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E:\0.研究生工作\0.综合素质测评\"/>
    </mc:Choice>
  </mc:AlternateContent>
  <bookViews>
    <workbookView xWindow="4275" yWindow="1500" windowWidth="28800" windowHeight="16260"/>
  </bookViews>
  <sheets>
    <sheet name="Sheet1" sheetId="1" r:id="rId1"/>
  </sheets>
  <definedNames>
    <definedName name="_xlnm._FilterDatabase" localSheetId="0" hidden="1">Sheet1!$A$4:$AA$636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7" i="1" l="1"/>
  <c r="X8" i="1"/>
  <c r="X9" i="1"/>
  <c r="X10" i="1"/>
  <c r="X11" i="1"/>
  <c r="X12" i="1"/>
  <c r="X13" i="1"/>
  <c r="X14" i="1"/>
  <c r="X15" i="1"/>
  <c r="X16" i="1"/>
  <c r="X17" i="1"/>
  <c r="X18" i="1"/>
  <c r="X19" i="1"/>
  <c r="X20" i="1"/>
  <c r="X21" i="1"/>
  <c r="X22" i="1"/>
  <c r="X23" i="1"/>
  <c r="X24" i="1"/>
  <c r="X25" i="1"/>
  <c r="X26" i="1"/>
  <c r="X27" i="1"/>
  <c r="X28" i="1"/>
  <c r="X29" i="1"/>
  <c r="X30" i="1"/>
  <c r="X31" i="1"/>
  <c r="X32" i="1"/>
  <c r="X33" i="1"/>
  <c r="X34" i="1"/>
  <c r="X35" i="1"/>
  <c r="X36" i="1"/>
  <c r="X37" i="1"/>
  <c r="X38" i="1"/>
  <c r="X39" i="1"/>
  <c r="X40" i="1"/>
  <c r="X41" i="1"/>
  <c r="X42" i="1"/>
  <c r="X43" i="1"/>
  <c r="X44" i="1"/>
  <c r="X45" i="1"/>
  <c r="X46" i="1"/>
  <c r="X47" i="1"/>
  <c r="X48" i="1"/>
  <c r="X49" i="1"/>
  <c r="X50" i="1"/>
  <c r="X51" i="1"/>
  <c r="X52" i="1"/>
  <c r="X53" i="1"/>
  <c r="X54" i="1"/>
  <c r="X55" i="1"/>
  <c r="X56" i="1"/>
  <c r="X57" i="1"/>
  <c r="X58" i="1"/>
  <c r="X59" i="1"/>
  <c r="X60" i="1"/>
  <c r="X61" i="1"/>
  <c r="X62" i="1"/>
  <c r="X63" i="1"/>
  <c r="X64" i="1"/>
  <c r="X65" i="1"/>
  <c r="X66" i="1"/>
  <c r="X67" i="1"/>
  <c r="X68" i="1"/>
  <c r="X69" i="1"/>
  <c r="X70" i="1"/>
  <c r="X71" i="1"/>
  <c r="X72" i="1"/>
  <c r="X73" i="1"/>
  <c r="X74" i="1"/>
  <c r="X75" i="1"/>
  <c r="X76" i="1"/>
  <c r="X77" i="1"/>
  <c r="X78" i="1"/>
  <c r="X79" i="1"/>
  <c r="X80" i="1"/>
  <c r="X81" i="1"/>
  <c r="X82" i="1"/>
  <c r="X83" i="1"/>
  <c r="X84" i="1"/>
  <c r="X85" i="1"/>
  <c r="X86" i="1"/>
  <c r="X87" i="1"/>
  <c r="X88" i="1"/>
  <c r="X89" i="1"/>
  <c r="X90" i="1"/>
  <c r="X91" i="1"/>
  <c r="X92" i="1"/>
  <c r="X93" i="1"/>
  <c r="X94" i="1"/>
  <c r="X95" i="1"/>
  <c r="X96" i="1"/>
  <c r="X97" i="1"/>
  <c r="X98" i="1"/>
  <c r="X99" i="1"/>
  <c r="X100" i="1"/>
  <c r="X101" i="1"/>
  <c r="X102" i="1"/>
  <c r="X103" i="1"/>
  <c r="X104" i="1"/>
  <c r="X105" i="1"/>
  <c r="X106" i="1"/>
  <c r="X107" i="1"/>
  <c r="X108" i="1"/>
  <c r="X109" i="1"/>
  <c r="X110" i="1"/>
  <c r="X111" i="1"/>
  <c r="X112" i="1"/>
  <c r="X113" i="1"/>
  <c r="X114" i="1"/>
  <c r="X115" i="1"/>
  <c r="X116" i="1"/>
  <c r="X117" i="1"/>
  <c r="X118" i="1"/>
  <c r="X119" i="1"/>
  <c r="X120" i="1"/>
  <c r="X121" i="1"/>
  <c r="X122" i="1"/>
  <c r="X123" i="1"/>
  <c r="X124" i="1"/>
  <c r="X125" i="1"/>
  <c r="X126" i="1"/>
  <c r="X127" i="1"/>
  <c r="X128" i="1"/>
  <c r="X129" i="1"/>
  <c r="X130" i="1"/>
  <c r="X131" i="1"/>
  <c r="X132" i="1"/>
  <c r="X133" i="1"/>
  <c r="X134" i="1"/>
  <c r="X135" i="1"/>
  <c r="X136" i="1"/>
  <c r="X137" i="1"/>
  <c r="X138" i="1"/>
  <c r="X139" i="1"/>
  <c r="X140" i="1"/>
  <c r="X141" i="1"/>
  <c r="X142" i="1"/>
  <c r="X143" i="1"/>
  <c r="X144" i="1"/>
  <c r="X145" i="1"/>
  <c r="X146" i="1"/>
  <c r="X147" i="1"/>
  <c r="X148" i="1"/>
  <c r="X149" i="1"/>
  <c r="X150" i="1"/>
  <c r="X151" i="1"/>
  <c r="X152" i="1"/>
  <c r="X153" i="1"/>
  <c r="X154" i="1"/>
  <c r="X155" i="1"/>
  <c r="X156" i="1"/>
  <c r="X157" i="1"/>
  <c r="X158" i="1"/>
  <c r="X159" i="1"/>
  <c r="X160" i="1"/>
  <c r="X161" i="1"/>
  <c r="X162" i="1"/>
  <c r="X163" i="1"/>
  <c r="X164" i="1"/>
  <c r="X165" i="1"/>
  <c r="X166" i="1"/>
  <c r="X167" i="1"/>
  <c r="X168" i="1"/>
  <c r="X169" i="1"/>
  <c r="X170" i="1"/>
  <c r="X171" i="1"/>
  <c r="X172" i="1"/>
  <c r="X173" i="1"/>
  <c r="X174" i="1"/>
  <c r="X175" i="1"/>
  <c r="X176" i="1"/>
  <c r="X177" i="1"/>
  <c r="X178" i="1"/>
  <c r="X179" i="1"/>
  <c r="X180" i="1"/>
  <c r="X181" i="1"/>
  <c r="X182" i="1"/>
  <c r="X183" i="1"/>
  <c r="X184" i="1"/>
  <c r="X185" i="1"/>
  <c r="X186" i="1"/>
  <c r="X187" i="1"/>
  <c r="X188" i="1"/>
  <c r="X189" i="1"/>
  <c r="X190" i="1"/>
  <c r="X191" i="1"/>
  <c r="X192" i="1"/>
  <c r="X193" i="1"/>
  <c r="X194" i="1"/>
  <c r="X195" i="1"/>
  <c r="X196" i="1"/>
  <c r="X197" i="1"/>
  <c r="X198" i="1"/>
  <c r="X199" i="1"/>
  <c r="X200" i="1"/>
  <c r="X201" i="1"/>
  <c r="X202" i="1"/>
  <c r="X203" i="1"/>
  <c r="X204" i="1"/>
  <c r="X205" i="1"/>
  <c r="X206" i="1"/>
  <c r="X207" i="1"/>
  <c r="X208" i="1"/>
  <c r="X209" i="1"/>
  <c r="X210" i="1"/>
  <c r="X211" i="1"/>
  <c r="X212" i="1"/>
  <c r="X213" i="1"/>
  <c r="X214" i="1"/>
  <c r="X215" i="1"/>
  <c r="X216" i="1"/>
  <c r="X217" i="1"/>
  <c r="X218" i="1"/>
  <c r="X219" i="1"/>
  <c r="X220" i="1"/>
  <c r="X221" i="1"/>
  <c r="X222" i="1"/>
  <c r="X223" i="1"/>
  <c r="X224" i="1"/>
  <c r="X225" i="1"/>
  <c r="X226" i="1"/>
  <c r="X227" i="1"/>
  <c r="X228" i="1"/>
  <c r="X229" i="1"/>
  <c r="X230" i="1"/>
  <c r="X231" i="1"/>
  <c r="X232" i="1"/>
  <c r="X233" i="1"/>
  <c r="X234" i="1"/>
  <c r="X235" i="1"/>
  <c r="X236" i="1"/>
  <c r="X237" i="1"/>
  <c r="X238" i="1"/>
  <c r="X239" i="1"/>
  <c r="X240" i="1"/>
  <c r="X241" i="1"/>
  <c r="X242" i="1"/>
  <c r="X243" i="1"/>
  <c r="X244" i="1"/>
  <c r="X245" i="1"/>
  <c r="X246" i="1"/>
  <c r="X247" i="1"/>
  <c r="X248" i="1"/>
  <c r="X249" i="1"/>
  <c r="X250" i="1"/>
  <c r="X251" i="1"/>
  <c r="X252" i="1"/>
  <c r="X253" i="1"/>
  <c r="X254" i="1"/>
  <c r="X255" i="1"/>
  <c r="X256" i="1"/>
  <c r="X257" i="1"/>
  <c r="X258" i="1"/>
  <c r="X259" i="1"/>
  <c r="X260" i="1"/>
  <c r="X261" i="1"/>
  <c r="X262" i="1"/>
  <c r="X263" i="1"/>
  <c r="X264" i="1"/>
  <c r="X265" i="1"/>
  <c r="X266" i="1"/>
  <c r="X267" i="1"/>
  <c r="X268" i="1"/>
  <c r="X269" i="1"/>
  <c r="X270" i="1"/>
  <c r="X271" i="1"/>
  <c r="X272" i="1"/>
  <c r="X273" i="1"/>
  <c r="X274" i="1"/>
  <c r="X275" i="1"/>
  <c r="X276" i="1"/>
  <c r="X277" i="1"/>
  <c r="X278" i="1"/>
  <c r="X279" i="1"/>
  <c r="X280" i="1"/>
  <c r="X281" i="1"/>
  <c r="X282" i="1"/>
  <c r="X283" i="1"/>
  <c r="X284" i="1"/>
  <c r="X285" i="1"/>
  <c r="X286" i="1"/>
  <c r="X287" i="1"/>
  <c r="X288" i="1"/>
  <c r="X289" i="1"/>
  <c r="X290" i="1"/>
  <c r="X291" i="1"/>
  <c r="X292" i="1"/>
  <c r="X293" i="1"/>
  <c r="X294" i="1"/>
  <c r="X295" i="1"/>
  <c r="X296" i="1"/>
  <c r="X297" i="1"/>
  <c r="X298" i="1"/>
  <c r="X299" i="1"/>
  <c r="X300" i="1"/>
  <c r="X301" i="1"/>
  <c r="X302" i="1"/>
  <c r="X303" i="1"/>
  <c r="X304" i="1"/>
  <c r="X305" i="1"/>
  <c r="X306" i="1"/>
  <c r="X307" i="1"/>
  <c r="X308" i="1"/>
  <c r="X309" i="1"/>
  <c r="X310" i="1"/>
  <c r="X311" i="1"/>
  <c r="X312" i="1"/>
  <c r="X313" i="1"/>
  <c r="X314" i="1"/>
  <c r="X315" i="1"/>
  <c r="X316" i="1"/>
  <c r="X317" i="1"/>
  <c r="X318" i="1"/>
  <c r="X319" i="1"/>
  <c r="X320" i="1"/>
  <c r="X321" i="1"/>
  <c r="X322" i="1"/>
  <c r="X323" i="1"/>
  <c r="X324" i="1"/>
  <c r="X325" i="1"/>
  <c r="X326" i="1"/>
  <c r="X327" i="1"/>
  <c r="X328" i="1"/>
  <c r="X329" i="1"/>
  <c r="X330" i="1"/>
  <c r="X331" i="1"/>
  <c r="X332" i="1"/>
  <c r="X333" i="1"/>
  <c r="X334" i="1"/>
  <c r="X335" i="1"/>
  <c r="X336" i="1"/>
  <c r="X337" i="1"/>
  <c r="X338" i="1"/>
  <c r="X339" i="1"/>
  <c r="X340" i="1"/>
  <c r="X341" i="1"/>
  <c r="X342" i="1"/>
  <c r="X343" i="1"/>
  <c r="X344" i="1"/>
  <c r="X345" i="1"/>
  <c r="X346" i="1"/>
  <c r="X347" i="1"/>
  <c r="X348" i="1"/>
  <c r="X349" i="1"/>
  <c r="X350" i="1"/>
  <c r="X351" i="1"/>
  <c r="X352" i="1"/>
  <c r="X353" i="1"/>
  <c r="X354" i="1"/>
  <c r="X355" i="1"/>
  <c r="X356" i="1"/>
  <c r="X357" i="1"/>
  <c r="X358" i="1"/>
  <c r="X359" i="1"/>
  <c r="X360" i="1"/>
  <c r="X361" i="1"/>
  <c r="X362" i="1"/>
  <c r="X363" i="1"/>
  <c r="X364" i="1"/>
  <c r="X365" i="1"/>
  <c r="X366" i="1"/>
  <c r="X367" i="1"/>
  <c r="X368" i="1"/>
  <c r="X369" i="1"/>
  <c r="X370" i="1"/>
  <c r="X371" i="1"/>
  <c r="X372" i="1"/>
  <c r="X373" i="1"/>
  <c r="X374" i="1"/>
  <c r="X375" i="1"/>
  <c r="X376" i="1"/>
  <c r="X377" i="1"/>
  <c r="X378" i="1"/>
  <c r="X379" i="1"/>
  <c r="X380" i="1"/>
  <c r="X381" i="1"/>
  <c r="X382" i="1"/>
  <c r="X383" i="1"/>
  <c r="X384" i="1"/>
  <c r="X385" i="1"/>
  <c r="X386" i="1"/>
  <c r="X387" i="1"/>
  <c r="X388" i="1"/>
  <c r="X389" i="1"/>
  <c r="X390" i="1"/>
  <c r="X391" i="1"/>
  <c r="X392" i="1"/>
  <c r="X393" i="1"/>
  <c r="X394" i="1"/>
  <c r="X395" i="1"/>
  <c r="X396" i="1"/>
  <c r="X397" i="1"/>
  <c r="X398" i="1"/>
  <c r="X399" i="1"/>
  <c r="X400" i="1"/>
  <c r="X401" i="1"/>
  <c r="X402" i="1"/>
  <c r="X403" i="1"/>
  <c r="X404" i="1"/>
  <c r="X405" i="1"/>
  <c r="X406" i="1"/>
  <c r="X407" i="1"/>
  <c r="X408" i="1"/>
  <c r="X409" i="1"/>
  <c r="X410" i="1"/>
  <c r="X411" i="1"/>
  <c r="X412" i="1"/>
  <c r="X413" i="1"/>
  <c r="X414" i="1"/>
  <c r="X415" i="1"/>
  <c r="X416" i="1"/>
  <c r="X417" i="1"/>
  <c r="X418" i="1"/>
  <c r="X419" i="1"/>
  <c r="X420" i="1"/>
  <c r="X421" i="1"/>
  <c r="X422" i="1"/>
  <c r="X423" i="1"/>
  <c r="X424" i="1"/>
  <c r="X425" i="1"/>
  <c r="X426" i="1"/>
  <c r="X427" i="1"/>
  <c r="X428" i="1"/>
  <c r="X429" i="1"/>
  <c r="X430" i="1"/>
  <c r="X431" i="1"/>
  <c r="X432" i="1"/>
  <c r="X433" i="1"/>
  <c r="X434" i="1"/>
  <c r="X435" i="1"/>
  <c r="X436" i="1"/>
  <c r="X437" i="1"/>
  <c r="X438" i="1"/>
  <c r="X439" i="1"/>
  <c r="X440" i="1"/>
  <c r="X441" i="1"/>
  <c r="X442" i="1"/>
  <c r="X443" i="1"/>
  <c r="X444" i="1"/>
  <c r="X445" i="1"/>
  <c r="X446" i="1"/>
  <c r="X447" i="1"/>
  <c r="X448" i="1"/>
  <c r="X449" i="1"/>
  <c r="X450" i="1"/>
  <c r="X451" i="1"/>
  <c r="X452" i="1"/>
  <c r="X453" i="1"/>
  <c r="X454" i="1"/>
  <c r="X455" i="1"/>
  <c r="X456" i="1"/>
  <c r="X457" i="1"/>
  <c r="X458" i="1"/>
  <c r="X459" i="1"/>
  <c r="X460" i="1"/>
  <c r="X461" i="1"/>
  <c r="X462" i="1"/>
  <c r="X463" i="1"/>
  <c r="X464" i="1"/>
  <c r="X465" i="1"/>
  <c r="X466" i="1"/>
  <c r="X467" i="1"/>
  <c r="X468" i="1"/>
  <c r="X469" i="1"/>
  <c r="X470" i="1"/>
  <c r="X471" i="1"/>
  <c r="X472" i="1"/>
  <c r="X473" i="1"/>
  <c r="X474" i="1"/>
  <c r="X475" i="1"/>
  <c r="X476" i="1"/>
  <c r="X477" i="1"/>
  <c r="X478" i="1"/>
  <c r="X479" i="1"/>
  <c r="X480" i="1"/>
  <c r="X481" i="1"/>
  <c r="X482" i="1"/>
  <c r="X483" i="1"/>
  <c r="X484" i="1"/>
  <c r="X485" i="1"/>
  <c r="X486" i="1"/>
  <c r="X487" i="1"/>
  <c r="X488" i="1"/>
  <c r="X489" i="1"/>
  <c r="X490" i="1"/>
  <c r="X491" i="1"/>
  <c r="X492" i="1"/>
  <c r="X493" i="1"/>
  <c r="X494" i="1"/>
  <c r="X495" i="1"/>
  <c r="X496" i="1"/>
  <c r="X497" i="1"/>
  <c r="X498" i="1"/>
  <c r="X499" i="1"/>
  <c r="X500" i="1"/>
  <c r="X501" i="1"/>
  <c r="X502" i="1"/>
  <c r="X503" i="1"/>
  <c r="X504" i="1"/>
  <c r="X505" i="1"/>
  <c r="X506" i="1"/>
  <c r="X507" i="1"/>
  <c r="X508" i="1"/>
  <c r="X509" i="1"/>
  <c r="X510" i="1"/>
  <c r="X511" i="1"/>
  <c r="X512" i="1"/>
  <c r="X513" i="1"/>
  <c r="X514" i="1"/>
  <c r="X515" i="1"/>
  <c r="X516" i="1"/>
  <c r="X517" i="1"/>
  <c r="X518" i="1"/>
  <c r="X519" i="1"/>
  <c r="X520" i="1"/>
  <c r="X521" i="1"/>
  <c r="X522" i="1"/>
  <c r="X523" i="1"/>
  <c r="X524" i="1"/>
  <c r="X525" i="1"/>
  <c r="X526" i="1"/>
  <c r="X527" i="1"/>
  <c r="X528" i="1"/>
  <c r="X529" i="1"/>
  <c r="X530" i="1"/>
  <c r="X531" i="1"/>
  <c r="X532" i="1"/>
  <c r="X533" i="1"/>
  <c r="X534" i="1"/>
  <c r="X535" i="1"/>
  <c r="X536" i="1"/>
  <c r="X537" i="1"/>
  <c r="X538" i="1"/>
  <c r="X539" i="1"/>
  <c r="X540" i="1"/>
  <c r="X541" i="1"/>
  <c r="X542" i="1"/>
  <c r="X543" i="1"/>
  <c r="X544" i="1"/>
  <c r="X545" i="1"/>
  <c r="X546" i="1"/>
  <c r="X547" i="1"/>
  <c r="X548" i="1"/>
  <c r="X549" i="1"/>
  <c r="X550" i="1"/>
  <c r="X551" i="1"/>
  <c r="X552" i="1"/>
  <c r="X553" i="1"/>
  <c r="X554" i="1"/>
  <c r="X555" i="1"/>
  <c r="X556" i="1"/>
  <c r="X557" i="1"/>
  <c r="X558" i="1"/>
  <c r="X559" i="1"/>
  <c r="X560" i="1"/>
  <c r="X561" i="1"/>
  <c r="X562" i="1"/>
  <c r="X563" i="1"/>
  <c r="X564" i="1"/>
  <c r="X565" i="1"/>
  <c r="X566" i="1"/>
  <c r="X567" i="1"/>
  <c r="X568" i="1"/>
  <c r="X569" i="1"/>
  <c r="X570" i="1"/>
  <c r="X571" i="1"/>
  <c r="X572" i="1"/>
  <c r="X573" i="1"/>
  <c r="X574" i="1"/>
  <c r="X575" i="1"/>
  <c r="X576" i="1"/>
  <c r="X577" i="1"/>
  <c r="X578" i="1"/>
  <c r="X579" i="1"/>
  <c r="X580" i="1"/>
  <c r="X581" i="1"/>
  <c r="X582" i="1"/>
  <c r="X583" i="1"/>
  <c r="X584" i="1"/>
  <c r="X585" i="1"/>
  <c r="X586" i="1"/>
  <c r="X587" i="1"/>
  <c r="X588" i="1"/>
  <c r="X589" i="1"/>
  <c r="X590" i="1"/>
  <c r="X591" i="1"/>
  <c r="X592" i="1"/>
  <c r="X593" i="1"/>
  <c r="X594" i="1"/>
  <c r="X595" i="1"/>
  <c r="X596" i="1"/>
  <c r="X597" i="1"/>
  <c r="X598" i="1"/>
  <c r="X599" i="1"/>
  <c r="X600" i="1"/>
  <c r="X601" i="1"/>
  <c r="X602" i="1"/>
  <c r="X603" i="1"/>
  <c r="X604" i="1"/>
  <c r="X605" i="1"/>
  <c r="X606" i="1"/>
  <c r="X607" i="1"/>
  <c r="X608" i="1"/>
  <c r="X609" i="1"/>
  <c r="X610" i="1"/>
  <c r="X611" i="1"/>
  <c r="X612" i="1"/>
  <c r="X613" i="1"/>
  <c r="X614" i="1"/>
  <c r="X615" i="1"/>
  <c r="X616" i="1"/>
  <c r="X617" i="1"/>
  <c r="X618" i="1"/>
  <c r="X619" i="1"/>
  <c r="X620" i="1"/>
  <c r="X621" i="1"/>
  <c r="X622" i="1"/>
  <c r="X623" i="1"/>
  <c r="X624" i="1"/>
  <c r="X625" i="1"/>
  <c r="X626" i="1"/>
  <c r="X627" i="1"/>
  <c r="X628" i="1"/>
  <c r="X629" i="1"/>
  <c r="X630" i="1"/>
  <c r="X631" i="1"/>
  <c r="X632" i="1"/>
  <c r="X633" i="1"/>
  <c r="X634" i="1"/>
  <c r="X635" i="1"/>
  <c r="X636" i="1"/>
  <c r="W7" i="1"/>
  <c r="W8" i="1"/>
  <c r="W9" i="1"/>
  <c r="W10" i="1"/>
  <c r="W11" i="1"/>
  <c r="W12" i="1"/>
  <c r="W13" i="1"/>
  <c r="W14" i="1"/>
  <c r="W15" i="1"/>
  <c r="W16" i="1"/>
  <c r="W17" i="1"/>
  <c r="W18" i="1"/>
  <c r="W19" i="1"/>
  <c r="W20" i="1"/>
  <c r="W21" i="1"/>
  <c r="W22" i="1"/>
  <c r="W23" i="1"/>
  <c r="W24" i="1"/>
  <c r="W25" i="1"/>
  <c r="W26" i="1"/>
  <c r="W27" i="1"/>
  <c r="W28" i="1"/>
  <c r="W29" i="1"/>
  <c r="W30" i="1"/>
  <c r="W31" i="1"/>
  <c r="W32" i="1"/>
  <c r="W33" i="1"/>
  <c r="W34" i="1"/>
  <c r="W35" i="1"/>
  <c r="W36" i="1"/>
  <c r="W37" i="1"/>
  <c r="W38" i="1"/>
  <c r="W39" i="1"/>
  <c r="W40" i="1"/>
  <c r="W41" i="1"/>
  <c r="W42" i="1"/>
  <c r="W43" i="1"/>
  <c r="W44" i="1"/>
  <c r="W45" i="1"/>
  <c r="W46" i="1"/>
  <c r="W47" i="1"/>
  <c r="W48" i="1"/>
  <c r="W49" i="1"/>
  <c r="W50" i="1"/>
  <c r="W51" i="1"/>
  <c r="W52" i="1"/>
  <c r="W53" i="1"/>
  <c r="W54" i="1"/>
  <c r="W55" i="1"/>
  <c r="W56" i="1"/>
  <c r="W57" i="1"/>
  <c r="W58" i="1"/>
  <c r="W59" i="1"/>
  <c r="W60" i="1"/>
  <c r="W61" i="1"/>
  <c r="W62" i="1"/>
  <c r="W63" i="1"/>
  <c r="W64" i="1"/>
  <c r="W65" i="1"/>
  <c r="W66" i="1"/>
  <c r="W67" i="1"/>
  <c r="W68" i="1"/>
  <c r="W69" i="1"/>
  <c r="W70" i="1"/>
  <c r="W71" i="1"/>
  <c r="W72" i="1"/>
  <c r="W73" i="1"/>
  <c r="W74" i="1"/>
  <c r="W75" i="1"/>
  <c r="W76" i="1"/>
  <c r="W77" i="1"/>
  <c r="W78" i="1"/>
  <c r="W79" i="1"/>
  <c r="W80" i="1"/>
  <c r="W81" i="1"/>
  <c r="W82" i="1"/>
  <c r="W83" i="1"/>
  <c r="W84" i="1"/>
  <c r="W85" i="1"/>
  <c r="W86" i="1"/>
  <c r="W87" i="1"/>
  <c r="W88" i="1"/>
  <c r="W89" i="1"/>
  <c r="W90" i="1"/>
  <c r="W91" i="1"/>
  <c r="W92" i="1"/>
  <c r="W93" i="1"/>
  <c r="W94" i="1"/>
  <c r="W95" i="1"/>
  <c r="W96" i="1"/>
  <c r="W97" i="1"/>
  <c r="W98" i="1"/>
  <c r="W99" i="1"/>
  <c r="W100" i="1"/>
  <c r="W101" i="1"/>
  <c r="W102" i="1"/>
  <c r="W103" i="1"/>
  <c r="W104" i="1"/>
  <c r="W105" i="1"/>
  <c r="W106" i="1"/>
  <c r="W107" i="1"/>
  <c r="W108" i="1"/>
  <c r="W109" i="1"/>
  <c r="W110" i="1"/>
  <c r="W111" i="1"/>
  <c r="W112" i="1"/>
  <c r="W113" i="1"/>
  <c r="W114" i="1"/>
  <c r="W115" i="1"/>
  <c r="W116" i="1"/>
  <c r="W117" i="1"/>
  <c r="W118" i="1"/>
  <c r="W119" i="1"/>
  <c r="W120" i="1"/>
  <c r="W121" i="1"/>
  <c r="W122" i="1"/>
  <c r="W123" i="1"/>
  <c r="W124" i="1"/>
  <c r="W125" i="1"/>
  <c r="W126" i="1"/>
  <c r="W127" i="1"/>
  <c r="W128" i="1"/>
  <c r="W129" i="1"/>
  <c r="W130" i="1"/>
  <c r="W131" i="1"/>
  <c r="W132" i="1"/>
  <c r="W133" i="1"/>
  <c r="W134" i="1"/>
  <c r="W135" i="1"/>
  <c r="W136" i="1"/>
  <c r="W137" i="1"/>
  <c r="W138" i="1"/>
  <c r="W139" i="1"/>
  <c r="W140" i="1"/>
  <c r="W141" i="1"/>
  <c r="W142" i="1"/>
  <c r="W143" i="1"/>
  <c r="W144" i="1"/>
  <c r="W145" i="1"/>
  <c r="W146" i="1"/>
  <c r="W147" i="1"/>
  <c r="W148" i="1"/>
  <c r="W149" i="1"/>
  <c r="W150" i="1"/>
  <c r="W151" i="1"/>
  <c r="W152" i="1"/>
  <c r="W153" i="1"/>
  <c r="W154" i="1"/>
  <c r="W155" i="1"/>
  <c r="W156" i="1"/>
  <c r="W157" i="1"/>
  <c r="W158" i="1"/>
  <c r="W159" i="1"/>
  <c r="W160" i="1"/>
  <c r="W161" i="1"/>
  <c r="W162" i="1"/>
  <c r="W163" i="1"/>
  <c r="W164" i="1"/>
  <c r="W165" i="1"/>
  <c r="W166" i="1"/>
  <c r="W167" i="1"/>
  <c r="W168" i="1"/>
  <c r="W169" i="1"/>
  <c r="W170" i="1"/>
  <c r="W171" i="1"/>
  <c r="W172" i="1"/>
  <c r="W173" i="1"/>
  <c r="W174" i="1"/>
  <c r="W175" i="1"/>
  <c r="W176" i="1"/>
  <c r="W177" i="1"/>
  <c r="W178" i="1"/>
  <c r="W179" i="1"/>
  <c r="W180" i="1"/>
  <c r="W181" i="1"/>
  <c r="W182" i="1"/>
  <c r="W183" i="1"/>
  <c r="W184" i="1"/>
  <c r="W185" i="1"/>
  <c r="W186" i="1"/>
  <c r="W187" i="1"/>
  <c r="W188" i="1"/>
  <c r="W189" i="1"/>
  <c r="W190" i="1"/>
  <c r="W191" i="1"/>
  <c r="W192" i="1"/>
  <c r="W193" i="1"/>
  <c r="W194" i="1"/>
  <c r="W195" i="1"/>
  <c r="W196" i="1"/>
  <c r="W197" i="1"/>
  <c r="W198" i="1"/>
  <c r="W199" i="1"/>
  <c r="W200" i="1"/>
  <c r="W201" i="1"/>
  <c r="W202" i="1"/>
  <c r="W203" i="1"/>
  <c r="W204" i="1"/>
  <c r="W205" i="1"/>
  <c r="W206" i="1"/>
  <c r="W207" i="1"/>
  <c r="W208" i="1"/>
  <c r="W209" i="1"/>
  <c r="W210" i="1"/>
  <c r="W211" i="1"/>
  <c r="W212" i="1"/>
  <c r="W213" i="1"/>
  <c r="W214" i="1"/>
  <c r="W215" i="1"/>
  <c r="W216" i="1"/>
  <c r="W217" i="1"/>
  <c r="W218" i="1"/>
  <c r="W219" i="1"/>
  <c r="W220" i="1"/>
  <c r="W221" i="1"/>
  <c r="W222" i="1"/>
  <c r="W223" i="1"/>
  <c r="W224" i="1"/>
  <c r="W225" i="1"/>
  <c r="W226" i="1"/>
  <c r="W227" i="1"/>
  <c r="W228" i="1"/>
  <c r="W229" i="1"/>
  <c r="W230" i="1"/>
  <c r="W231" i="1"/>
  <c r="W232" i="1"/>
  <c r="W233" i="1"/>
  <c r="W234" i="1"/>
  <c r="W235" i="1"/>
  <c r="W236" i="1"/>
  <c r="W237" i="1"/>
  <c r="W238" i="1"/>
  <c r="W239" i="1"/>
  <c r="W240" i="1"/>
  <c r="W241" i="1"/>
  <c r="W242" i="1"/>
  <c r="W243" i="1"/>
  <c r="W244" i="1"/>
  <c r="W245" i="1"/>
  <c r="W246" i="1"/>
  <c r="W247" i="1"/>
  <c r="W248" i="1"/>
  <c r="W249" i="1"/>
  <c r="W250" i="1"/>
  <c r="W251" i="1"/>
  <c r="W252" i="1"/>
  <c r="W253" i="1"/>
  <c r="W254" i="1"/>
  <c r="W255" i="1"/>
  <c r="W256" i="1"/>
  <c r="W257" i="1"/>
  <c r="W258" i="1"/>
  <c r="W259" i="1"/>
  <c r="W260" i="1"/>
  <c r="W261" i="1"/>
  <c r="W262" i="1"/>
  <c r="W263" i="1"/>
  <c r="W264" i="1"/>
  <c r="W265" i="1"/>
  <c r="W266" i="1"/>
  <c r="W267" i="1"/>
  <c r="W268" i="1"/>
  <c r="W269" i="1"/>
  <c r="W270" i="1"/>
  <c r="W271" i="1"/>
  <c r="W272" i="1"/>
  <c r="W273" i="1"/>
  <c r="W274" i="1"/>
  <c r="W275" i="1"/>
  <c r="W276" i="1"/>
  <c r="W277" i="1"/>
  <c r="W278" i="1"/>
  <c r="W279" i="1"/>
  <c r="W280" i="1"/>
  <c r="W281" i="1"/>
  <c r="W282" i="1"/>
  <c r="W283" i="1"/>
  <c r="W284" i="1"/>
  <c r="W285" i="1"/>
  <c r="W286" i="1"/>
  <c r="W287" i="1"/>
  <c r="W288" i="1"/>
  <c r="W289" i="1"/>
  <c r="W290" i="1"/>
  <c r="W291" i="1"/>
  <c r="W292" i="1"/>
  <c r="W293" i="1"/>
  <c r="W294" i="1"/>
  <c r="W295" i="1"/>
  <c r="W296" i="1"/>
  <c r="W297" i="1"/>
  <c r="W298" i="1"/>
  <c r="W299" i="1"/>
  <c r="W300" i="1"/>
  <c r="W301" i="1"/>
  <c r="W302" i="1"/>
  <c r="W303" i="1"/>
  <c r="W304" i="1"/>
  <c r="W305" i="1"/>
  <c r="W306" i="1"/>
  <c r="W307" i="1"/>
  <c r="W308" i="1"/>
  <c r="W309" i="1"/>
  <c r="W310" i="1"/>
  <c r="W311" i="1"/>
  <c r="W312" i="1"/>
  <c r="W313" i="1"/>
  <c r="W314" i="1"/>
  <c r="W315" i="1"/>
  <c r="W316" i="1"/>
  <c r="W317" i="1"/>
  <c r="W318" i="1"/>
  <c r="W319" i="1"/>
  <c r="W320" i="1"/>
  <c r="W321" i="1"/>
  <c r="W322" i="1"/>
  <c r="W323" i="1"/>
  <c r="W324" i="1"/>
  <c r="W325" i="1"/>
  <c r="W326" i="1"/>
  <c r="W327" i="1"/>
  <c r="W328" i="1"/>
  <c r="W329" i="1"/>
  <c r="W330" i="1"/>
  <c r="W331" i="1"/>
  <c r="W332" i="1"/>
  <c r="W333" i="1"/>
  <c r="W334" i="1"/>
  <c r="W335" i="1"/>
  <c r="W336" i="1"/>
  <c r="W337" i="1"/>
  <c r="W338" i="1"/>
  <c r="W339" i="1"/>
  <c r="W340" i="1"/>
  <c r="W341" i="1"/>
  <c r="W342" i="1"/>
  <c r="W343" i="1"/>
  <c r="W344" i="1"/>
  <c r="W345" i="1"/>
  <c r="W346" i="1"/>
  <c r="W347" i="1"/>
  <c r="W348" i="1"/>
  <c r="W349" i="1"/>
  <c r="W350" i="1"/>
  <c r="W351" i="1"/>
  <c r="W352" i="1"/>
  <c r="W353" i="1"/>
  <c r="W354" i="1"/>
  <c r="W355" i="1"/>
  <c r="W356" i="1"/>
  <c r="W357" i="1"/>
  <c r="W358" i="1"/>
  <c r="W359" i="1"/>
  <c r="W360" i="1"/>
  <c r="W361" i="1"/>
  <c r="W362" i="1"/>
  <c r="W363" i="1"/>
  <c r="W364" i="1"/>
  <c r="W365" i="1"/>
  <c r="W366" i="1"/>
  <c r="W367" i="1"/>
  <c r="W368" i="1"/>
  <c r="W369" i="1"/>
  <c r="W370" i="1"/>
  <c r="W371" i="1"/>
  <c r="W372" i="1"/>
  <c r="W373" i="1"/>
  <c r="W374" i="1"/>
  <c r="W375" i="1"/>
  <c r="W376" i="1"/>
  <c r="W377" i="1"/>
  <c r="W378" i="1"/>
  <c r="W379" i="1"/>
  <c r="W380" i="1"/>
  <c r="W381" i="1"/>
  <c r="W382" i="1"/>
  <c r="W383" i="1"/>
  <c r="W384" i="1"/>
  <c r="W385" i="1"/>
  <c r="W386" i="1"/>
  <c r="W387" i="1"/>
  <c r="W388" i="1"/>
  <c r="W389" i="1"/>
  <c r="W390" i="1"/>
  <c r="W391" i="1"/>
  <c r="W392" i="1"/>
  <c r="W393" i="1"/>
  <c r="W394" i="1"/>
  <c r="W395" i="1"/>
  <c r="W396" i="1"/>
  <c r="W397" i="1"/>
  <c r="W398" i="1"/>
  <c r="W399" i="1"/>
  <c r="W400" i="1"/>
  <c r="W401" i="1"/>
  <c r="W402" i="1"/>
  <c r="W403" i="1"/>
  <c r="W404" i="1"/>
  <c r="W405" i="1"/>
  <c r="W406" i="1"/>
  <c r="W407" i="1"/>
  <c r="W408" i="1"/>
  <c r="W409" i="1"/>
  <c r="W410" i="1"/>
  <c r="W411" i="1"/>
  <c r="W412" i="1"/>
  <c r="W413" i="1"/>
  <c r="W414" i="1"/>
  <c r="W415" i="1"/>
  <c r="W416" i="1"/>
  <c r="W417" i="1"/>
  <c r="W418" i="1"/>
  <c r="W419" i="1"/>
  <c r="W420" i="1"/>
  <c r="W421" i="1"/>
  <c r="W422" i="1"/>
  <c r="W423" i="1"/>
  <c r="W424" i="1"/>
  <c r="W425" i="1"/>
  <c r="W426" i="1"/>
  <c r="W427" i="1"/>
  <c r="W428" i="1"/>
  <c r="W429" i="1"/>
  <c r="W430" i="1"/>
  <c r="W431" i="1"/>
  <c r="W432" i="1"/>
  <c r="W433" i="1"/>
  <c r="W434" i="1"/>
  <c r="W435" i="1"/>
  <c r="W436" i="1"/>
  <c r="W437" i="1"/>
  <c r="W438" i="1"/>
  <c r="W439" i="1"/>
  <c r="W440" i="1"/>
  <c r="W441" i="1"/>
  <c r="W442" i="1"/>
  <c r="W443" i="1"/>
  <c r="W444" i="1"/>
  <c r="W445" i="1"/>
  <c r="W446" i="1"/>
  <c r="W447" i="1"/>
  <c r="W448" i="1"/>
  <c r="W449" i="1"/>
  <c r="W450" i="1"/>
  <c r="W451" i="1"/>
  <c r="W452" i="1"/>
  <c r="W453" i="1"/>
  <c r="W454" i="1"/>
  <c r="W455" i="1"/>
  <c r="W456" i="1"/>
  <c r="W457" i="1"/>
  <c r="W458" i="1"/>
  <c r="W459" i="1"/>
  <c r="W460" i="1"/>
  <c r="W461" i="1"/>
  <c r="W462" i="1"/>
  <c r="W463" i="1"/>
  <c r="W464" i="1"/>
  <c r="W465" i="1"/>
  <c r="W466" i="1"/>
  <c r="W467" i="1"/>
  <c r="W468" i="1"/>
  <c r="W469" i="1"/>
  <c r="W470" i="1"/>
  <c r="W471" i="1"/>
  <c r="W472" i="1"/>
  <c r="W473" i="1"/>
  <c r="W474" i="1"/>
  <c r="W475" i="1"/>
  <c r="W476" i="1"/>
  <c r="W477" i="1"/>
  <c r="W478" i="1"/>
  <c r="W479" i="1"/>
  <c r="W480" i="1"/>
  <c r="W481" i="1"/>
  <c r="W482" i="1"/>
  <c r="W483" i="1"/>
  <c r="W484" i="1"/>
  <c r="W485" i="1"/>
  <c r="W486" i="1"/>
  <c r="W487" i="1"/>
  <c r="W488" i="1"/>
  <c r="W489" i="1"/>
  <c r="W490" i="1"/>
  <c r="W491" i="1"/>
  <c r="W492" i="1"/>
  <c r="W493" i="1"/>
  <c r="W494" i="1"/>
  <c r="W495" i="1"/>
  <c r="W496" i="1"/>
  <c r="W497" i="1"/>
  <c r="W498" i="1"/>
  <c r="W499" i="1"/>
  <c r="W500" i="1"/>
  <c r="W501" i="1"/>
  <c r="W502" i="1"/>
  <c r="W503" i="1"/>
  <c r="W504" i="1"/>
  <c r="W505" i="1"/>
  <c r="W506" i="1"/>
  <c r="W507" i="1"/>
  <c r="W508" i="1"/>
  <c r="W509" i="1"/>
  <c r="W510" i="1"/>
  <c r="W511" i="1"/>
  <c r="W512" i="1"/>
  <c r="W513" i="1"/>
  <c r="W514" i="1"/>
  <c r="W515" i="1"/>
  <c r="W516" i="1"/>
  <c r="W517" i="1"/>
  <c r="W518" i="1"/>
  <c r="W519" i="1"/>
  <c r="W520" i="1"/>
  <c r="W521" i="1"/>
  <c r="W522" i="1"/>
  <c r="W523" i="1"/>
  <c r="W524" i="1"/>
  <c r="W525" i="1"/>
  <c r="W526" i="1"/>
  <c r="W527" i="1"/>
  <c r="W528" i="1"/>
  <c r="W529" i="1"/>
  <c r="W530" i="1"/>
  <c r="W531" i="1"/>
  <c r="W532" i="1"/>
  <c r="W533" i="1"/>
  <c r="W534" i="1"/>
  <c r="W535" i="1"/>
  <c r="W536" i="1"/>
  <c r="W537" i="1"/>
  <c r="W538" i="1"/>
  <c r="W539" i="1"/>
  <c r="W540" i="1"/>
  <c r="W541" i="1"/>
  <c r="W542" i="1"/>
  <c r="W543" i="1"/>
  <c r="W544" i="1"/>
  <c r="W545" i="1"/>
  <c r="W546" i="1"/>
  <c r="W547" i="1"/>
  <c r="W548" i="1"/>
  <c r="W549" i="1"/>
  <c r="W550" i="1"/>
  <c r="W551" i="1"/>
  <c r="W552" i="1"/>
  <c r="W553" i="1"/>
  <c r="W554" i="1"/>
  <c r="W555" i="1"/>
  <c r="W556" i="1"/>
  <c r="W557" i="1"/>
  <c r="W558" i="1"/>
  <c r="W559" i="1"/>
  <c r="W560" i="1"/>
  <c r="W561" i="1"/>
  <c r="W562" i="1"/>
  <c r="W563" i="1"/>
  <c r="W564" i="1"/>
  <c r="W565" i="1"/>
  <c r="W566" i="1"/>
  <c r="W567" i="1"/>
  <c r="W568" i="1"/>
  <c r="W569" i="1"/>
  <c r="W570" i="1"/>
  <c r="W571" i="1"/>
  <c r="W572" i="1"/>
  <c r="W573" i="1"/>
  <c r="W574" i="1"/>
  <c r="W575" i="1"/>
  <c r="W576" i="1"/>
  <c r="W577" i="1"/>
  <c r="W578" i="1"/>
  <c r="W579" i="1"/>
  <c r="W580" i="1"/>
  <c r="W581" i="1"/>
  <c r="W582" i="1"/>
  <c r="W583" i="1"/>
  <c r="W584" i="1"/>
  <c r="W585" i="1"/>
  <c r="W586" i="1"/>
  <c r="W587" i="1"/>
  <c r="W588" i="1"/>
  <c r="W589" i="1"/>
  <c r="W590" i="1"/>
  <c r="W591" i="1"/>
  <c r="W592" i="1"/>
  <c r="W593" i="1"/>
  <c r="W594" i="1"/>
  <c r="W595" i="1"/>
  <c r="W596" i="1"/>
  <c r="W597" i="1"/>
  <c r="W598" i="1"/>
  <c r="W599" i="1"/>
  <c r="W600" i="1"/>
  <c r="W601" i="1"/>
  <c r="W602" i="1"/>
  <c r="W603" i="1"/>
  <c r="W604" i="1"/>
  <c r="W605" i="1"/>
  <c r="W606" i="1"/>
  <c r="W607" i="1"/>
  <c r="W608" i="1"/>
  <c r="W609" i="1"/>
  <c r="W610" i="1"/>
  <c r="W611" i="1"/>
  <c r="W612" i="1"/>
  <c r="W613" i="1"/>
  <c r="W614" i="1"/>
  <c r="W615" i="1"/>
  <c r="W616" i="1"/>
  <c r="W617" i="1"/>
  <c r="W618" i="1"/>
  <c r="W619" i="1"/>
  <c r="W620" i="1"/>
  <c r="W621" i="1"/>
  <c r="W622" i="1"/>
  <c r="W623" i="1"/>
  <c r="W624" i="1"/>
  <c r="W625" i="1"/>
  <c r="W626" i="1"/>
  <c r="W627" i="1"/>
  <c r="W628" i="1"/>
  <c r="W629" i="1"/>
  <c r="W630" i="1"/>
  <c r="W631" i="1"/>
  <c r="W632" i="1"/>
  <c r="W633" i="1"/>
  <c r="W634" i="1"/>
  <c r="W635" i="1"/>
  <c r="W636" i="1"/>
  <c r="U7" i="1"/>
  <c r="U8" i="1"/>
  <c r="U9" i="1"/>
  <c r="U10" i="1"/>
  <c r="U11" i="1"/>
  <c r="U12" i="1"/>
  <c r="U13" i="1"/>
  <c r="U14" i="1"/>
  <c r="U15" i="1"/>
  <c r="U16" i="1"/>
  <c r="U17" i="1"/>
  <c r="U18" i="1"/>
  <c r="U19" i="1"/>
  <c r="U20" i="1"/>
  <c r="U21" i="1"/>
  <c r="U22" i="1"/>
  <c r="U23" i="1"/>
  <c r="U24" i="1"/>
  <c r="U25" i="1"/>
  <c r="U26" i="1"/>
  <c r="U27" i="1"/>
  <c r="U28" i="1"/>
  <c r="U29" i="1"/>
  <c r="U30" i="1"/>
  <c r="U31" i="1"/>
  <c r="U32" i="1"/>
  <c r="U33" i="1"/>
  <c r="U34" i="1"/>
  <c r="U35" i="1"/>
  <c r="U36" i="1"/>
  <c r="U37" i="1"/>
  <c r="U38" i="1"/>
  <c r="U39" i="1"/>
  <c r="U40" i="1"/>
  <c r="U41" i="1"/>
  <c r="U42" i="1"/>
  <c r="U43" i="1"/>
  <c r="U44" i="1"/>
  <c r="U45" i="1"/>
  <c r="U46" i="1"/>
  <c r="U47" i="1"/>
  <c r="U48" i="1"/>
  <c r="U49" i="1"/>
  <c r="U50" i="1"/>
  <c r="U51" i="1"/>
  <c r="U52" i="1"/>
  <c r="U53" i="1"/>
  <c r="U54" i="1"/>
  <c r="U55" i="1"/>
  <c r="U56" i="1"/>
  <c r="U57" i="1"/>
  <c r="U58" i="1"/>
  <c r="U59" i="1"/>
  <c r="U60" i="1"/>
  <c r="U61" i="1"/>
  <c r="U62" i="1"/>
  <c r="U63" i="1"/>
  <c r="U64" i="1"/>
  <c r="U65" i="1"/>
  <c r="U66" i="1"/>
  <c r="U67" i="1"/>
  <c r="U68" i="1"/>
  <c r="U69" i="1"/>
  <c r="U70" i="1"/>
  <c r="U71" i="1"/>
  <c r="U72" i="1"/>
  <c r="U73" i="1"/>
  <c r="U74" i="1"/>
  <c r="U75" i="1"/>
  <c r="U76" i="1"/>
  <c r="U77" i="1"/>
  <c r="U78" i="1"/>
  <c r="U79" i="1"/>
  <c r="U80" i="1"/>
  <c r="U81" i="1"/>
  <c r="U82" i="1"/>
  <c r="U83" i="1"/>
  <c r="U84" i="1"/>
  <c r="U85" i="1"/>
  <c r="U86" i="1"/>
  <c r="U87" i="1"/>
  <c r="U88" i="1"/>
  <c r="U89" i="1"/>
  <c r="U90" i="1"/>
  <c r="U91" i="1"/>
  <c r="U92" i="1"/>
  <c r="U93" i="1"/>
  <c r="U94" i="1"/>
  <c r="U95" i="1"/>
  <c r="U96" i="1"/>
  <c r="U97" i="1"/>
  <c r="U98" i="1"/>
  <c r="U99" i="1"/>
  <c r="U100" i="1"/>
  <c r="U101" i="1"/>
  <c r="U102" i="1"/>
  <c r="U103" i="1"/>
  <c r="U104" i="1"/>
  <c r="U105" i="1"/>
  <c r="U106" i="1"/>
  <c r="U107" i="1"/>
  <c r="U108" i="1"/>
  <c r="U109" i="1"/>
  <c r="U110" i="1"/>
  <c r="U111" i="1"/>
  <c r="U112" i="1"/>
  <c r="U113" i="1"/>
  <c r="U114" i="1"/>
  <c r="U115" i="1"/>
  <c r="U116" i="1"/>
  <c r="U117" i="1"/>
  <c r="U118" i="1"/>
  <c r="U119" i="1"/>
  <c r="U120" i="1"/>
  <c r="U121" i="1"/>
  <c r="U122" i="1"/>
  <c r="U123" i="1"/>
  <c r="U124" i="1"/>
  <c r="U125" i="1"/>
  <c r="U126" i="1"/>
  <c r="U127" i="1"/>
  <c r="U128" i="1"/>
  <c r="U129" i="1"/>
  <c r="U130" i="1"/>
  <c r="U131" i="1"/>
  <c r="U132" i="1"/>
  <c r="U133" i="1"/>
  <c r="U134" i="1"/>
  <c r="U135" i="1"/>
  <c r="U136" i="1"/>
  <c r="U137" i="1"/>
  <c r="U138" i="1"/>
  <c r="U139" i="1"/>
  <c r="U140" i="1"/>
  <c r="U141" i="1"/>
  <c r="U142" i="1"/>
  <c r="U143" i="1"/>
  <c r="U144" i="1"/>
  <c r="U145" i="1"/>
  <c r="U146" i="1"/>
  <c r="U147" i="1"/>
  <c r="U148" i="1"/>
  <c r="U149" i="1"/>
  <c r="U150" i="1"/>
  <c r="U151" i="1"/>
  <c r="U152" i="1"/>
  <c r="U153" i="1"/>
  <c r="U154" i="1"/>
  <c r="U155" i="1"/>
  <c r="U156" i="1"/>
  <c r="U157" i="1"/>
  <c r="U158" i="1"/>
  <c r="U159" i="1"/>
  <c r="U160" i="1"/>
  <c r="U161" i="1"/>
  <c r="U162" i="1"/>
  <c r="U163" i="1"/>
  <c r="U164" i="1"/>
  <c r="U165" i="1"/>
  <c r="U166" i="1"/>
  <c r="U167" i="1"/>
  <c r="U168" i="1"/>
  <c r="U169" i="1"/>
  <c r="U170" i="1"/>
  <c r="U171" i="1"/>
  <c r="U172" i="1"/>
  <c r="U173" i="1"/>
  <c r="U174" i="1"/>
  <c r="U175" i="1"/>
  <c r="U176" i="1"/>
  <c r="U177" i="1"/>
  <c r="U178" i="1"/>
  <c r="U179" i="1"/>
  <c r="U180" i="1"/>
  <c r="U181" i="1"/>
  <c r="U182" i="1"/>
  <c r="U183" i="1"/>
  <c r="U184" i="1"/>
  <c r="U185" i="1"/>
  <c r="U186" i="1"/>
  <c r="U187" i="1"/>
  <c r="U188" i="1"/>
  <c r="U189" i="1"/>
  <c r="U190" i="1"/>
  <c r="U191" i="1"/>
  <c r="U192" i="1"/>
  <c r="U193" i="1"/>
  <c r="U194" i="1"/>
  <c r="U195" i="1"/>
  <c r="U196" i="1"/>
  <c r="U197" i="1"/>
  <c r="U198" i="1"/>
  <c r="U199" i="1"/>
  <c r="U200" i="1"/>
  <c r="U201" i="1"/>
  <c r="U202" i="1"/>
  <c r="U203" i="1"/>
  <c r="U204" i="1"/>
  <c r="U205" i="1"/>
  <c r="U206" i="1"/>
  <c r="U207" i="1"/>
  <c r="U208" i="1"/>
  <c r="U209" i="1"/>
  <c r="U210" i="1"/>
  <c r="U211" i="1"/>
  <c r="U212" i="1"/>
  <c r="U213" i="1"/>
  <c r="U214" i="1"/>
  <c r="U215" i="1"/>
  <c r="U216" i="1"/>
  <c r="U217" i="1"/>
  <c r="U218" i="1"/>
  <c r="U219" i="1"/>
  <c r="U220" i="1"/>
  <c r="U221" i="1"/>
  <c r="U222" i="1"/>
  <c r="U223" i="1"/>
  <c r="U224" i="1"/>
  <c r="U225" i="1"/>
  <c r="U226" i="1"/>
  <c r="U227" i="1"/>
  <c r="U228" i="1"/>
  <c r="U229" i="1"/>
  <c r="U230" i="1"/>
  <c r="U231" i="1"/>
  <c r="U232" i="1"/>
  <c r="U233" i="1"/>
  <c r="U234" i="1"/>
  <c r="U235" i="1"/>
  <c r="U236" i="1"/>
  <c r="U237" i="1"/>
  <c r="U238" i="1"/>
  <c r="U239" i="1"/>
  <c r="U240" i="1"/>
  <c r="U241" i="1"/>
  <c r="U242" i="1"/>
  <c r="U243" i="1"/>
  <c r="U244" i="1"/>
  <c r="U245" i="1"/>
  <c r="U246" i="1"/>
  <c r="U247" i="1"/>
  <c r="U248" i="1"/>
  <c r="U249" i="1"/>
  <c r="U250" i="1"/>
  <c r="U251" i="1"/>
  <c r="U252" i="1"/>
  <c r="U253" i="1"/>
  <c r="U254" i="1"/>
  <c r="U255" i="1"/>
  <c r="U256" i="1"/>
  <c r="U257" i="1"/>
  <c r="U258" i="1"/>
  <c r="U259" i="1"/>
  <c r="U260" i="1"/>
  <c r="U261" i="1"/>
  <c r="U262" i="1"/>
  <c r="U263" i="1"/>
  <c r="U264" i="1"/>
  <c r="U265" i="1"/>
  <c r="U266" i="1"/>
  <c r="U267" i="1"/>
  <c r="U268" i="1"/>
  <c r="U269" i="1"/>
  <c r="U270" i="1"/>
  <c r="U271" i="1"/>
  <c r="U272" i="1"/>
  <c r="U273" i="1"/>
  <c r="U274" i="1"/>
  <c r="U275" i="1"/>
  <c r="U276" i="1"/>
  <c r="U277" i="1"/>
  <c r="U278" i="1"/>
  <c r="U279" i="1"/>
  <c r="U280" i="1"/>
  <c r="U281" i="1"/>
  <c r="U282" i="1"/>
  <c r="U283" i="1"/>
  <c r="U284" i="1"/>
  <c r="U285" i="1"/>
  <c r="U286" i="1"/>
  <c r="U287" i="1"/>
  <c r="U288" i="1"/>
  <c r="U289" i="1"/>
  <c r="U290" i="1"/>
  <c r="U291" i="1"/>
  <c r="U292" i="1"/>
  <c r="U293" i="1"/>
  <c r="U294" i="1"/>
  <c r="U295" i="1"/>
  <c r="U296" i="1"/>
  <c r="U297" i="1"/>
  <c r="U298" i="1"/>
  <c r="U299" i="1"/>
  <c r="U300" i="1"/>
  <c r="U301" i="1"/>
  <c r="U302" i="1"/>
  <c r="U303" i="1"/>
  <c r="U304" i="1"/>
  <c r="U305" i="1"/>
  <c r="U306" i="1"/>
  <c r="U307" i="1"/>
  <c r="U308" i="1"/>
  <c r="U309" i="1"/>
  <c r="U310" i="1"/>
  <c r="U311" i="1"/>
  <c r="U312" i="1"/>
  <c r="U313" i="1"/>
  <c r="U314" i="1"/>
  <c r="U315" i="1"/>
  <c r="U316" i="1"/>
  <c r="U317" i="1"/>
  <c r="U318" i="1"/>
  <c r="U319" i="1"/>
  <c r="U320" i="1"/>
  <c r="U321" i="1"/>
  <c r="U322" i="1"/>
  <c r="U323" i="1"/>
  <c r="U324" i="1"/>
  <c r="U325" i="1"/>
  <c r="U326" i="1"/>
  <c r="U327" i="1"/>
  <c r="U328" i="1"/>
  <c r="U329" i="1"/>
  <c r="U330" i="1"/>
  <c r="U331" i="1"/>
  <c r="U332" i="1"/>
  <c r="U333" i="1"/>
  <c r="U334" i="1"/>
  <c r="U335" i="1"/>
  <c r="U336" i="1"/>
  <c r="U337" i="1"/>
  <c r="U338" i="1"/>
  <c r="U339" i="1"/>
  <c r="U340" i="1"/>
  <c r="U341" i="1"/>
  <c r="U342" i="1"/>
  <c r="U343" i="1"/>
  <c r="U344" i="1"/>
  <c r="U345" i="1"/>
  <c r="U346" i="1"/>
  <c r="U347" i="1"/>
  <c r="U348" i="1"/>
  <c r="U349" i="1"/>
  <c r="U350" i="1"/>
  <c r="U351" i="1"/>
  <c r="U352" i="1"/>
  <c r="U353" i="1"/>
  <c r="U354" i="1"/>
  <c r="U355" i="1"/>
  <c r="U356" i="1"/>
  <c r="U357" i="1"/>
  <c r="U358" i="1"/>
  <c r="U359" i="1"/>
  <c r="U360" i="1"/>
  <c r="U361" i="1"/>
  <c r="U362" i="1"/>
  <c r="U363" i="1"/>
  <c r="U364" i="1"/>
  <c r="U365" i="1"/>
  <c r="U366" i="1"/>
  <c r="U367" i="1"/>
  <c r="U368" i="1"/>
  <c r="U369" i="1"/>
  <c r="U370" i="1"/>
  <c r="U371" i="1"/>
  <c r="U372" i="1"/>
  <c r="U373" i="1"/>
  <c r="U374" i="1"/>
  <c r="U375" i="1"/>
  <c r="U376" i="1"/>
  <c r="U377" i="1"/>
  <c r="U378" i="1"/>
  <c r="U379" i="1"/>
  <c r="U380" i="1"/>
  <c r="U381" i="1"/>
  <c r="U382" i="1"/>
  <c r="U383" i="1"/>
  <c r="U384" i="1"/>
  <c r="U385" i="1"/>
  <c r="U386" i="1"/>
  <c r="U387" i="1"/>
  <c r="U388" i="1"/>
  <c r="U389" i="1"/>
  <c r="U390" i="1"/>
  <c r="U391" i="1"/>
  <c r="U392" i="1"/>
  <c r="U393" i="1"/>
  <c r="U394" i="1"/>
  <c r="U395" i="1"/>
  <c r="U396" i="1"/>
  <c r="U397" i="1"/>
  <c r="U398" i="1"/>
  <c r="U399" i="1"/>
  <c r="U400" i="1"/>
  <c r="U401" i="1"/>
  <c r="U402" i="1"/>
  <c r="U403" i="1"/>
  <c r="U404" i="1"/>
  <c r="U405" i="1"/>
  <c r="U406" i="1"/>
  <c r="U407" i="1"/>
  <c r="U408" i="1"/>
  <c r="U409" i="1"/>
  <c r="U410" i="1"/>
  <c r="U411" i="1"/>
  <c r="U412" i="1"/>
  <c r="U413" i="1"/>
  <c r="U414" i="1"/>
  <c r="U415" i="1"/>
  <c r="U416" i="1"/>
  <c r="U417" i="1"/>
  <c r="U418" i="1"/>
  <c r="U419" i="1"/>
  <c r="U420" i="1"/>
  <c r="U421" i="1"/>
  <c r="U422" i="1"/>
  <c r="U423" i="1"/>
  <c r="U424" i="1"/>
  <c r="U425" i="1"/>
  <c r="U426" i="1"/>
  <c r="U427" i="1"/>
  <c r="U428" i="1"/>
  <c r="U429" i="1"/>
  <c r="U430" i="1"/>
  <c r="U431" i="1"/>
  <c r="U432" i="1"/>
  <c r="U433" i="1"/>
  <c r="U434" i="1"/>
  <c r="U435" i="1"/>
  <c r="U436" i="1"/>
  <c r="U437" i="1"/>
  <c r="U438" i="1"/>
  <c r="U439" i="1"/>
  <c r="U440" i="1"/>
  <c r="U441" i="1"/>
  <c r="U442" i="1"/>
  <c r="U443" i="1"/>
  <c r="U444" i="1"/>
  <c r="U445" i="1"/>
  <c r="U446" i="1"/>
  <c r="U447" i="1"/>
  <c r="U448" i="1"/>
  <c r="U449" i="1"/>
  <c r="U450" i="1"/>
  <c r="U451" i="1"/>
  <c r="U452" i="1"/>
  <c r="U453" i="1"/>
  <c r="U454" i="1"/>
  <c r="U455" i="1"/>
  <c r="U456" i="1"/>
  <c r="U457" i="1"/>
  <c r="U458" i="1"/>
  <c r="U459" i="1"/>
  <c r="U460" i="1"/>
  <c r="U461" i="1"/>
  <c r="U462" i="1"/>
  <c r="U463" i="1"/>
  <c r="U464" i="1"/>
  <c r="U465" i="1"/>
  <c r="U466" i="1"/>
  <c r="U467" i="1"/>
  <c r="U468" i="1"/>
  <c r="U469" i="1"/>
  <c r="U470" i="1"/>
  <c r="U471" i="1"/>
  <c r="U472" i="1"/>
  <c r="U473" i="1"/>
  <c r="U474" i="1"/>
  <c r="U475" i="1"/>
  <c r="U476" i="1"/>
  <c r="U477" i="1"/>
  <c r="U478" i="1"/>
  <c r="U479" i="1"/>
  <c r="U480" i="1"/>
  <c r="U481" i="1"/>
  <c r="U482" i="1"/>
  <c r="U483" i="1"/>
  <c r="U484" i="1"/>
  <c r="U485" i="1"/>
  <c r="U486" i="1"/>
  <c r="U487" i="1"/>
  <c r="U488" i="1"/>
  <c r="U489" i="1"/>
  <c r="U490" i="1"/>
  <c r="U491" i="1"/>
  <c r="U492" i="1"/>
  <c r="U493" i="1"/>
  <c r="U494" i="1"/>
  <c r="U495" i="1"/>
  <c r="U496" i="1"/>
  <c r="U497" i="1"/>
  <c r="U498" i="1"/>
  <c r="U499" i="1"/>
  <c r="U500" i="1"/>
  <c r="U501" i="1"/>
  <c r="U502" i="1"/>
  <c r="U503" i="1"/>
  <c r="U504" i="1"/>
  <c r="U505" i="1"/>
  <c r="U506" i="1"/>
  <c r="U507" i="1"/>
  <c r="U508" i="1"/>
  <c r="U509" i="1"/>
  <c r="U510" i="1"/>
  <c r="U511" i="1"/>
  <c r="U512" i="1"/>
  <c r="U513" i="1"/>
  <c r="U514" i="1"/>
  <c r="U515" i="1"/>
  <c r="U516" i="1"/>
  <c r="U517" i="1"/>
  <c r="U518" i="1"/>
  <c r="U519" i="1"/>
  <c r="U520" i="1"/>
  <c r="U521" i="1"/>
  <c r="U522" i="1"/>
  <c r="U523" i="1"/>
  <c r="U524" i="1"/>
  <c r="U525" i="1"/>
  <c r="U526" i="1"/>
  <c r="U527" i="1"/>
  <c r="U528" i="1"/>
  <c r="U529" i="1"/>
  <c r="U530" i="1"/>
  <c r="U531" i="1"/>
  <c r="U532" i="1"/>
  <c r="U533" i="1"/>
  <c r="U534" i="1"/>
  <c r="U535" i="1"/>
  <c r="U536" i="1"/>
  <c r="U537" i="1"/>
  <c r="U538" i="1"/>
  <c r="U539" i="1"/>
  <c r="U540" i="1"/>
  <c r="U541" i="1"/>
  <c r="U542" i="1"/>
  <c r="U543" i="1"/>
  <c r="U544" i="1"/>
  <c r="U545" i="1"/>
  <c r="U546" i="1"/>
  <c r="U547" i="1"/>
  <c r="U548" i="1"/>
  <c r="U549" i="1"/>
  <c r="U550" i="1"/>
  <c r="U551" i="1"/>
  <c r="U552" i="1"/>
  <c r="U553" i="1"/>
  <c r="U554" i="1"/>
  <c r="U555" i="1"/>
  <c r="U556" i="1"/>
  <c r="U557" i="1"/>
  <c r="U558" i="1"/>
  <c r="U559" i="1"/>
  <c r="U560" i="1"/>
  <c r="U561" i="1"/>
  <c r="U562" i="1"/>
  <c r="U563" i="1"/>
  <c r="U564" i="1"/>
  <c r="U565" i="1"/>
  <c r="U566" i="1"/>
  <c r="U567" i="1"/>
  <c r="U568" i="1"/>
  <c r="U569" i="1"/>
  <c r="U570" i="1"/>
  <c r="U571" i="1"/>
  <c r="U572" i="1"/>
  <c r="U573" i="1"/>
  <c r="U574" i="1"/>
  <c r="U575" i="1"/>
  <c r="U576" i="1"/>
  <c r="U577" i="1"/>
  <c r="U578" i="1"/>
  <c r="U579" i="1"/>
  <c r="U580" i="1"/>
  <c r="U581" i="1"/>
  <c r="U582" i="1"/>
  <c r="U583" i="1"/>
  <c r="U584" i="1"/>
  <c r="U585" i="1"/>
  <c r="U586" i="1"/>
  <c r="U587" i="1"/>
  <c r="U588" i="1"/>
  <c r="U589" i="1"/>
  <c r="U590" i="1"/>
  <c r="U591" i="1"/>
  <c r="U592" i="1"/>
  <c r="U593" i="1"/>
  <c r="U594" i="1"/>
  <c r="U595" i="1"/>
  <c r="U596" i="1"/>
  <c r="U597" i="1"/>
  <c r="U598" i="1"/>
  <c r="U599" i="1"/>
  <c r="U600" i="1"/>
  <c r="U601" i="1"/>
  <c r="U602" i="1"/>
  <c r="U603" i="1"/>
  <c r="U604" i="1"/>
  <c r="U605" i="1"/>
  <c r="U606" i="1"/>
  <c r="U607" i="1"/>
  <c r="U608" i="1"/>
  <c r="U609" i="1"/>
  <c r="U610" i="1"/>
  <c r="U611" i="1"/>
  <c r="U612" i="1"/>
  <c r="U613" i="1"/>
  <c r="U614" i="1"/>
  <c r="U615" i="1"/>
  <c r="U616" i="1"/>
  <c r="U617" i="1"/>
  <c r="U618" i="1"/>
  <c r="U619" i="1"/>
  <c r="U620" i="1"/>
  <c r="U621" i="1"/>
  <c r="U622" i="1"/>
  <c r="U623" i="1"/>
  <c r="U624" i="1"/>
  <c r="U625" i="1"/>
  <c r="U626" i="1"/>
  <c r="U627" i="1"/>
  <c r="U628" i="1"/>
  <c r="U629" i="1"/>
  <c r="U630" i="1"/>
  <c r="U631" i="1"/>
  <c r="U632" i="1"/>
  <c r="U633" i="1"/>
  <c r="U634" i="1"/>
  <c r="U635" i="1"/>
  <c r="U636" i="1"/>
  <c r="R7" i="1"/>
  <c r="R8" i="1"/>
  <c r="R9" i="1"/>
  <c r="R10" i="1"/>
  <c r="R11" i="1"/>
  <c r="R12" i="1"/>
  <c r="R13" i="1"/>
  <c r="R14" i="1"/>
  <c r="R15" i="1"/>
  <c r="R16" i="1"/>
  <c r="R17" i="1"/>
  <c r="R18" i="1"/>
  <c r="R19" i="1"/>
  <c r="R20" i="1"/>
  <c r="R21" i="1"/>
  <c r="R22" i="1"/>
  <c r="R23" i="1"/>
  <c r="R24" i="1"/>
  <c r="R25" i="1"/>
  <c r="R26" i="1"/>
  <c r="R27" i="1"/>
  <c r="R28" i="1"/>
  <c r="R29" i="1"/>
  <c r="R30" i="1"/>
  <c r="R31" i="1"/>
  <c r="R32" i="1"/>
  <c r="R33" i="1"/>
  <c r="R34" i="1"/>
  <c r="R35" i="1"/>
  <c r="R36" i="1"/>
  <c r="R37" i="1"/>
  <c r="R38" i="1"/>
  <c r="R39" i="1"/>
  <c r="R40" i="1"/>
  <c r="R41" i="1"/>
  <c r="R42" i="1"/>
  <c r="R43" i="1"/>
  <c r="R44" i="1"/>
  <c r="R45" i="1"/>
  <c r="R46" i="1"/>
  <c r="R47" i="1"/>
  <c r="R48" i="1"/>
  <c r="R49" i="1"/>
  <c r="R50" i="1"/>
  <c r="R51" i="1"/>
  <c r="R52" i="1"/>
  <c r="R53" i="1"/>
  <c r="R54" i="1"/>
  <c r="R55" i="1"/>
  <c r="R56" i="1"/>
  <c r="R57" i="1"/>
  <c r="R58" i="1"/>
  <c r="R59" i="1"/>
  <c r="R60" i="1"/>
  <c r="R61" i="1"/>
  <c r="R62" i="1"/>
  <c r="R63" i="1"/>
  <c r="R64" i="1"/>
  <c r="R65" i="1"/>
  <c r="R66" i="1"/>
  <c r="R67" i="1"/>
  <c r="R68" i="1"/>
  <c r="R69" i="1"/>
  <c r="R70" i="1"/>
  <c r="R71" i="1"/>
  <c r="R72" i="1"/>
  <c r="R73" i="1"/>
  <c r="R74" i="1"/>
  <c r="R75" i="1"/>
  <c r="R76" i="1"/>
  <c r="R77" i="1"/>
  <c r="R78" i="1"/>
  <c r="R79" i="1"/>
  <c r="R80" i="1"/>
  <c r="R81" i="1"/>
  <c r="R82" i="1"/>
  <c r="R83" i="1"/>
  <c r="R84" i="1"/>
  <c r="R85" i="1"/>
  <c r="R86" i="1"/>
  <c r="R87" i="1"/>
  <c r="R88" i="1"/>
  <c r="R89" i="1"/>
  <c r="R90" i="1"/>
  <c r="R91" i="1"/>
  <c r="R92" i="1"/>
  <c r="R93" i="1"/>
  <c r="R94" i="1"/>
  <c r="R95" i="1"/>
  <c r="R96" i="1"/>
  <c r="R97" i="1"/>
  <c r="R98" i="1"/>
  <c r="R99" i="1"/>
  <c r="R100" i="1"/>
  <c r="R101" i="1"/>
  <c r="R102" i="1"/>
  <c r="R103" i="1"/>
  <c r="R104" i="1"/>
  <c r="R105" i="1"/>
  <c r="R106" i="1"/>
  <c r="R107" i="1"/>
  <c r="R108" i="1"/>
  <c r="R109" i="1"/>
  <c r="R110" i="1"/>
  <c r="R111" i="1"/>
  <c r="R112" i="1"/>
  <c r="R113" i="1"/>
  <c r="R114" i="1"/>
  <c r="R115" i="1"/>
  <c r="R116" i="1"/>
  <c r="R117" i="1"/>
  <c r="R118" i="1"/>
  <c r="R119" i="1"/>
  <c r="R120" i="1"/>
  <c r="R121" i="1"/>
  <c r="R122" i="1"/>
  <c r="R123" i="1"/>
  <c r="R124" i="1"/>
  <c r="R125" i="1"/>
  <c r="R126" i="1"/>
  <c r="R127" i="1"/>
  <c r="R128" i="1"/>
  <c r="R129" i="1"/>
  <c r="R130" i="1"/>
  <c r="R131" i="1"/>
  <c r="R132" i="1"/>
  <c r="R133" i="1"/>
  <c r="R134" i="1"/>
  <c r="R135" i="1"/>
  <c r="R136" i="1"/>
  <c r="R137" i="1"/>
  <c r="R138" i="1"/>
  <c r="R139" i="1"/>
  <c r="R140" i="1"/>
  <c r="R141" i="1"/>
  <c r="R142" i="1"/>
  <c r="R143" i="1"/>
  <c r="R144" i="1"/>
  <c r="R145" i="1"/>
  <c r="R146" i="1"/>
  <c r="R147" i="1"/>
  <c r="R148" i="1"/>
  <c r="R149" i="1"/>
  <c r="R150" i="1"/>
  <c r="R151" i="1"/>
  <c r="R152" i="1"/>
  <c r="R153" i="1"/>
  <c r="R154" i="1"/>
  <c r="R155" i="1"/>
  <c r="R156" i="1"/>
  <c r="R157" i="1"/>
  <c r="R158" i="1"/>
  <c r="R159" i="1"/>
  <c r="R160" i="1"/>
  <c r="R161" i="1"/>
  <c r="R162" i="1"/>
  <c r="R163" i="1"/>
  <c r="R164" i="1"/>
  <c r="R165" i="1"/>
  <c r="R166" i="1"/>
  <c r="R167" i="1"/>
  <c r="R168" i="1"/>
  <c r="R169" i="1"/>
  <c r="R170" i="1"/>
  <c r="R171" i="1"/>
  <c r="R172" i="1"/>
  <c r="R173" i="1"/>
  <c r="R174" i="1"/>
  <c r="R175" i="1"/>
  <c r="R176" i="1"/>
  <c r="R177" i="1"/>
  <c r="R178" i="1"/>
  <c r="R179" i="1"/>
  <c r="R180" i="1"/>
  <c r="R181" i="1"/>
  <c r="R182" i="1"/>
  <c r="R183" i="1"/>
  <c r="R184" i="1"/>
  <c r="R185" i="1"/>
  <c r="R186" i="1"/>
  <c r="R187" i="1"/>
  <c r="R188" i="1"/>
  <c r="R189" i="1"/>
  <c r="R190" i="1"/>
  <c r="R191" i="1"/>
  <c r="R192" i="1"/>
  <c r="R193" i="1"/>
  <c r="R194" i="1"/>
  <c r="R195" i="1"/>
  <c r="R196" i="1"/>
  <c r="R197" i="1"/>
  <c r="R198" i="1"/>
  <c r="R199" i="1"/>
  <c r="R200" i="1"/>
  <c r="R201" i="1"/>
  <c r="R202" i="1"/>
  <c r="R203" i="1"/>
  <c r="R204" i="1"/>
  <c r="R205" i="1"/>
  <c r="R206" i="1"/>
  <c r="R207" i="1"/>
  <c r="R208" i="1"/>
  <c r="R209" i="1"/>
  <c r="R210" i="1"/>
  <c r="R211" i="1"/>
  <c r="R212" i="1"/>
  <c r="R213" i="1"/>
  <c r="R214" i="1"/>
  <c r="R215" i="1"/>
  <c r="R216" i="1"/>
  <c r="R217" i="1"/>
  <c r="R218" i="1"/>
  <c r="R219" i="1"/>
  <c r="R220" i="1"/>
  <c r="R221" i="1"/>
  <c r="R222" i="1"/>
  <c r="R223" i="1"/>
  <c r="R224" i="1"/>
  <c r="R225" i="1"/>
  <c r="R226" i="1"/>
  <c r="R227" i="1"/>
  <c r="R228" i="1"/>
  <c r="R229" i="1"/>
  <c r="R230" i="1"/>
  <c r="R231" i="1"/>
  <c r="R232" i="1"/>
  <c r="R233" i="1"/>
  <c r="R234" i="1"/>
  <c r="R235" i="1"/>
  <c r="R236" i="1"/>
  <c r="R237" i="1"/>
  <c r="R238" i="1"/>
  <c r="R239" i="1"/>
  <c r="R240" i="1"/>
  <c r="R241" i="1"/>
  <c r="R242" i="1"/>
  <c r="R243" i="1"/>
  <c r="R244" i="1"/>
  <c r="R245" i="1"/>
  <c r="R246" i="1"/>
  <c r="R247" i="1"/>
  <c r="R248" i="1"/>
  <c r="R249" i="1"/>
  <c r="R250" i="1"/>
  <c r="R251" i="1"/>
  <c r="R252" i="1"/>
  <c r="R253" i="1"/>
  <c r="R254" i="1"/>
  <c r="R255" i="1"/>
  <c r="R256" i="1"/>
  <c r="R257" i="1"/>
  <c r="R258" i="1"/>
  <c r="R259" i="1"/>
  <c r="R260" i="1"/>
  <c r="R261" i="1"/>
  <c r="R262" i="1"/>
  <c r="R263" i="1"/>
  <c r="R264" i="1"/>
  <c r="R265" i="1"/>
  <c r="R266" i="1"/>
  <c r="R267" i="1"/>
  <c r="R268" i="1"/>
  <c r="R269" i="1"/>
  <c r="R270" i="1"/>
  <c r="R271" i="1"/>
  <c r="R272" i="1"/>
  <c r="R273" i="1"/>
  <c r="R274" i="1"/>
  <c r="R275" i="1"/>
  <c r="R276" i="1"/>
  <c r="R277" i="1"/>
  <c r="R278" i="1"/>
  <c r="R279" i="1"/>
  <c r="R280" i="1"/>
  <c r="R281" i="1"/>
  <c r="R282" i="1"/>
  <c r="R283" i="1"/>
  <c r="R284" i="1"/>
  <c r="R285" i="1"/>
  <c r="R286" i="1"/>
  <c r="R287" i="1"/>
  <c r="R288" i="1"/>
  <c r="R289" i="1"/>
  <c r="R290" i="1"/>
  <c r="R291" i="1"/>
  <c r="R292" i="1"/>
  <c r="R293" i="1"/>
  <c r="R294" i="1"/>
  <c r="R295" i="1"/>
  <c r="R296" i="1"/>
  <c r="R297" i="1"/>
  <c r="R298" i="1"/>
  <c r="R299" i="1"/>
  <c r="R300" i="1"/>
  <c r="R301" i="1"/>
  <c r="R302" i="1"/>
  <c r="R303" i="1"/>
  <c r="R304" i="1"/>
  <c r="R305" i="1"/>
  <c r="R306" i="1"/>
  <c r="R307" i="1"/>
  <c r="R308" i="1"/>
  <c r="R309" i="1"/>
  <c r="R310" i="1"/>
  <c r="R311" i="1"/>
  <c r="R312" i="1"/>
  <c r="R313" i="1"/>
  <c r="R314" i="1"/>
  <c r="R315" i="1"/>
  <c r="R316" i="1"/>
  <c r="R317" i="1"/>
  <c r="R318" i="1"/>
  <c r="R319" i="1"/>
  <c r="R320" i="1"/>
  <c r="R321" i="1"/>
  <c r="R322" i="1"/>
  <c r="R323" i="1"/>
  <c r="R324" i="1"/>
  <c r="R325" i="1"/>
  <c r="R326" i="1"/>
  <c r="R327" i="1"/>
  <c r="R328" i="1"/>
  <c r="R329" i="1"/>
  <c r="R330" i="1"/>
  <c r="R331" i="1"/>
  <c r="R332" i="1"/>
  <c r="R333" i="1"/>
  <c r="R334" i="1"/>
  <c r="R335" i="1"/>
  <c r="R336" i="1"/>
  <c r="R337" i="1"/>
  <c r="R338" i="1"/>
  <c r="R339" i="1"/>
  <c r="R340" i="1"/>
  <c r="R341" i="1"/>
  <c r="R342" i="1"/>
  <c r="R343" i="1"/>
  <c r="R344" i="1"/>
  <c r="R345" i="1"/>
  <c r="R346" i="1"/>
  <c r="R347" i="1"/>
  <c r="R348" i="1"/>
  <c r="R349" i="1"/>
  <c r="R350" i="1"/>
  <c r="R351" i="1"/>
  <c r="R352" i="1"/>
  <c r="R353" i="1"/>
  <c r="R354" i="1"/>
  <c r="R355" i="1"/>
  <c r="R356" i="1"/>
  <c r="R357" i="1"/>
  <c r="R358" i="1"/>
  <c r="R359" i="1"/>
  <c r="R360" i="1"/>
  <c r="R361" i="1"/>
  <c r="R362" i="1"/>
  <c r="R363" i="1"/>
  <c r="R364" i="1"/>
  <c r="R365" i="1"/>
  <c r="R366" i="1"/>
  <c r="R367" i="1"/>
  <c r="R368" i="1"/>
  <c r="R369" i="1"/>
  <c r="R370" i="1"/>
  <c r="R371" i="1"/>
  <c r="R372" i="1"/>
  <c r="R373" i="1"/>
  <c r="R374" i="1"/>
  <c r="R375" i="1"/>
  <c r="R376" i="1"/>
  <c r="R377" i="1"/>
  <c r="R378" i="1"/>
  <c r="R379" i="1"/>
  <c r="R380" i="1"/>
  <c r="R381" i="1"/>
  <c r="R382" i="1"/>
  <c r="R383" i="1"/>
  <c r="R384" i="1"/>
  <c r="R385" i="1"/>
  <c r="R386" i="1"/>
  <c r="R387" i="1"/>
  <c r="R388" i="1"/>
  <c r="R389" i="1"/>
  <c r="R390" i="1"/>
  <c r="R391" i="1"/>
  <c r="R392" i="1"/>
  <c r="R393" i="1"/>
  <c r="R394" i="1"/>
  <c r="R395" i="1"/>
  <c r="R396" i="1"/>
  <c r="R397" i="1"/>
  <c r="R398" i="1"/>
  <c r="R399" i="1"/>
  <c r="R400" i="1"/>
  <c r="R401" i="1"/>
  <c r="R402" i="1"/>
  <c r="R403" i="1"/>
  <c r="R404" i="1"/>
  <c r="R405" i="1"/>
  <c r="R406" i="1"/>
  <c r="R407" i="1"/>
  <c r="R408" i="1"/>
  <c r="R409" i="1"/>
  <c r="R410" i="1"/>
  <c r="R411" i="1"/>
  <c r="R412" i="1"/>
  <c r="R413" i="1"/>
  <c r="R414" i="1"/>
  <c r="R415" i="1"/>
  <c r="R416" i="1"/>
  <c r="R417" i="1"/>
  <c r="R418" i="1"/>
  <c r="R419" i="1"/>
  <c r="R420" i="1"/>
  <c r="R421" i="1"/>
  <c r="R422" i="1"/>
  <c r="R423" i="1"/>
  <c r="R424" i="1"/>
  <c r="R425" i="1"/>
  <c r="R426" i="1"/>
  <c r="R427" i="1"/>
  <c r="R428" i="1"/>
  <c r="R429" i="1"/>
  <c r="R430" i="1"/>
  <c r="R431" i="1"/>
  <c r="R432" i="1"/>
  <c r="R433" i="1"/>
  <c r="R434" i="1"/>
  <c r="R435" i="1"/>
  <c r="R436" i="1"/>
  <c r="R437" i="1"/>
  <c r="R438" i="1"/>
  <c r="R439" i="1"/>
  <c r="R440" i="1"/>
  <c r="R441" i="1"/>
  <c r="R442" i="1"/>
  <c r="R443" i="1"/>
  <c r="R444" i="1"/>
  <c r="R445" i="1"/>
  <c r="R446" i="1"/>
  <c r="R447" i="1"/>
  <c r="R448" i="1"/>
  <c r="R449" i="1"/>
  <c r="R450" i="1"/>
  <c r="R451" i="1"/>
  <c r="R452" i="1"/>
  <c r="R453" i="1"/>
  <c r="R454" i="1"/>
  <c r="R455" i="1"/>
  <c r="R456" i="1"/>
  <c r="R457" i="1"/>
  <c r="R458" i="1"/>
  <c r="R459" i="1"/>
  <c r="R460" i="1"/>
  <c r="R461" i="1"/>
  <c r="R462" i="1"/>
  <c r="R463" i="1"/>
  <c r="R464" i="1"/>
  <c r="R465" i="1"/>
  <c r="R466" i="1"/>
  <c r="R467" i="1"/>
  <c r="R468" i="1"/>
  <c r="R469" i="1"/>
  <c r="R470" i="1"/>
  <c r="R471" i="1"/>
  <c r="R472" i="1"/>
  <c r="R473" i="1"/>
  <c r="R474" i="1"/>
  <c r="R475" i="1"/>
  <c r="R476" i="1"/>
  <c r="R477" i="1"/>
  <c r="R478" i="1"/>
  <c r="R479" i="1"/>
  <c r="R480" i="1"/>
  <c r="R481" i="1"/>
  <c r="R482" i="1"/>
  <c r="R483" i="1"/>
  <c r="R484" i="1"/>
  <c r="R485" i="1"/>
  <c r="R486" i="1"/>
  <c r="R487" i="1"/>
  <c r="R488" i="1"/>
  <c r="R489" i="1"/>
  <c r="R490" i="1"/>
  <c r="R491" i="1"/>
  <c r="R492" i="1"/>
  <c r="R493" i="1"/>
  <c r="R494" i="1"/>
  <c r="R495" i="1"/>
  <c r="R496" i="1"/>
  <c r="R497" i="1"/>
  <c r="R498" i="1"/>
  <c r="R499" i="1"/>
  <c r="R500" i="1"/>
  <c r="R501" i="1"/>
  <c r="R502" i="1"/>
  <c r="R503" i="1"/>
  <c r="R504" i="1"/>
  <c r="R505" i="1"/>
  <c r="R506" i="1"/>
  <c r="R507" i="1"/>
  <c r="R508" i="1"/>
  <c r="R509" i="1"/>
  <c r="R510" i="1"/>
  <c r="R511" i="1"/>
  <c r="R512" i="1"/>
  <c r="R513" i="1"/>
  <c r="R514" i="1"/>
  <c r="R515" i="1"/>
  <c r="R516" i="1"/>
  <c r="R517" i="1"/>
  <c r="R518" i="1"/>
  <c r="R519" i="1"/>
  <c r="R520" i="1"/>
  <c r="R521" i="1"/>
  <c r="R522" i="1"/>
  <c r="R523" i="1"/>
  <c r="R524" i="1"/>
  <c r="R525" i="1"/>
  <c r="R526" i="1"/>
  <c r="R527" i="1"/>
  <c r="R528" i="1"/>
  <c r="R529" i="1"/>
  <c r="R530" i="1"/>
  <c r="R531" i="1"/>
  <c r="R532" i="1"/>
  <c r="R533" i="1"/>
  <c r="R534" i="1"/>
  <c r="R535" i="1"/>
  <c r="R536" i="1"/>
  <c r="R537" i="1"/>
  <c r="R538" i="1"/>
  <c r="R539" i="1"/>
  <c r="R540" i="1"/>
  <c r="R541" i="1"/>
  <c r="R542" i="1"/>
  <c r="R543" i="1"/>
  <c r="R544" i="1"/>
  <c r="R545" i="1"/>
  <c r="R546" i="1"/>
  <c r="R547" i="1"/>
  <c r="R548" i="1"/>
  <c r="R549" i="1"/>
  <c r="R550" i="1"/>
  <c r="R551" i="1"/>
  <c r="R552" i="1"/>
  <c r="R553" i="1"/>
  <c r="R554" i="1"/>
  <c r="R555" i="1"/>
  <c r="R556" i="1"/>
  <c r="R557" i="1"/>
  <c r="R558" i="1"/>
  <c r="R559" i="1"/>
  <c r="R560" i="1"/>
  <c r="R561" i="1"/>
  <c r="R562" i="1"/>
  <c r="R563" i="1"/>
  <c r="R564" i="1"/>
  <c r="R565" i="1"/>
  <c r="R566" i="1"/>
  <c r="R567" i="1"/>
  <c r="R568" i="1"/>
  <c r="R569" i="1"/>
  <c r="R570" i="1"/>
  <c r="R571" i="1"/>
  <c r="R572" i="1"/>
  <c r="R573" i="1"/>
  <c r="R574" i="1"/>
  <c r="R575" i="1"/>
  <c r="R576" i="1"/>
  <c r="R577" i="1"/>
  <c r="R578" i="1"/>
  <c r="R579" i="1"/>
  <c r="R580" i="1"/>
  <c r="R581" i="1"/>
  <c r="R582" i="1"/>
  <c r="R583" i="1"/>
  <c r="R584" i="1"/>
  <c r="R585" i="1"/>
  <c r="R586" i="1"/>
  <c r="R587" i="1"/>
  <c r="R588" i="1"/>
  <c r="R589" i="1"/>
  <c r="R590" i="1"/>
  <c r="R591" i="1"/>
  <c r="R592" i="1"/>
  <c r="R593" i="1"/>
  <c r="R594" i="1"/>
  <c r="R595" i="1"/>
  <c r="R596" i="1"/>
  <c r="R597" i="1"/>
  <c r="R598" i="1"/>
  <c r="R599" i="1"/>
  <c r="R600" i="1"/>
  <c r="R601" i="1"/>
  <c r="R602" i="1"/>
  <c r="R603" i="1"/>
  <c r="R604" i="1"/>
  <c r="R605" i="1"/>
  <c r="R606" i="1"/>
  <c r="R607" i="1"/>
  <c r="R608" i="1"/>
  <c r="R609" i="1"/>
  <c r="R610" i="1"/>
  <c r="R611" i="1"/>
  <c r="R612" i="1"/>
  <c r="R613" i="1"/>
  <c r="R614" i="1"/>
  <c r="R615" i="1"/>
  <c r="R616" i="1"/>
  <c r="R617" i="1"/>
  <c r="R618" i="1"/>
  <c r="R619" i="1"/>
  <c r="R620" i="1"/>
  <c r="R621" i="1"/>
  <c r="R622" i="1"/>
  <c r="R623" i="1"/>
  <c r="R624" i="1"/>
  <c r="R625" i="1"/>
  <c r="R626" i="1"/>
  <c r="R627" i="1"/>
  <c r="R628" i="1"/>
  <c r="R629" i="1"/>
  <c r="R630" i="1"/>
  <c r="R631" i="1"/>
  <c r="R632" i="1"/>
  <c r="R633" i="1"/>
  <c r="R634" i="1"/>
  <c r="R635" i="1"/>
  <c r="R636" i="1"/>
  <c r="Q7" i="1"/>
  <c r="Q8" i="1"/>
  <c r="Q9" i="1"/>
  <c r="Q10" i="1"/>
  <c r="Q11" i="1"/>
  <c r="Q12" i="1"/>
  <c r="Q13" i="1"/>
  <c r="Q14" i="1"/>
  <c r="Q15" i="1"/>
  <c r="Q16" i="1"/>
  <c r="Q17" i="1"/>
  <c r="Q18" i="1"/>
  <c r="Q19" i="1"/>
  <c r="Q20" i="1"/>
  <c r="Q21" i="1"/>
  <c r="Q22" i="1"/>
  <c r="Q23" i="1"/>
  <c r="Q24" i="1"/>
  <c r="Q25" i="1"/>
  <c r="Q26" i="1"/>
  <c r="Q27" i="1"/>
  <c r="Q28" i="1"/>
  <c r="Q29" i="1"/>
  <c r="Q30" i="1"/>
  <c r="Q31" i="1"/>
  <c r="Q32" i="1"/>
  <c r="Q33" i="1"/>
  <c r="Q34" i="1"/>
  <c r="Q35" i="1"/>
  <c r="Q36" i="1"/>
  <c r="Q37" i="1"/>
  <c r="Q38" i="1"/>
  <c r="Q39" i="1"/>
  <c r="Q40" i="1"/>
  <c r="Q41" i="1"/>
  <c r="Q42" i="1"/>
  <c r="Q43" i="1"/>
  <c r="Q44" i="1"/>
  <c r="Q45" i="1"/>
  <c r="Q46" i="1"/>
  <c r="Q47" i="1"/>
  <c r="Q48" i="1"/>
  <c r="Q49" i="1"/>
  <c r="Q50" i="1"/>
  <c r="Q51" i="1"/>
  <c r="Q52" i="1"/>
  <c r="Q53" i="1"/>
  <c r="Q54" i="1"/>
  <c r="Q55" i="1"/>
  <c r="Q56" i="1"/>
  <c r="Q57" i="1"/>
  <c r="Q58" i="1"/>
  <c r="Q59" i="1"/>
  <c r="Q60" i="1"/>
  <c r="Q61" i="1"/>
  <c r="Q62" i="1"/>
  <c r="Q63" i="1"/>
  <c r="Q64" i="1"/>
  <c r="Q65" i="1"/>
  <c r="Q66" i="1"/>
  <c r="Q67" i="1"/>
  <c r="Q68" i="1"/>
  <c r="Q69" i="1"/>
  <c r="Q70" i="1"/>
  <c r="Q71" i="1"/>
  <c r="Q72" i="1"/>
  <c r="Q73" i="1"/>
  <c r="Q74" i="1"/>
  <c r="Q75" i="1"/>
  <c r="Q76" i="1"/>
  <c r="Q77" i="1"/>
  <c r="Q78" i="1"/>
  <c r="Q79" i="1"/>
  <c r="Q80" i="1"/>
  <c r="Q81" i="1"/>
  <c r="Q82" i="1"/>
  <c r="Q83" i="1"/>
  <c r="Q84" i="1"/>
  <c r="Q85" i="1"/>
  <c r="Q86" i="1"/>
  <c r="Q87" i="1"/>
  <c r="Q88" i="1"/>
  <c r="Q89" i="1"/>
  <c r="Q90" i="1"/>
  <c r="Q91" i="1"/>
  <c r="Q92" i="1"/>
  <c r="Q93" i="1"/>
  <c r="Q94" i="1"/>
  <c r="Q95" i="1"/>
  <c r="Q96" i="1"/>
  <c r="Q97" i="1"/>
  <c r="Q98" i="1"/>
  <c r="Q99" i="1"/>
  <c r="Q100" i="1"/>
  <c r="Q101" i="1"/>
  <c r="Q102" i="1"/>
  <c r="Q103" i="1"/>
  <c r="Q104" i="1"/>
  <c r="Q105" i="1"/>
  <c r="Q106" i="1"/>
  <c r="Q107" i="1"/>
  <c r="Q108" i="1"/>
  <c r="Q109" i="1"/>
  <c r="Q110" i="1"/>
  <c r="Q111" i="1"/>
  <c r="Q112" i="1"/>
  <c r="Q113" i="1"/>
  <c r="Q114" i="1"/>
  <c r="Q115" i="1"/>
  <c r="Q116" i="1"/>
  <c r="Q117" i="1"/>
  <c r="Q118" i="1"/>
  <c r="Q119" i="1"/>
  <c r="Q120" i="1"/>
  <c r="Q121" i="1"/>
  <c r="Q122" i="1"/>
  <c r="Q123" i="1"/>
  <c r="Q124" i="1"/>
  <c r="Q125" i="1"/>
  <c r="Q126" i="1"/>
  <c r="Q127" i="1"/>
  <c r="Q128" i="1"/>
  <c r="Q129" i="1"/>
  <c r="Q130" i="1"/>
  <c r="Q131" i="1"/>
  <c r="Q132" i="1"/>
  <c r="Q133" i="1"/>
  <c r="Q134" i="1"/>
  <c r="Q135" i="1"/>
  <c r="Q136" i="1"/>
  <c r="Q137" i="1"/>
  <c r="Q138" i="1"/>
  <c r="Q139" i="1"/>
  <c r="Q140" i="1"/>
  <c r="Q141" i="1"/>
  <c r="Q142" i="1"/>
  <c r="Q143" i="1"/>
  <c r="Q144" i="1"/>
  <c r="Q145" i="1"/>
  <c r="Q146" i="1"/>
  <c r="Q147" i="1"/>
  <c r="Q148" i="1"/>
  <c r="Q149" i="1"/>
  <c r="Q150" i="1"/>
  <c r="Q151" i="1"/>
  <c r="Q152" i="1"/>
  <c r="Q153" i="1"/>
  <c r="Q154" i="1"/>
  <c r="Q155" i="1"/>
  <c r="Q156" i="1"/>
  <c r="Q157" i="1"/>
  <c r="Q158" i="1"/>
  <c r="Q159" i="1"/>
  <c r="Q160" i="1"/>
  <c r="Q161" i="1"/>
  <c r="Q162" i="1"/>
  <c r="Q163" i="1"/>
  <c r="Q164" i="1"/>
  <c r="Q165" i="1"/>
  <c r="Q166" i="1"/>
  <c r="Q167" i="1"/>
  <c r="Q168" i="1"/>
  <c r="Q169" i="1"/>
  <c r="Q170" i="1"/>
  <c r="Q171" i="1"/>
  <c r="Q172" i="1"/>
  <c r="Q173" i="1"/>
  <c r="Q174" i="1"/>
  <c r="Q175" i="1"/>
  <c r="Q176" i="1"/>
  <c r="Q177" i="1"/>
  <c r="Q178" i="1"/>
  <c r="Q179" i="1"/>
  <c r="Q180" i="1"/>
  <c r="Q181" i="1"/>
  <c r="Q182" i="1"/>
  <c r="Q183" i="1"/>
  <c r="Q184" i="1"/>
  <c r="Q185" i="1"/>
  <c r="Q186" i="1"/>
  <c r="Q187" i="1"/>
  <c r="Q188" i="1"/>
  <c r="Q189" i="1"/>
  <c r="Q190" i="1"/>
  <c r="Q191" i="1"/>
  <c r="Q192" i="1"/>
  <c r="Q193" i="1"/>
  <c r="Q194" i="1"/>
  <c r="Q195" i="1"/>
  <c r="Q196" i="1"/>
  <c r="Q197" i="1"/>
  <c r="Q198" i="1"/>
  <c r="Q199" i="1"/>
  <c r="Q200" i="1"/>
  <c r="Q201" i="1"/>
  <c r="Q202" i="1"/>
  <c r="Q203" i="1"/>
  <c r="Q204" i="1"/>
  <c r="Q205" i="1"/>
  <c r="Q206" i="1"/>
  <c r="Q207" i="1"/>
  <c r="Q208" i="1"/>
  <c r="Q209" i="1"/>
  <c r="Q210" i="1"/>
  <c r="Q211" i="1"/>
  <c r="Q212" i="1"/>
  <c r="Q213" i="1"/>
  <c r="Q214" i="1"/>
  <c r="Q215" i="1"/>
  <c r="Q216" i="1"/>
  <c r="Q217" i="1"/>
  <c r="Q218" i="1"/>
  <c r="Q219" i="1"/>
  <c r="Q220" i="1"/>
  <c r="Q221" i="1"/>
  <c r="Q222" i="1"/>
  <c r="Q223" i="1"/>
  <c r="Q224" i="1"/>
  <c r="Q225" i="1"/>
  <c r="Q226" i="1"/>
  <c r="Q227" i="1"/>
  <c r="Q228" i="1"/>
  <c r="Q229" i="1"/>
  <c r="Q230" i="1"/>
  <c r="Q231" i="1"/>
  <c r="Q232" i="1"/>
  <c r="Q233" i="1"/>
  <c r="Q234" i="1"/>
  <c r="Q235" i="1"/>
  <c r="Q236" i="1"/>
  <c r="Q237" i="1"/>
  <c r="Q238" i="1"/>
  <c r="Q239" i="1"/>
  <c r="Q240" i="1"/>
  <c r="Q241" i="1"/>
  <c r="Q242" i="1"/>
  <c r="Q243" i="1"/>
  <c r="Q244" i="1"/>
  <c r="Q245" i="1"/>
  <c r="Q246" i="1"/>
  <c r="Q247" i="1"/>
  <c r="Q248" i="1"/>
  <c r="Q249" i="1"/>
  <c r="Q250" i="1"/>
  <c r="Q251" i="1"/>
  <c r="Q252" i="1"/>
  <c r="Q253" i="1"/>
  <c r="Q254" i="1"/>
  <c r="Q255" i="1"/>
  <c r="Q256" i="1"/>
  <c r="Q257" i="1"/>
  <c r="Q258" i="1"/>
  <c r="Q259" i="1"/>
  <c r="Q260" i="1"/>
  <c r="Q261" i="1"/>
  <c r="Q262" i="1"/>
  <c r="Q263" i="1"/>
  <c r="Q264" i="1"/>
  <c r="Q265" i="1"/>
  <c r="Q266" i="1"/>
  <c r="Q267" i="1"/>
  <c r="Q268" i="1"/>
  <c r="Q269" i="1"/>
  <c r="Q270" i="1"/>
  <c r="Q271" i="1"/>
  <c r="Q272" i="1"/>
  <c r="Q273" i="1"/>
  <c r="Q274" i="1"/>
  <c r="Q275" i="1"/>
  <c r="Q276" i="1"/>
  <c r="Q277" i="1"/>
  <c r="Q278" i="1"/>
  <c r="Q279" i="1"/>
  <c r="Q280" i="1"/>
  <c r="Q281" i="1"/>
  <c r="Q282" i="1"/>
  <c r="Q283" i="1"/>
  <c r="Q284" i="1"/>
  <c r="Q285" i="1"/>
  <c r="Q286" i="1"/>
  <c r="Q287" i="1"/>
  <c r="Q288" i="1"/>
  <c r="Q289" i="1"/>
  <c r="Q290" i="1"/>
  <c r="Q291" i="1"/>
  <c r="Q292" i="1"/>
  <c r="Q293" i="1"/>
  <c r="Q294" i="1"/>
  <c r="Q295" i="1"/>
  <c r="Q296" i="1"/>
  <c r="Q297" i="1"/>
  <c r="Q298" i="1"/>
  <c r="Q299" i="1"/>
  <c r="Q300" i="1"/>
  <c r="Q301" i="1"/>
  <c r="Q302" i="1"/>
  <c r="Q303" i="1"/>
  <c r="Q304" i="1"/>
  <c r="Q305" i="1"/>
  <c r="Q306" i="1"/>
  <c r="Q307" i="1"/>
  <c r="Q308" i="1"/>
  <c r="Q309" i="1"/>
  <c r="Q310" i="1"/>
  <c r="Q311" i="1"/>
  <c r="Q312" i="1"/>
  <c r="Q313" i="1"/>
  <c r="Q314" i="1"/>
  <c r="Q315" i="1"/>
  <c r="Q316" i="1"/>
  <c r="Q317" i="1"/>
  <c r="Q318" i="1"/>
  <c r="Q319" i="1"/>
  <c r="Q320" i="1"/>
  <c r="Q321" i="1"/>
  <c r="Q322" i="1"/>
  <c r="Q323" i="1"/>
  <c r="Q324" i="1"/>
  <c r="Q325" i="1"/>
  <c r="Q326" i="1"/>
  <c r="Q327" i="1"/>
  <c r="Q328" i="1"/>
  <c r="Q329" i="1"/>
  <c r="Q330" i="1"/>
  <c r="Q331" i="1"/>
  <c r="Q332" i="1"/>
  <c r="Q333" i="1"/>
  <c r="Q334" i="1"/>
  <c r="Q335" i="1"/>
  <c r="Q336" i="1"/>
  <c r="Q337" i="1"/>
  <c r="Q338" i="1"/>
  <c r="Q339" i="1"/>
  <c r="Q340" i="1"/>
  <c r="Q341" i="1"/>
  <c r="Q342" i="1"/>
  <c r="Q343" i="1"/>
  <c r="Q344" i="1"/>
  <c r="Q345" i="1"/>
  <c r="Q346" i="1"/>
  <c r="Q347" i="1"/>
  <c r="Q348" i="1"/>
  <c r="Q349" i="1"/>
  <c r="Q350" i="1"/>
  <c r="Q351" i="1"/>
  <c r="Q352" i="1"/>
  <c r="Q353" i="1"/>
  <c r="Q354" i="1"/>
  <c r="Q355" i="1"/>
  <c r="Q356" i="1"/>
  <c r="Q357" i="1"/>
  <c r="Q358" i="1"/>
  <c r="Q359" i="1"/>
  <c r="Q360" i="1"/>
  <c r="Q361" i="1"/>
  <c r="Q362" i="1"/>
  <c r="Q363" i="1"/>
  <c r="Q364" i="1"/>
  <c r="Q365" i="1"/>
  <c r="Q366" i="1"/>
  <c r="Q367" i="1"/>
  <c r="Q368" i="1"/>
  <c r="Q369" i="1"/>
  <c r="Q370" i="1"/>
  <c r="Q371" i="1"/>
  <c r="Q372" i="1"/>
  <c r="Q373" i="1"/>
  <c r="Q374" i="1"/>
  <c r="Q375" i="1"/>
  <c r="Q376" i="1"/>
  <c r="Q377" i="1"/>
  <c r="Q378" i="1"/>
  <c r="Q379" i="1"/>
  <c r="Q380" i="1"/>
  <c r="Q381" i="1"/>
  <c r="Q382" i="1"/>
  <c r="Q383" i="1"/>
  <c r="Q384" i="1"/>
  <c r="Q385" i="1"/>
  <c r="Q386" i="1"/>
  <c r="Q387" i="1"/>
  <c r="Q388" i="1"/>
  <c r="Q389" i="1"/>
  <c r="Q390" i="1"/>
  <c r="Q391" i="1"/>
  <c r="Q392" i="1"/>
  <c r="Q393" i="1"/>
  <c r="Q394" i="1"/>
  <c r="Q395" i="1"/>
  <c r="Q396" i="1"/>
  <c r="Q397" i="1"/>
  <c r="Q398" i="1"/>
  <c r="Q399" i="1"/>
  <c r="Q400" i="1"/>
  <c r="Q401" i="1"/>
  <c r="Q402" i="1"/>
  <c r="Q403" i="1"/>
  <c r="Q404" i="1"/>
  <c r="Q405" i="1"/>
  <c r="Q406" i="1"/>
  <c r="Q407" i="1"/>
  <c r="Q408" i="1"/>
  <c r="Q409" i="1"/>
  <c r="Q410" i="1"/>
  <c r="Q411" i="1"/>
  <c r="Q412" i="1"/>
  <c r="Q413" i="1"/>
  <c r="Q414" i="1"/>
  <c r="Q415" i="1"/>
  <c r="Q416" i="1"/>
  <c r="Q417" i="1"/>
  <c r="Q418" i="1"/>
  <c r="Q419" i="1"/>
  <c r="Q420" i="1"/>
  <c r="Q421" i="1"/>
  <c r="Q422" i="1"/>
  <c r="Q423" i="1"/>
  <c r="Q424" i="1"/>
  <c r="Q425" i="1"/>
  <c r="Q426" i="1"/>
  <c r="Q427" i="1"/>
  <c r="Q428" i="1"/>
  <c r="Q429" i="1"/>
  <c r="Q430" i="1"/>
  <c r="Q431" i="1"/>
  <c r="Q432" i="1"/>
  <c r="Q433" i="1"/>
  <c r="Q434" i="1"/>
  <c r="Q435" i="1"/>
  <c r="Q436" i="1"/>
  <c r="Q437" i="1"/>
  <c r="Q438" i="1"/>
  <c r="Q439" i="1"/>
  <c r="Q440" i="1"/>
  <c r="Q441" i="1"/>
  <c r="Q442" i="1"/>
  <c r="Q443" i="1"/>
  <c r="Q444" i="1"/>
  <c r="Q445" i="1"/>
  <c r="Q446" i="1"/>
  <c r="Q447" i="1"/>
  <c r="Q448" i="1"/>
  <c r="Q449" i="1"/>
  <c r="Q450" i="1"/>
  <c r="Q451" i="1"/>
  <c r="Q452" i="1"/>
  <c r="Q453" i="1"/>
  <c r="Q454" i="1"/>
  <c r="Q455" i="1"/>
  <c r="Q456" i="1"/>
  <c r="Q457" i="1"/>
  <c r="Q458" i="1"/>
  <c r="Q459" i="1"/>
  <c r="Q460" i="1"/>
  <c r="Q461" i="1"/>
  <c r="Q462" i="1"/>
  <c r="Q463" i="1"/>
  <c r="Q464" i="1"/>
  <c r="Q465" i="1"/>
  <c r="Q466" i="1"/>
  <c r="Q467" i="1"/>
  <c r="Q468" i="1"/>
  <c r="Q469" i="1"/>
  <c r="Q470" i="1"/>
  <c r="Q471" i="1"/>
  <c r="Q472" i="1"/>
  <c r="Q473" i="1"/>
  <c r="Q474" i="1"/>
  <c r="Q475" i="1"/>
  <c r="Q476" i="1"/>
  <c r="Q477" i="1"/>
  <c r="Q478" i="1"/>
  <c r="Q479" i="1"/>
  <c r="Q480" i="1"/>
  <c r="Q481" i="1"/>
  <c r="Q482" i="1"/>
  <c r="Q483" i="1"/>
  <c r="Q484" i="1"/>
  <c r="Q485" i="1"/>
  <c r="Q486" i="1"/>
  <c r="Q487" i="1"/>
  <c r="Q488" i="1"/>
  <c r="Q489" i="1"/>
  <c r="Q490" i="1"/>
  <c r="Q491" i="1"/>
  <c r="Q492" i="1"/>
  <c r="Q493" i="1"/>
  <c r="Q494" i="1"/>
  <c r="Q495" i="1"/>
  <c r="Q496" i="1"/>
  <c r="Q497" i="1"/>
  <c r="Q498" i="1"/>
  <c r="Q499" i="1"/>
  <c r="Q500" i="1"/>
  <c r="Q501" i="1"/>
  <c r="Q502" i="1"/>
  <c r="Q503" i="1"/>
  <c r="Q504" i="1"/>
  <c r="Q505" i="1"/>
  <c r="Q506" i="1"/>
  <c r="Q507" i="1"/>
  <c r="Q508" i="1"/>
  <c r="Q509" i="1"/>
  <c r="Q510" i="1"/>
  <c r="Q511" i="1"/>
  <c r="Q512" i="1"/>
  <c r="Q513" i="1"/>
  <c r="Q514" i="1"/>
  <c r="Q515" i="1"/>
  <c r="Q516" i="1"/>
  <c r="Q517" i="1"/>
  <c r="Q518" i="1"/>
  <c r="Q519" i="1"/>
  <c r="Q520" i="1"/>
  <c r="Q521" i="1"/>
  <c r="Q522" i="1"/>
  <c r="Q523" i="1"/>
  <c r="Q524" i="1"/>
  <c r="Q525" i="1"/>
  <c r="Q526" i="1"/>
  <c r="Q527" i="1"/>
  <c r="Q528" i="1"/>
  <c r="Q529" i="1"/>
  <c r="Q530" i="1"/>
  <c r="Q531" i="1"/>
  <c r="Q532" i="1"/>
  <c r="Q533" i="1"/>
  <c r="Q534" i="1"/>
  <c r="Q535" i="1"/>
  <c r="Q536" i="1"/>
  <c r="Q537" i="1"/>
  <c r="Q538" i="1"/>
  <c r="Q539" i="1"/>
  <c r="Q540" i="1"/>
  <c r="Q541" i="1"/>
  <c r="Q542" i="1"/>
  <c r="Q543" i="1"/>
  <c r="Q544" i="1"/>
  <c r="Q545" i="1"/>
  <c r="Q546" i="1"/>
  <c r="Q547" i="1"/>
  <c r="Q548" i="1"/>
  <c r="Q549" i="1"/>
  <c r="Q550" i="1"/>
  <c r="Q551" i="1"/>
  <c r="Q552" i="1"/>
  <c r="Q553" i="1"/>
  <c r="Q554" i="1"/>
  <c r="Q555" i="1"/>
  <c r="Q556" i="1"/>
  <c r="Q557" i="1"/>
  <c r="Q558" i="1"/>
  <c r="Q559" i="1"/>
  <c r="Q560" i="1"/>
  <c r="Q561" i="1"/>
  <c r="Q562" i="1"/>
  <c r="Q563" i="1"/>
  <c r="Q564" i="1"/>
  <c r="Q565" i="1"/>
  <c r="Q566" i="1"/>
  <c r="Q567" i="1"/>
  <c r="Q568" i="1"/>
  <c r="Q569" i="1"/>
  <c r="Q570" i="1"/>
  <c r="Q571" i="1"/>
  <c r="Q572" i="1"/>
  <c r="Q573" i="1"/>
  <c r="Q574" i="1"/>
  <c r="Q575" i="1"/>
  <c r="Q576" i="1"/>
  <c r="Q577" i="1"/>
  <c r="Q578" i="1"/>
  <c r="Q579" i="1"/>
  <c r="Q580" i="1"/>
  <c r="Q581" i="1"/>
  <c r="Q582" i="1"/>
  <c r="Q583" i="1"/>
  <c r="Q584" i="1"/>
  <c r="Q585" i="1"/>
  <c r="Q586" i="1"/>
  <c r="Q587" i="1"/>
  <c r="Q588" i="1"/>
  <c r="Q589" i="1"/>
  <c r="Q590" i="1"/>
  <c r="Q591" i="1"/>
  <c r="Q592" i="1"/>
  <c r="Q593" i="1"/>
  <c r="Q594" i="1"/>
  <c r="Q595" i="1"/>
  <c r="Q596" i="1"/>
  <c r="Q597" i="1"/>
  <c r="Q598" i="1"/>
  <c r="Q599" i="1"/>
  <c r="Q600" i="1"/>
  <c r="Q601" i="1"/>
  <c r="Q602" i="1"/>
  <c r="Q603" i="1"/>
  <c r="Q604" i="1"/>
  <c r="Q605" i="1"/>
  <c r="Q606" i="1"/>
  <c r="Q607" i="1"/>
  <c r="Q608" i="1"/>
  <c r="Q609" i="1"/>
  <c r="Q610" i="1"/>
  <c r="Q611" i="1"/>
  <c r="Q612" i="1"/>
  <c r="Q613" i="1"/>
  <c r="Q614" i="1"/>
  <c r="Q615" i="1"/>
  <c r="Q616" i="1"/>
  <c r="Q617" i="1"/>
  <c r="Q618" i="1"/>
  <c r="Q619" i="1"/>
  <c r="Q620" i="1"/>
  <c r="Q621" i="1"/>
  <c r="Q622" i="1"/>
  <c r="Q623" i="1"/>
  <c r="Q624" i="1"/>
  <c r="Q625" i="1"/>
  <c r="Q626" i="1"/>
  <c r="Q627" i="1"/>
  <c r="Q628" i="1"/>
  <c r="Q629" i="1"/>
  <c r="Q630" i="1"/>
  <c r="Q631" i="1"/>
  <c r="Q632" i="1"/>
  <c r="Q633" i="1"/>
  <c r="Q634" i="1"/>
  <c r="Q635" i="1"/>
  <c r="Q636" i="1"/>
  <c r="L7" i="1"/>
  <c r="L8" i="1"/>
  <c r="L9" i="1"/>
  <c r="L10" i="1"/>
  <c r="L11" i="1"/>
  <c r="L12" i="1"/>
  <c r="L13" i="1"/>
  <c r="L14" i="1"/>
  <c r="L15" i="1"/>
  <c r="L16" i="1"/>
  <c r="L17" i="1"/>
  <c r="L18" i="1"/>
  <c r="L19" i="1"/>
  <c r="L20" i="1"/>
  <c r="L21" i="1"/>
  <c r="L22" i="1"/>
  <c r="L23" i="1"/>
  <c r="L24" i="1"/>
  <c r="L25" i="1"/>
  <c r="L26" i="1"/>
  <c r="L27" i="1"/>
  <c r="L28" i="1"/>
  <c r="L29" i="1"/>
  <c r="L30" i="1"/>
  <c r="L31" i="1"/>
  <c r="L32" i="1"/>
  <c r="L33" i="1"/>
  <c r="L34" i="1"/>
  <c r="L35" i="1"/>
  <c r="L36" i="1"/>
  <c r="L37" i="1"/>
  <c r="L38" i="1"/>
  <c r="L39" i="1"/>
  <c r="L40" i="1"/>
  <c r="L41" i="1"/>
  <c r="L42" i="1"/>
  <c r="L43" i="1"/>
  <c r="L44" i="1"/>
  <c r="L45" i="1"/>
  <c r="L46" i="1"/>
  <c r="L47" i="1"/>
  <c r="L48" i="1"/>
  <c r="L49" i="1"/>
  <c r="L50" i="1"/>
  <c r="L51" i="1"/>
  <c r="L52" i="1"/>
  <c r="L53" i="1"/>
  <c r="L54" i="1"/>
  <c r="L55" i="1"/>
  <c r="L56" i="1"/>
  <c r="L57" i="1"/>
  <c r="L58" i="1"/>
  <c r="L59" i="1"/>
  <c r="L60" i="1"/>
  <c r="L61" i="1"/>
  <c r="L62" i="1"/>
  <c r="L63" i="1"/>
  <c r="L64" i="1"/>
  <c r="L65" i="1"/>
  <c r="L66" i="1"/>
  <c r="L67"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I7" i="1"/>
  <c r="I8" i="1"/>
  <c r="I9" i="1"/>
  <c r="I10" i="1"/>
  <c r="I11" i="1"/>
  <c r="I12" i="1"/>
  <c r="I13" i="1"/>
  <c r="I14" i="1"/>
  <c r="I15" i="1"/>
  <c r="I16" i="1"/>
  <c r="I17" i="1"/>
  <c r="I18" i="1"/>
  <c r="I19" i="1"/>
  <c r="I20" i="1"/>
  <c r="I21" i="1"/>
  <c r="I22" i="1"/>
  <c r="I23" i="1"/>
  <c r="I24" i="1"/>
  <c r="I25" i="1"/>
  <c r="I26" i="1"/>
  <c r="I27" i="1"/>
  <c r="I28" i="1"/>
  <c r="I29" i="1"/>
  <c r="I30" i="1"/>
  <c r="I31" i="1"/>
  <c r="I32" i="1"/>
  <c r="I33" i="1"/>
  <c r="I34" i="1"/>
  <c r="I35" i="1"/>
  <c r="I36" i="1"/>
  <c r="I37" i="1"/>
  <c r="I38" i="1"/>
  <c r="I39" i="1"/>
  <c r="I40" i="1"/>
  <c r="I41" i="1"/>
  <c r="I42" i="1"/>
  <c r="I43" i="1"/>
  <c r="I44" i="1"/>
  <c r="I45" i="1"/>
  <c r="I46" i="1"/>
  <c r="I47" i="1"/>
  <c r="I48" i="1"/>
  <c r="I49" i="1"/>
  <c r="I50" i="1"/>
  <c r="I51" i="1"/>
  <c r="I52" i="1"/>
  <c r="I53" i="1"/>
  <c r="I54" i="1"/>
  <c r="I55" i="1"/>
  <c r="I56" i="1"/>
  <c r="I57" i="1"/>
  <c r="I58" i="1"/>
  <c r="I59" i="1"/>
  <c r="I60" i="1"/>
  <c r="I61" i="1"/>
  <c r="I62" i="1"/>
  <c r="I63" i="1"/>
  <c r="I64" i="1"/>
  <c r="I65" i="1"/>
  <c r="I66" i="1"/>
  <c r="I67" i="1"/>
  <c r="I68" i="1"/>
  <c r="I69" i="1"/>
  <c r="I70" i="1"/>
  <c r="I71" i="1"/>
  <c r="I72" i="1"/>
  <c r="I73" i="1"/>
  <c r="I74" i="1"/>
  <c r="I75" i="1"/>
  <c r="I76" i="1"/>
  <c r="I77" i="1"/>
  <c r="I78" i="1"/>
  <c r="I79" i="1"/>
  <c r="I80" i="1"/>
  <c r="I81" i="1"/>
  <c r="I82" i="1"/>
  <c r="I83" i="1"/>
  <c r="I84" i="1"/>
  <c r="I85" i="1"/>
  <c r="I86" i="1"/>
  <c r="I87" i="1"/>
  <c r="I88" i="1"/>
  <c r="I89" i="1"/>
  <c r="I90" i="1"/>
  <c r="I91" i="1"/>
  <c r="I92" i="1"/>
  <c r="I93" i="1"/>
  <c r="I94" i="1"/>
  <c r="I95" i="1"/>
  <c r="I96" i="1"/>
  <c r="I97" i="1"/>
  <c r="I98" i="1"/>
  <c r="I99" i="1"/>
  <c r="I100" i="1"/>
  <c r="I101" i="1"/>
  <c r="I102" i="1"/>
  <c r="I103" i="1"/>
  <c r="I104" i="1"/>
  <c r="I105" i="1"/>
  <c r="I106" i="1"/>
  <c r="I107" i="1"/>
  <c r="I108" i="1"/>
  <c r="I109" i="1"/>
  <c r="I110" i="1"/>
  <c r="I111" i="1"/>
  <c r="I112" i="1"/>
  <c r="I113" i="1"/>
  <c r="I114" i="1"/>
  <c r="I115" i="1"/>
  <c r="I116" i="1"/>
  <c r="I117" i="1"/>
  <c r="I118" i="1"/>
  <c r="I119" i="1"/>
  <c r="I120" i="1"/>
  <c r="I121" i="1"/>
  <c r="I122" i="1"/>
  <c r="I123" i="1"/>
  <c r="I124" i="1"/>
  <c r="I125" i="1"/>
  <c r="I126" i="1"/>
  <c r="I127" i="1"/>
  <c r="I128" i="1"/>
  <c r="I129" i="1"/>
  <c r="I130" i="1"/>
  <c r="I131" i="1"/>
  <c r="I132" i="1"/>
  <c r="I133" i="1"/>
  <c r="I134" i="1"/>
  <c r="I135" i="1"/>
  <c r="I136" i="1"/>
  <c r="I137" i="1"/>
  <c r="I138" i="1"/>
  <c r="I139" i="1"/>
  <c r="I140" i="1"/>
  <c r="I141" i="1"/>
  <c r="I142" i="1"/>
  <c r="I143" i="1"/>
  <c r="I144" i="1"/>
  <c r="I145" i="1"/>
  <c r="I146" i="1"/>
  <c r="I147" i="1"/>
  <c r="I148" i="1"/>
  <c r="I149" i="1"/>
  <c r="I150" i="1"/>
  <c r="I151" i="1"/>
  <c r="I152" i="1"/>
  <c r="I153" i="1"/>
  <c r="I154" i="1"/>
  <c r="I155" i="1"/>
  <c r="I156" i="1"/>
  <c r="I157" i="1"/>
  <c r="I158" i="1"/>
  <c r="I159" i="1"/>
  <c r="I160" i="1"/>
  <c r="I161" i="1"/>
  <c r="I162" i="1"/>
  <c r="I163" i="1"/>
  <c r="I164" i="1"/>
  <c r="I165" i="1"/>
  <c r="I166" i="1"/>
  <c r="I167" i="1"/>
  <c r="I168" i="1"/>
  <c r="I169" i="1"/>
  <c r="I170" i="1"/>
  <c r="I171" i="1"/>
  <c r="I172" i="1"/>
  <c r="I173" i="1"/>
  <c r="I174" i="1"/>
  <c r="I175" i="1"/>
  <c r="I176" i="1"/>
  <c r="I177" i="1"/>
  <c r="I178" i="1"/>
  <c r="I179" i="1"/>
  <c r="I180" i="1"/>
  <c r="I181" i="1"/>
  <c r="I182" i="1"/>
  <c r="I183" i="1"/>
  <c r="I184" i="1"/>
  <c r="I185" i="1"/>
  <c r="I186" i="1"/>
  <c r="I187" i="1"/>
  <c r="I188" i="1"/>
  <c r="I189" i="1"/>
  <c r="I190" i="1"/>
  <c r="I191" i="1"/>
  <c r="I192" i="1"/>
  <c r="I193" i="1"/>
  <c r="I194" i="1"/>
  <c r="I195" i="1"/>
  <c r="I196" i="1"/>
  <c r="I197" i="1"/>
  <c r="I198" i="1"/>
  <c r="I199" i="1"/>
  <c r="I200" i="1"/>
  <c r="I201" i="1"/>
  <c r="I202" i="1"/>
  <c r="I203" i="1"/>
  <c r="I204" i="1"/>
  <c r="I205" i="1"/>
  <c r="I206" i="1"/>
  <c r="I207" i="1"/>
  <c r="I208" i="1"/>
  <c r="I209" i="1"/>
  <c r="I210" i="1"/>
  <c r="I211" i="1"/>
  <c r="I212" i="1"/>
  <c r="I213" i="1"/>
  <c r="I214" i="1"/>
  <c r="I215" i="1"/>
  <c r="I216" i="1"/>
  <c r="I217" i="1"/>
  <c r="I218" i="1"/>
  <c r="I219" i="1"/>
  <c r="I220" i="1"/>
  <c r="I221" i="1"/>
  <c r="I222" i="1"/>
  <c r="I223" i="1"/>
  <c r="I224" i="1"/>
  <c r="I225" i="1"/>
  <c r="I226" i="1"/>
  <c r="I227" i="1"/>
  <c r="I228" i="1"/>
  <c r="I229" i="1"/>
  <c r="I230" i="1"/>
  <c r="I231" i="1"/>
  <c r="I232" i="1"/>
  <c r="I233" i="1"/>
  <c r="I234" i="1"/>
  <c r="I235" i="1"/>
  <c r="I236" i="1"/>
  <c r="I237" i="1"/>
  <c r="I238" i="1"/>
  <c r="I239" i="1"/>
  <c r="I240" i="1"/>
  <c r="I241" i="1"/>
  <c r="I242" i="1"/>
  <c r="I243" i="1"/>
  <c r="I244" i="1"/>
  <c r="I245" i="1"/>
  <c r="I246" i="1"/>
  <c r="I247" i="1"/>
  <c r="I248" i="1"/>
  <c r="I249" i="1"/>
  <c r="I250" i="1"/>
  <c r="I251" i="1"/>
  <c r="I252" i="1"/>
  <c r="I253" i="1"/>
  <c r="I254" i="1"/>
  <c r="I255" i="1"/>
  <c r="I256" i="1"/>
  <c r="I257" i="1"/>
  <c r="I258" i="1"/>
  <c r="I259" i="1"/>
  <c r="I260" i="1"/>
  <c r="I261" i="1"/>
  <c r="I262" i="1"/>
  <c r="I263" i="1"/>
  <c r="I264" i="1"/>
  <c r="I265" i="1"/>
  <c r="I266" i="1"/>
  <c r="I267" i="1"/>
  <c r="I268" i="1"/>
  <c r="I269" i="1"/>
  <c r="I270" i="1"/>
  <c r="I271" i="1"/>
  <c r="I272" i="1"/>
  <c r="I273" i="1"/>
  <c r="I274" i="1"/>
  <c r="I275" i="1"/>
  <c r="I276" i="1"/>
  <c r="I277" i="1"/>
  <c r="I278" i="1"/>
  <c r="I279" i="1"/>
  <c r="I280" i="1"/>
  <c r="I281" i="1"/>
  <c r="I282" i="1"/>
  <c r="I283" i="1"/>
  <c r="I284" i="1"/>
  <c r="I285" i="1"/>
  <c r="I286" i="1"/>
  <c r="I287" i="1"/>
  <c r="I288" i="1"/>
  <c r="I289" i="1"/>
  <c r="I290" i="1"/>
  <c r="I291" i="1"/>
  <c r="I292" i="1"/>
  <c r="I293" i="1"/>
  <c r="I294" i="1"/>
  <c r="I295" i="1"/>
  <c r="I296" i="1"/>
  <c r="I297" i="1"/>
  <c r="I298" i="1"/>
  <c r="I299" i="1"/>
  <c r="I300" i="1"/>
  <c r="I301" i="1"/>
  <c r="I302" i="1"/>
  <c r="I303" i="1"/>
  <c r="I304" i="1"/>
  <c r="I305" i="1"/>
  <c r="I306" i="1"/>
  <c r="I307" i="1"/>
  <c r="I308" i="1"/>
  <c r="I309" i="1"/>
  <c r="I310" i="1"/>
  <c r="I311" i="1"/>
  <c r="I312" i="1"/>
  <c r="I313" i="1"/>
  <c r="I314" i="1"/>
  <c r="I315" i="1"/>
  <c r="I316" i="1"/>
  <c r="I317" i="1"/>
  <c r="I318" i="1"/>
  <c r="I319" i="1"/>
  <c r="I320" i="1"/>
  <c r="I321" i="1"/>
  <c r="I322" i="1"/>
  <c r="I323" i="1"/>
  <c r="I324" i="1"/>
  <c r="I325" i="1"/>
  <c r="I326" i="1"/>
  <c r="I327" i="1"/>
  <c r="I328" i="1"/>
  <c r="I329" i="1"/>
  <c r="I330" i="1"/>
  <c r="I331" i="1"/>
  <c r="I332" i="1"/>
  <c r="I333" i="1"/>
  <c r="I334" i="1"/>
  <c r="I335" i="1"/>
  <c r="I336" i="1"/>
  <c r="I337" i="1"/>
  <c r="I338" i="1"/>
  <c r="I339" i="1"/>
  <c r="I340" i="1"/>
  <c r="I341" i="1"/>
  <c r="I342" i="1"/>
  <c r="I343" i="1"/>
  <c r="I344" i="1"/>
  <c r="I345" i="1"/>
  <c r="I346" i="1"/>
  <c r="I347" i="1"/>
  <c r="I348" i="1"/>
  <c r="I349" i="1"/>
  <c r="I350" i="1"/>
  <c r="I351" i="1"/>
  <c r="I352" i="1"/>
  <c r="I353" i="1"/>
  <c r="I354" i="1"/>
  <c r="I355" i="1"/>
  <c r="I356" i="1"/>
  <c r="I357" i="1"/>
  <c r="I358" i="1"/>
  <c r="I359" i="1"/>
  <c r="I360" i="1"/>
  <c r="I361" i="1"/>
  <c r="I362" i="1"/>
  <c r="I363" i="1"/>
  <c r="I364" i="1"/>
  <c r="I365" i="1"/>
  <c r="I366" i="1"/>
  <c r="I367" i="1"/>
  <c r="I368" i="1"/>
  <c r="I369" i="1"/>
  <c r="I370" i="1"/>
  <c r="I371" i="1"/>
  <c r="I372" i="1"/>
  <c r="I373" i="1"/>
  <c r="I374" i="1"/>
  <c r="I375" i="1"/>
  <c r="I376" i="1"/>
  <c r="I377" i="1"/>
  <c r="I378" i="1"/>
  <c r="I379" i="1"/>
  <c r="I380" i="1"/>
  <c r="I381" i="1"/>
  <c r="I382" i="1"/>
  <c r="I383" i="1"/>
  <c r="I384" i="1"/>
  <c r="I385" i="1"/>
  <c r="I386" i="1"/>
  <c r="I387" i="1"/>
  <c r="I388" i="1"/>
  <c r="I389" i="1"/>
  <c r="I390" i="1"/>
  <c r="I391" i="1"/>
  <c r="I392" i="1"/>
  <c r="I393" i="1"/>
  <c r="I394" i="1"/>
  <c r="I395" i="1"/>
  <c r="I396" i="1"/>
  <c r="I397" i="1"/>
  <c r="I398" i="1"/>
  <c r="I399" i="1"/>
  <c r="I400" i="1"/>
  <c r="I401" i="1"/>
  <c r="I402" i="1"/>
  <c r="I403" i="1"/>
  <c r="I404" i="1"/>
  <c r="I405" i="1"/>
  <c r="I406" i="1"/>
  <c r="I407" i="1"/>
  <c r="I408" i="1"/>
  <c r="I409" i="1"/>
  <c r="I410" i="1"/>
  <c r="I411" i="1"/>
  <c r="I412" i="1"/>
  <c r="I413" i="1"/>
  <c r="I414" i="1"/>
  <c r="I415" i="1"/>
  <c r="I416" i="1"/>
  <c r="I417" i="1"/>
  <c r="I418" i="1"/>
  <c r="I419" i="1"/>
  <c r="I420" i="1"/>
  <c r="I421" i="1"/>
  <c r="I422" i="1"/>
  <c r="I423" i="1"/>
  <c r="I424" i="1"/>
  <c r="I425" i="1"/>
  <c r="I426" i="1"/>
  <c r="I427" i="1"/>
  <c r="I428" i="1"/>
  <c r="I429" i="1"/>
  <c r="I430" i="1"/>
  <c r="I431" i="1"/>
  <c r="I432" i="1"/>
  <c r="I433" i="1"/>
  <c r="I434" i="1"/>
  <c r="I435" i="1"/>
  <c r="I436" i="1"/>
  <c r="I437" i="1"/>
  <c r="I438" i="1"/>
  <c r="I439" i="1"/>
  <c r="I440" i="1"/>
  <c r="I441" i="1"/>
  <c r="I442" i="1"/>
  <c r="I443" i="1"/>
  <c r="I444" i="1"/>
  <c r="I445" i="1"/>
  <c r="I446" i="1"/>
  <c r="I447" i="1"/>
  <c r="I448" i="1"/>
  <c r="I449" i="1"/>
  <c r="I450" i="1"/>
  <c r="I451" i="1"/>
  <c r="I452" i="1"/>
  <c r="I453" i="1"/>
  <c r="I454" i="1"/>
  <c r="I455" i="1"/>
  <c r="I456" i="1"/>
  <c r="I457" i="1"/>
  <c r="I458" i="1"/>
  <c r="I459" i="1"/>
  <c r="I460" i="1"/>
  <c r="I461" i="1"/>
  <c r="I462" i="1"/>
  <c r="I463" i="1"/>
  <c r="I464" i="1"/>
  <c r="I465" i="1"/>
  <c r="I466" i="1"/>
  <c r="I467" i="1"/>
  <c r="I468" i="1"/>
  <c r="I469" i="1"/>
  <c r="I470" i="1"/>
  <c r="I471" i="1"/>
  <c r="I472" i="1"/>
  <c r="I473" i="1"/>
  <c r="I474" i="1"/>
  <c r="I475" i="1"/>
  <c r="I476" i="1"/>
  <c r="I477" i="1"/>
  <c r="I478" i="1"/>
  <c r="I479" i="1"/>
  <c r="I480" i="1"/>
  <c r="I481" i="1"/>
  <c r="I482" i="1"/>
  <c r="I483" i="1"/>
  <c r="I484" i="1"/>
  <c r="I485" i="1"/>
  <c r="I486" i="1"/>
  <c r="I487" i="1"/>
  <c r="I488" i="1"/>
  <c r="I489" i="1"/>
  <c r="I490" i="1"/>
  <c r="I491" i="1"/>
  <c r="I492" i="1"/>
  <c r="I493" i="1"/>
  <c r="I494" i="1"/>
  <c r="I495" i="1"/>
  <c r="I496" i="1"/>
  <c r="I497" i="1"/>
  <c r="I498" i="1"/>
  <c r="I499" i="1"/>
  <c r="I500" i="1"/>
  <c r="I501" i="1"/>
  <c r="I502" i="1"/>
  <c r="I503" i="1"/>
  <c r="I504" i="1"/>
  <c r="I505" i="1"/>
  <c r="I506" i="1"/>
  <c r="I507" i="1"/>
  <c r="I508" i="1"/>
  <c r="I509" i="1"/>
  <c r="I510" i="1"/>
  <c r="I511" i="1"/>
  <c r="I512" i="1"/>
  <c r="I513" i="1"/>
  <c r="I514" i="1"/>
  <c r="I515" i="1"/>
  <c r="I516" i="1"/>
  <c r="I517" i="1"/>
  <c r="I518" i="1"/>
  <c r="I519" i="1"/>
  <c r="I520" i="1"/>
  <c r="I521" i="1"/>
  <c r="I522" i="1"/>
  <c r="I523" i="1"/>
  <c r="I524" i="1"/>
  <c r="I525" i="1"/>
  <c r="I526" i="1"/>
  <c r="I527" i="1"/>
  <c r="I528" i="1"/>
  <c r="I529" i="1"/>
  <c r="I530" i="1"/>
  <c r="I531" i="1"/>
  <c r="I532" i="1"/>
  <c r="I533" i="1"/>
  <c r="I534" i="1"/>
  <c r="I535" i="1"/>
  <c r="I536" i="1"/>
  <c r="I537" i="1"/>
  <c r="I538" i="1"/>
  <c r="I539" i="1"/>
  <c r="I540" i="1"/>
  <c r="I541" i="1"/>
  <c r="I542" i="1"/>
  <c r="I543" i="1"/>
  <c r="I544" i="1"/>
  <c r="I545" i="1"/>
  <c r="I546" i="1"/>
  <c r="I547" i="1"/>
  <c r="I548" i="1"/>
  <c r="I549" i="1"/>
  <c r="I550" i="1"/>
  <c r="I551" i="1"/>
  <c r="I552" i="1"/>
  <c r="I553" i="1"/>
  <c r="I554" i="1"/>
  <c r="I555" i="1"/>
  <c r="I556" i="1"/>
  <c r="I557" i="1"/>
  <c r="I558" i="1"/>
  <c r="I559" i="1"/>
  <c r="I560" i="1"/>
  <c r="I561" i="1"/>
  <c r="I562" i="1"/>
  <c r="I563" i="1"/>
  <c r="I564" i="1"/>
  <c r="I565" i="1"/>
  <c r="I566" i="1"/>
  <c r="I567" i="1"/>
  <c r="I568" i="1"/>
  <c r="I569" i="1"/>
  <c r="I570" i="1"/>
  <c r="I571" i="1"/>
  <c r="I572" i="1"/>
  <c r="I573" i="1"/>
  <c r="I574" i="1"/>
  <c r="I575" i="1"/>
  <c r="I576" i="1"/>
  <c r="I577" i="1"/>
  <c r="I578" i="1"/>
  <c r="I579" i="1"/>
  <c r="I580" i="1"/>
  <c r="I581" i="1"/>
  <c r="I582" i="1"/>
  <c r="I583" i="1"/>
  <c r="I584" i="1"/>
  <c r="I585" i="1"/>
  <c r="I586" i="1"/>
  <c r="I587" i="1"/>
  <c r="I588" i="1"/>
  <c r="I589" i="1"/>
  <c r="I590" i="1"/>
  <c r="I591" i="1"/>
  <c r="I592" i="1"/>
  <c r="I593" i="1"/>
  <c r="I594" i="1"/>
  <c r="I595" i="1"/>
  <c r="I596" i="1"/>
  <c r="I597" i="1"/>
  <c r="I598" i="1"/>
  <c r="I599" i="1"/>
  <c r="I600" i="1"/>
  <c r="I601" i="1"/>
  <c r="I602" i="1"/>
  <c r="I603" i="1"/>
  <c r="I604" i="1"/>
  <c r="I605" i="1"/>
  <c r="I606" i="1"/>
  <c r="I607" i="1"/>
  <c r="I608" i="1"/>
  <c r="I609" i="1"/>
  <c r="I610" i="1"/>
  <c r="I611" i="1"/>
  <c r="I612" i="1"/>
  <c r="I613" i="1"/>
  <c r="I614" i="1"/>
  <c r="I615" i="1"/>
  <c r="I616" i="1"/>
  <c r="I617" i="1"/>
  <c r="I618" i="1"/>
  <c r="I619" i="1"/>
  <c r="I620" i="1"/>
  <c r="I621" i="1"/>
  <c r="I622" i="1"/>
  <c r="I623" i="1"/>
  <c r="I624" i="1"/>
  <c r="I625" i="1"/>
  <c r="I626" i="1"/>
  <c r="I627" i="1"/>
  <c r="I628" i="1"/>
  <c r="I629" i="1"/>
  <c r="I630" i="1"/>
  <c r="I631" i="1"/>
  <c r="I632" i="1"/>
  <c r="I633" i="1"/>
  <c r="I634" i="1"/>
  <c r="I635" i="1"/>
  <c r="I63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0"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7" i="1"/>
  <c r="G258"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V548" i="1"/>
  <c r="H182" i="1"/>
  <c r="H196" i="1"/>
  <c r="H211" i="1"/>
  <c r="H243" i="1"/>
  <c r="H238" i="1"/>
  <c r="H424" i="1"/>
  <c r="H454" i="1"/>
  <c r="H499" i="1"/>
  <c r="H513" i="1"/>
  <c r="H516" i="1"/>
  <c r="H530" i="1"/>
  <c r="H547" i="1"/>
  <c r="H553" i="1"/>
  <c r="H564" i="1"/>
  <c r="H578" i="1"/>
  <c r="G6" i="1"/>
  <c r="P229" i="1"/>
  <c r="P230" i="1"/>
  <c r="P231" i="1"/>
  <c r="P232" i="1"/>
  <c r="P233" i="1"/>
  <c r="P234" i="1"/>
  <c r="P235" i="1"/>
  <c r="P207" i="1"/>
  <c r="P208" i="1"/>
  <c r="P209" i="1"/>
  <c r="P210" i="1"/>
  <c r="P211" i="1"/>
  <c r="P212" i="1"/>
  <c r="P213" i="1"/>
  <c r="P214" i="1"/>
  <c r="P215" i="1"/>
  <c r="P216" i="1"/>
  <c r="P217" i="1"/>
  <c r="P218" i="1"/>
  <c r="P219" i="1"/>
  <c r="P220" i="1"/>
  <c r="P221" i="1"/>
  <c r="P222" i="1"/>
  <c r="P223" i="1"/>
  <c r="P224" i="1"/>
  <c r="P225" i="1"/>
  <c r="P226" i="1"/>
  <c r="P227" i="1"/>
  <c r="P228" i="1"/>
  <c r="P376" i="1"/>
  <c r="P365" i="1"/>
  <c r="P387" i="1"/>
  <c r="P386" i="1"/>
  <c r="P389" i="1"/>
  <c r="P368" i="1"/>
  <c r="P390" i="1"/>
  <c r="P369" i="1"/>
  <c r="P377" i="1"/>
  <c r="P372" i="1"/>
  <c r="P370" i="1"/>
  <c r="P366" i="1"/>
  <c r="P363" i="1"/>
  <c r="P362" i="1"/>
  <c r="P367" i="1"/>
  <c r="P388" i="1"/>
  <c r="P378" i="1"/>
  <c r="P385" i="1"/>
  <c r="P391" i="1"/>
  <c r="P380" i="1"/>
  <c r="P379" i="1"/>
  <c r="P374" i="1"/>
  <c r="P364" i="1"/>
  <c r="P381" i="1"/>
  <c r="P382" i="1"/>
  <c r="P375" i="1"/>
  <c r="P373" i="1"/>
  <c r="P383" i="1"/>
  <c r="P384" i="1"/>
  <c r="P371" i="1"/>
  <c r="V542" i="1"/>
  <c r="V543" i="1"/>
  <c r="V545" i="1"/>
  <c r="V547" i="1"/>
  <c r="V549" i="1"/>
  <c r="V550" i="1"/>
  <c r="V551" i="1"/>
  <c r="V552" i="1"/>
  <c r="V553" i="1"/>
  <c r="V554" i="1"/>
  <c r="V555" i="1"/>
  <c r="V556" i="1"/>
  <c r="V557" i="1"/>
  <c r="V558" i="1"/>
  <c r="V559" i="1"/>
  <c r="V560" i="1"/>
  <c r="V561" i="1"/>
  <c r="V540" i="1"/>
  <c r="V515" i="1"/>
  <c r="V492" i="1"/>
  <c r="V493" i="1"/>
  <c r="V494" i="1"/>
  <c r="V495" i="1"/>
  <c r="V496" i="1"/>
  <c r="V497" i="1"/>
  <c r="V498" i="1"/>
  <c r="V499" i="1"/>
  <c r="V500" i="1"/>
  <c r="V501" i="1"/>
  <c r="V502" i="1"/>
  <c r="V503" i="1"/>
  <c r="V504" i="1"/>
  <c r="V505" i="1"/>
  <c r="V506" i="1"/>
  <c r="V507" i="1"/>
  <c r="V508" i="1"/>
  <c r="V509" i="1"/>
  <c r="V510" i="1"/>
  <c r="V511" i="1"/>
  <c r="V512" i="1"/>
  <c r="V513" i="1"/>
  <c r="V514" i="1"/>
  <c r="V491" i="1"/>
  <c r="V305" i="1"/>
  <c r="V306" i="1"/>
  <c r="V307" i="1"/>
  <c r="V308" i="1"/>
  <c r="V309" i="1"/>
  <c r="V310" i="1"/>
  <c r="V311" i="1"/>
  <c r="V312" i="1"/>
  <c r="V313" i="1"/>
  <c r="V314" i="1"/>
  <c r="V315" i="1"/>
  <c r="V316" i="1"/>
  <c r="V317" i="1"/>
  <c r="V318" i="1"/>
  <c r="V319" i="1"/>
  <c r="V320" i="1"/>
  <c r="V321" i="1"/>
  <c r="V322" i="1"/>
  <c r="V323" i="1"/>
  <c r="V324" i="1"/>
  <c r="V325" i="1"/>
  <c r="V326" i="1"/>
  <c r="V327" i="1"/>
  <c r="V328" i="1"/>
  <c r="V329" i="1"/>
  <c r="V330" i="1"/>
  <c r="V331" i="1"/>
  <c r="V332" i="1"/>
  <c r="V333" i="1"/>
  <c r="V334" i="1"/>
  <c r="V335" i="1"/>
  <c r="V336" i="1"/>
  <c r="V337" i="1"/>
  <c r="V338" i="1"/>
  <c r="V339" i="1"/>
  <c r="V340" i="1"/>
  <c r="V341" i="1"/>
  <c r="V342" i="1"/>
  <c r="V343" i="1"/>
  <c r="V344" i="1"/>
  <c r="V345" i="1"/>
  <c r="V346" i="1"/>
  <c r="V347" i="1"/>
  <c r="V348" i="1"/>
  <c r="V349" i="1"/>
  <c r="V350" i="1"/>
  <c r="V351" i="1"/>
  <c r="V352" i="1"/>
  <c r="V353" i="1"/>
  <c r="V354" i="1"/>
  <c r="V355" i="1"/>
  <c r="V356" i="1"/>
  <c r="V357" i="1"/>
  <c r="V358" i="1"/>
  <c r="V359" i="1"/>
  <c r="V360" i="1"/>
  <c r="V361" i="1"/>
  <c r="V304" i="1"/>
  <c r="V207" i="1"/>
  <c r="V208" i="1"/>
  <c r="V209" i="1"/>
  <c r="V210" i="1"/>
  <c r="V211" i="1"/>
  <c r="V212" i="1"/>
  <c r="V213" i="1"/>
  <c r="V214" i="1"/>
  <c r="V215" i="1"/>
  <c r="V216" i="1"/>
  <c r="V217" i="1"/>
  <c r="V218" i="1"/>
  <c r="V219" i="1"/>
  <c r="V220" i="1"/>
  <c r="V221" i="1"/>
  <c r="V222" i="1"/>
  <c r="V223" i="1"/>
  <c r="V224" i="1"/>
  <c r="V225" i="1"/>
  <c r="V226" i="1"/>
  <c r="V227" i="1"/>
  <c r="V228" i="1"/>
  <c r="V229" i="1"/>
  <c r="V230" i="1"/>
  <c r="V231" i="1"/>
  <c r="V232" i="1"/>
  <c r="V233" i="1"/>
  <c r="V234" i="1"/>
  <c r="V235" i="1"/>
  <c r="V206" i="1"/>
  <c r="V175" i="1"/>
  <c r="P541" i="1"/>
  <c r="P542" i="1"/>
  <c r="P543" i="1"/>
  <c r="P544" i="1"/>
  <c r="P545" i="1"/>
  <c r="P546" i="1"/>
  <c r="P547" i="1"/>
  <c r="P548" i="1"/>
  <c r="P549" i="1"/>
  <c r="P550" i="1"/>
  <c r="P551" i="1"/>
  <c r="P552" i="1"/>
  <c r="P553" i="1"/>
  <c r="P554" i="1"/>
  <c r="P555" i="1"/>
  <c r="P556" i="1"/>
  <c r="P557" i="1"/>
  <c r="P558" i="1"/>
  <c r="P559" i="1"/>
  <c r="P560" i="1"/>
  <c r="P561" i="1"/>
  <c r="P540" i="1"/>
  <c r="P516" i="1"/>
  <c r="P517" i="1"/>
  <c r="P518" i="1"/>
  <c r="P519" i="1"/>
  <c r="P520" i="1"/>
  <c r="P521" i="1"/>
  <c r="P522" i="1"/>
  <c r="P523" i="1"/>
  <c r="P524" i="1"/>
  <c r="P525" i="1"/>
  <c r="P526" i="1"/>
  <c r="P527" i="1"/>
  <c r="P528" i="1"/>
  <c r="P529" i="1"/>
  <c r="P530" i="1"/>
  <c r="P531" i="1"/>
  <c r="P532" i="1"/>
  <c r="P533" i="1"/>
  <c r="P534" i="1"/>
  <c r="P535" i="1"/>
  <c r="P536" i="1"/>
  <c r="P537" i="1"/>
  <c r="P538" i="1"/>
  <c r="P539" i="1"/>
  <c r="P515" i="1"/>
  <c r="P492" i="1"/>
  <c r="P493" i="1"/>
  <c r="P494" i="1"/>
  <c r="P495" i="1"/>
  <c r="P496" i="1"/>
  <c r="P497" i="1"/>
  <c r="P498" i="1"/>
  <c r="P499" i="1"/>
  <c r="P500" i="1"/>
  <c r="P501" i="1"/>
  <c r="P502" i="1"/>
  <c r="P503" i="1"/>
  <c r="P504" i="1"/>
  <c r="P505" i="1"/>
  <c r="P506" i="1"/>
  <c r="P507" i="1"/>
  <c r="P508" i="1"/>
  <c r="P509" i="1"/>
  <c r="P510" i="1"/>
  <c r="P511" i="1"/>
  <c r="P512" i="1"/>
  <c r="P513" i="1"/>
  <c r="P514" i="1"/>
  <c r="P491" i="1"/>
  <c r="P404" i="1"/>
  <c r="P395" i="1"/>
  <c r="P406" i="1"/>
  <c r="P397" i="1"/>
  <c r="P394" i="1"/>
  <c r="P392" i="1"/>
  <c r="P401" i="1"/>
  <c r="P402" i="1"/>
  <c r="P398" i="1"/>
  <c r="P403" i="1"/>
  <c r="P411" i="1"/>
  <c r="P405" i="1"/>
  <c r="P400" i="1"/>
  <c r="P409" i="1"/>
  <c r="P412" i="1"/>
  <c r="P415" i="1"/>
  <c r="P393" i="1"/>
  <c r="P413" i="1"/>
  <c r="P408" i="1"/>
  <c r="P414" i="1"/>
  <c r="P407" i="1"/>
  <c r="P410" i="1"/>
  <c r="P399" i="1"/>
  <c r="P396" i="1"/>
  <c r="P307" i="1"/>
  <c r="P308" i="1"/>
  <c r="P309" i="1"/>
  <c r="P310" i="1"/>
  <c r="P311" i="1"/>
  <c r="P312" i="1"/>
  <c r="P313" i="1"/>
  <c r="P314" i="1"/>
  <c r="P315" i="1"/>
  <c r="P316" i="1"/>
  <c r="P317" i="1"/>
  <c r="P318" i="1"/>
  <c r="P319" i="1"/>
  <c r="P320" i="1"/>
  <c r="P321" i="1"/>
  <c r="P322" i="1"/>
  <c r="P323" i="1"/>
  <c r="P324" i="1"/>
  <c r="P325" i="1"/>
  <c r="P326" i="1"/>
  <c r="P327" i="1"/>
  <c r="P328" i="1"/>
  <c r="P329" i="1"/>
  <c r="P330" i="1"/>
  <c r="P331" i="1"/>
  <c r="P332" i="1"/>
  <c r="P333" i="1"/>
  <c r="P334" i="1"/>
  <c r="P335" i="1"/>
  <c r="P336" i="1"/>
  <c r="P337" i="1"/>
  <c r="P338" i="1"/>
  <c r="P339" i="1"/>
  <c r="P340" i="1"/>
  <c r="P341" i="1"/>
  <c r="P342" i="1"/>
  <c r="P343" i="1"/>
  <c r="P344" i="1"/>
  <c r="P345" i="1"/>
  <c r="P346" i="1"/>
  <c r="P347" i="1"/>
  <c r="P348" i="1"/>
  <c r="P349" i="1"/>
  <c r="P350" i="1"/>
  <c r="P351" i="1"/>
  <c r="P352" i="1"/>
  <c r="P353" i="1"/>
  <c r="P354" i="1"/>
  <c r="P355" i="1"/>
  <c r="P356" i="1"/>
  <c r="P357" i="1"/>
  <c r="P358" i="1"/>
  <c r="P359" i="1"/>
  <c r="P360" i="1"/>
  <c r="P361" i="1"/>
  <c r="P305" i="1"/>
  <c r="P306" i="1"/>
  <c r="P304" i="1"/>
  <c r="P206" i="1"/>
  <c r="P205" i="1"/>
  <c r="P176" i="1"/>
  <c r="P177" i="1"/>
  <c r="P178" i="1"/>
  <c r="P179" i="1"/>
  <c r="P180" i="1"/>
  <c r="P181" i="1"/>
  <c r="P182" i="1"/>
  <c r="P183" i="1"/>
  <c r="P184" i="1"/>
  <c r="P185" i="1"/>
  <c r="P186" i="1"/>
  <c r="P187" i="1"/>
  <c r="P188" i="1"/>
  <c r="P189" i="1"/>
  <c r="P190" i="1"/>
  <c r="P191" i="1"/>
  <c r="P192" i="1"/>
  <c r="P193" i="1"/>
  <c r="P194" i="1"/>
  <c r="P195" i="1"/>
  <c r="P196" i="1"/>
  <c r="P197" i="1"/>
  <c r="P198" i="1"/>
  <c r="P199" i="1"/>
  <c r="P200" i="1"/>
  <c r="P201" i="1"/>
  <c r="P202" i="1"/>
  <c r="P203" i="1"/>
  <c r="P204" i="1"/>
  <c r="P175" i="1"/>
  <c r="K541" i="1"/>
  <c r="K542" i="1"/>
  <c r="K543" i="1"/>
  <c r="K544" i="1"/>
  <c r="K545" i="1"/>
  <c r="K546" i="1"/>
  <c r="K547" i="1"/>
  <c r="K548" i="1"/>
  <c r="K549" i="1"/>
  <c r="K550" i="1"/>
  <c r="K551" i="1"/>
  <c r="K552" i="1"/>
  <c r="K553" i="1"/>
  <c r="K554" i="1"/>
  <c r="K555" i="1"/>
  <c r="K556" i="1"/>
  <c r="K557" i="1"/>
  <c r="K558" i="1"/>
  <c r="K559" i="1"/>
  <c r="K560" i="1"/>
  <c r="K561" i="1"/>
  <c r="K540" i="1"/>
  <c r="K516" i="1"/>
  <c r="K517" i="1"/>
  <c r="K518" i="1"/>
  <c r="K519" i="1"/>
  <c r="K520" i="1"/>
  <c r="K521" i="1"/>
  <c r="K522" i="1"/>
  <c r="K523" i="1"/>
  <c r="K524" i="1"/>
  <c r="K525" i="1"/>
  <c r="K526" i="1"/>
  <c r="K527" i="1"/>
  <c r="K528" i="1"/>
  <c r="K529" i="1"/>
  <c r="K530" i="1"/>
  <c r="K531" i="1"/>
  <c r="K532" i="1"/>
  <c r="K533" i="1"/>
  <c r="K534" i="1"/>
  <c r="K535" i="1"/>
  <c r="K536" i="1"/>
  <c r="K537" i="1"/>
  <c r="K538" i="1"/>
  <c r="K539" i="1"/>
  <c r="K515" i="1"/>
  <c r="K492" i="1"/>
  <c r="K493" i="1"/>
  <c r="K494" i="1"/>
  <c r="K495" i="1"/>
  <c r="K496" i="1"/>
  <c r="K497" i="1"/>
  <c r="K498" i="1"/>
  <c r="K499" i="1"/>
  <c r="K500" i="1"/>
  <c r="K501" i="1"/>
  <c r="K502" i="1"/>
  <c r="K503" i="1"/>
  <c r="K504" i="1"/>
  <c r="K505" i="1"/>
  <c r="K506" i="1"/>
  <c r="K507" i="1"/>
  <c r="K508" i="1"/>
  <c r="K509" i="1"/>
  <c r="K510" i="1"/>
  <c r="K511" i="1"/>
  <c r="K512" i="1"/>
  <c r="K513" i="1"/>
  <c r="K514" i="1"/>
  <c r="K491" i="1"/>
  <c r="K417" i="1"/>
  <c r="K418" i="1"/>
  <c r="K419" i="1"/>
  <c r="K420" i="1"/>
  <c r="K421" i="1"/>
  <c r="K422" i="1"/>
  <c r="K423" i="1"/>
  <c r="K424" i="1"/>
  <c r="K425" i="1"/>
  <c r="K426" i="1"/>
  <c r="K427" i="1"/>
  <c r="K428" i="1"/>
  <c r="K429" i="1"/>
  <c r="K430" i="1"/>
  <c r="K431" i="1"/>
  <c r="K432" i="1"/>
  <c r="K433" i="1"/>
  <c r="K434" i="1"/>
  <c r="K435" i="1"/>
  <c r="K436" i="1"/>
  <c r="K437" i="1"/>
  <c r="K438" i="1"/>
  <c r="K439" i="1"/>
  <c r="K440" i="1"/>
  <c r="K441" i="1"/>
  <c r="K442" i="1"/>
  <c r="K443" i="1"/>
  <c r="K444" i="1"/>
  <c r="K445" i="1"/>
  <c r="K446" i="1"/>
  <c r="K447" i="1"/>
  <c r="K448" i="1"/>
  <c r="K449" i="1"/>
  <c r="K450" i="1"/>
  <c r="K451" i="1"/>
  <c r="K452" i="1"/>
  <c r="K453" i="1"/>
  <c r="K454" i="1"/>
  <c r="K455" i="1"/>
  <c r="K456" i="1"/>
  <c r="K457" i="1"/>
  <c r="K458" i="1"/>
  <c r="K459" i="1"/>
  <c r="K460" i="1"/>
  <c r="K461" i="1"/>
  <c r="K462" i="1"/>
  <c r="K463" i="1"/>
  <c r="K464" i="1"/>
  <c r="K465" i="1"/>
  <c r="K466" i="1"/>
  <c r="K467" i="1"/>
  <c r="K468" i="1"/>
  <c r="K469" i="1"/>
  <c r="K470" i="1"/>
  <c r="K471" i="1"/>
  <c r="K472" i="1"/>
  <c r="K473" i="1"/>
  <c r="K474" i="1"/>
  <c r="K475" i="1"/>
  <c r="K476" i="1"/>
  <c r="K477" i="1"/>
  <c r="K478" i="1"/>
  <c r="K479" i="1"/>
  <c r="K480" i="1"/>
  <c r="K481" i="1"/>
  <c r="K482" i="1"/>
  <c r="K483" i="1"/>
  <c r="K484" i="1"/>
  <c r="K485" i="1"/>
  <c r="K486" i="1"/>
  <c r="K487" i="1"/>
  <c r="K488" i="1"/>
  <c r="K489" i="1"/>
  <c r="K490" i="1"/>
  <c r="K416" i="1"/>
  <c r="K404" i="1"/>
  <c r="K395" i="1"/>
  <c r="K406" i="1"/>
  <c r="K397" i="1"/>
  <c r="K394" i="1"/>
  <c r="K392" i="1"/>
  <c r="K401" i="1"/>
  <c r="K402" i="1"/>
  <c r="K398" i="1"/>
  <c r="K403" i="1"/>
  <c r="K411" i="1"/>
  <c r="K405" i="1"/>
  <c r="K400" i="1"/>
  <c r="K409" i="1"/>
  <c r="K412" i="1"/>
  <c r="K415" i="1"/>
  <c r="K393" i="1"/>
  <c r="K413" i="1"/>
  <c r="K408" i="1"/>
  <c r="K414" i="1"/>
  <c r="K407" i="1"/>
  <c r="K410" i="1"/>
  <c r="K399" i="1"/>
  <c r="K396" i="1"/>
  <c r="K365" i="1"/>
  <c r="K387" i="1"/>
  <c r="K386" i="1"/>
  <c r="K389" i="1"/>
  <c r="K368" i="1"/>
  <c r="K390" i="1"/>
  <c r="K369" i="1"/>
  <c r="K377" i="1"/>
  <c r="K372" i="1"/>
  <c r="K370" i="1"/>
  <c r="K366" i="1"/>
  <c r="K363" i="1"/>
  <c r="K362" i="1"/>
  <c r="K367" i="1"/>
  <c r="K388" i="1"/>
  <c r="K378" i="1"/>
  <c r="K385" i="1"/>
  <c r="K391" i="1"/>
  <c r="K380" i="1"/>
  <c r="K379" i="1"/>
  <c r="K374" i="1"/>
  <c r="K364" i="1"/>
  <c r="K381" i="1"/>
  <c r="K382" i="1"/>
  <c r="K375" i="1"/>
  <c r="K373" i="1"/>
  <c r="K383" i="1"/>
  <c r="K384" i="1"/>
  <c r="K376" i="1"/>
  <c r="K371" i="1"/>
  <c r="K207" i="1"/>
  <c r="K208" i="1"/>
  <c r="K209" i="1"/>
  <c r="K210" i="1"/>
  <c r="K211" i="1"/>
  <c r="K212" i="1"/>
  <c r="K213" i="1"/>
  <c r="K214" i="1"/>
  <c r="K215" i="1"/>
  <c r="K216" i="1"/>
  <c r="K217" i="1"/>
  <c r="K218" i="1"/>
  <c r="K219" i="1"/>
  <c r="K220" i="1"/>
  <c r="K221" i="1"/>
  <c r="K222" i="1"/>
  <c r="K223" i="1"/>
  <c r="K224" i="1"/>
  <c r="K225" i="1"/>
  <c r="K226" i="1"/>
  <c r="K227" i="1"/>
  <c r="K228" i="1"/>
  <c r="K229" i="1"/>
  <c r="K230" i="1"/>
  <c r="K231" i="1"/>
  <c r="K232" i="1"/>
  <c r="K233" i="1"/>
  <c r="K234" i="1"/>
  <c r="K235" i="1"/>
  <c r="K206" i="1"/>
  <c r="K176" i="1"/>
  <c r="K177" i="1"/>
  <c r="K178" i="1"/>
  <c r="K179" i="1"/>
  <c r="K180" i="1"/>
  <c r="K181" i="1"/>
  <c r="K182" i="1"/>
  <c r="K183" i="1"/>
  <c r="K184" i="1"/>
  <c r="K185" i="1"/>
  <c r="K186" i="1"/>
  <c r="K187" i="1"/>
  <c r="K188" i="1"/>
  <c r="K189" i="1"/>
  <c r="K190" i="1"/>
  <c r="K191" i="1"/>
  <c r="K192" i="1"/>
  <c r="K193" i="1"/>
  <c r="K194" i="1"/>
  <c r="K195" i="1"/>
  <c r="K196" i="1"/>
  <c r="K197" i="1"/>
  <c r="K198" i="1"/>
  <c r="K199" i="1"/>
  <c r="K200" i="1"/>
  <c r="K201" i="1"/>
  <c r="K202" i="1"/>
  <c r="K203" i="1"/>
  <c r="K204" i="1"/>
  <c r="K205" i="1"/>
  <c r="K175" i="1"/>
  <c r="H563" i="1"/>
  <c r="H571" i="1"/>
  <c r="H579" i="1"/>
  <c r="H587" i="1"/>
  <c r="H595" i="1"/>
  <c r="H546" i="1"/>
  <c r="H554" i="1"/>
  <c r="H540" i="1"/>
  <c r="H523" i="1"/>
  <c r="H531" i="1"/>
  <c r="H539" i="1"/>
  <c r="H498" i="1"/>
  <c r="H506" i="1"/>
  <c r="H514" i="1"/>
  <c r="H423" i="1"/>
  <c r="H431" i="1"/>
  <c r="H439" i="1"/>
  <c r="H447" i="1"/>
  <c r="H455" i="1"/>
  <c r="H463" i="1"/>
  <c r="H471" i="1"/>
  <c r="H479" i="1"/>
  <c r="H482" i="1"/>
  <c r="H487" i="1"/>
  <c r="H210" i="1"/>
  <c r="H218" i="1"/>
  <c r="H226" i="1"/>
  <c r="H234" i="1"/>
  <c r="H181" i="1"/>
  <c r="H189" i="1"/>
  <c r="H197" i="1"/>
  <c r="H205" i="1"/>
  <c r="H242" i="1"/>
  <c r="H250" i="1"/>
  <c r="H258" i="1"/>
  <c r="V546" i="1" l="1"/>
  <c r="V544" i="1"/>
  <c r="V541" i="1"/>
  <c r="H257" i="1"/>
  <c r="H249" i="1"/>
  <c r="H204" i="1"/>
  <c r="H180" i="1"/>
  <c r="H225" i="1"/>
  <c r="H486" i="1"/>
  <c r="H470" i="1"/>
  <c r="H462" i="1"/>
  <c r="H438" i="1"/>
  <c r="H422" i="1"/>
  <c r="H505" i="1"/>
  <c r="H538" i="1"/>
  <c r="H522" i="1"/>
  <c r="H561" i="1"/>
  <c r="H545" i="1"/>
  <c r="H586" i="1"/>
  <c r="H570" i="1"/>
  <c r="H256" i="1"/>
  <c r="H248" i="1"/>
  <c r="H240" i="1"/>
  <c r="H203" i="1"/>
  <c r="H195" i="1"/>
  <c r="H187" i="1"/>
  <c r="H179" i="1"/>
  <c r="H232" i="1"/>
  <c r="H224" i="1"/>
  <c r="H216" i="1"/>
  <c r="H208" i="1"/>
  <c r="H485" i="1"/>
  <c r="H477" i="1"/>
  <c r="H469" i="1"/>
  <c r="H461" i="1"/>
  <c r="H453" i="1"/>
  <c r="H445" i="1"/>
  <c r="H437" i="1"/>
  <c r="H429" i="1"/>
  <c r="H421" i="1"/>
  <c r="H512" i="1"/>
  <c r="H504" i="1"/>
  <c r="H496" i="1"/>
  <c r="H537" i="1"/>
  <c r="H529" i="1"/>
  <c r="H521" i="1"/>
  <c r="H560" i="1"/>
  <c r="H552" i="1"/>
  <c r="H544" i="1"/>
  <c r="H593" i="1"/>
  <c r="H585" i="1"/>
  <c r="H577" i="1"/>
  <c r="H569" i="1"/>
  <c r="H188" i="1"/>
  <c r="H209" i="1"/>
  <c r="H446" i="1"/>
  <c r="H497" i="1"/>
  <c r="H594" i="1"/>
  <c r="H255" i="1"/>
  <c r="H247" i="1"/>
  <c r="H239" i="1"/>
  <c r="H202" i="1"/>
  <c r="H194" i="1"/>
  <c r="H186" i="1"/>
  <c r="H178" i="1"/>
  <c r="H231" i="1"/>
  <c r="H223" i="1"/>
  <c r="H215" i="1"/>
  <c r="H207" i="1"/>
  <c r="H484" i="1"/>
  <c r="H476" i="1"/>
  <c r="H468" i="1"/>
  <c r="H460" i="1"/>
  <c r="H452" i="1"/>
  <c r="H444" i="1"/>
  <c r="H436" i="1"/>
  <c r="H428" i="1"/>
  <c r="H420" i="1"/>
  <c r="H511" i="1"/>
  <c r="H503" i="1"/>
  <c r="H495" i="1"/>
  <c r="H536" i="1"/>
  <c r="H528" i="1"/>
  <c r="H520" i="1"/>
  <c r="H559" i="1"/>
  <c r="H551" i="1"/>
  <c r="H543" i="1"/>
  <c r="H592" i="1"/>
  <c r="H584" i="1"/>
  <c r="H576" i="1"/>
  <c r="H568" i="1"/>
  <c r="H241" i="1"/>
  <c r="H233" i="1"/>
  <c r="H478" i="1"/>
  <c r="H430" i="1"/>
  <c r="H254" i="1"/>
  <c r="H246" i="1"/>
  <c r="H201" i="1"/>
  <c r="H193" i="1"/>
  <c r="H185" i="1"/>
  <c r="H177" i="1"/>
  <c r="H230" i="1"/>
  <c r="H222" i="1"/>
  <c r="H214" i="1"/>
  <c r="H483" i="1"/>
  <c r="H467" i="1"/>
  <c r="H451" i="1"/>
  <c r="H435" i="1"/>
  <c r="H419" i="1"/>
  <c r="H502" i="1"/>
  <c r="H535" i="1"/>
  <c r="H558" i="1"/>
  <c r="H542" i="1"/>
  <c r="H583" i="1"/>
  <c r="H575" i="1"/>
  <c r="H253" i="1"/>
  <c r="H237" i="1"/>
  <c r="H192" i="1"/>
  <c r="H184" i="1"/>
  <c r="H229" i="1"/>
  <c r="H213" i="1"/>
  <c r="H474" i="1"/>
  <c r="H458" i="1"/>
  <c r="H442" i="1"/>
  <c r="H426" i="1"/>
  <c r="H509" i="1"/>
  <c r="H493" i="1"/>
  <c r="H526" i="1"/>
  <c r="H557" i="1"/>
  <c r="H541" i="1"/>
  <c r="H582" i="1"/>
  <c r="H566" i="1"/>
  <c r="H260" i="1"/>
  <c r="H252" i="1"/>
  <c r="H244" i="1"/>
  <c r="H236" i="1"/>
  <c r="H199" i="1"/>
  <c r="H191" i="1"/>
  <c r="H183" i="1"/>
  <c r="H206" i="1"/>
  <c r="H228" i="1"/>
  <c r="H220" i="1"/>
  <c r="H212" i="1"/>
  <c r="H489" i="1"/>
  <c r="H481" i="1"/>
  <c r="H473" i="1"/>
  <c r="H465" i="1"/>
  <c r="H457" i="1"/>
  <c r="H449" i="1"/>
  <c r="H441" i="1"/>
  <c r="H433" i="1"/>
  <c r="H425" i="1"/>
  <c r="H417" i="1"/>
  <c r="H508" i="1"/>
  <c r="H500" i="1"/>
  <c r="H492" i="1"/>
  <c r="H533" i="1"/>
  <c r="H525" i="1"/>
  <c r="H517" i="1"/>
  <c r="H556" i="1"/>
  <c r="H548" i="1"/>
  <c r="H562" i="1"/>
  <c r="H589" i="1"/>
  <c r="H581" i="1"/>
  <c r="H573" i="1"/>
  <c r="H565" i="1"/>
  <c r="H217" i="1"/>
  <c r="H416" i="1"/>
  <c r="H475" i="1"/>
  <c r="H459" i="1"/>
  <c r="H443" i="1"/>
  <c r="H427" i="1"/>
  <c r="H510" i="1"/>
  <c r="H494" i="1"/>
  <c r="H527" i="1"/>
  <c r="H519" i="1"/>
  <c r="H550" i="1"/>
  <c r="H591" i="1"/>
  <c r="H567" i="1"/>
  <c r="H261" i="1"/>
  <c r="H245" i="1"/>
  <c r="H200" i="1"/>
  <c r="H176" i="1"/>
  <c r="H221" i="1"/>
  <c r="H490" i="1"/>
  <c r="H466" i="1"/>
  <c r="H450" i="1"/>
  <c r="H434" i="1"/>
  <c r="H418" i="1"/>
  <c r="H501" i="1"/>
  <c r="H534" i="1"/>
  <c r="H518" i="1"/>
  <c r="H549" i="1"/>
  <c r="H590" i="1"/>
  <c r="H574" i="1"/>
  <c r="H259" i="1"/>
  <c r="H251" i="1"/>
  <c r="H175" i="1"/>
  <c r="H198" i="1"/>
  <c r="H190" i="1"/>
  <c r="H235" i="1"/>
  <c r="H227" i="1"/>
  <c r="H219" i="1"/>
  <c r="H488" i="1"/>
  <c r="H480" i="1"/>
  <c r="H472" i="1"/>
  <c r="H464" i="1"/>
  <c r="H456" i="1"/>
  <c r="H448" i="1"/>
  <c r="H440" i="1"/>
  <c r="H432" i="1"/>
  <c r="H491" i="1"/>
  <c r="H507" i="1"/>
  <c r="H515" i="1"/>
  <c r="H532" i="1"/>
  <c r="H524" i="1"/>
  <c r="H555" i="1"/>
  <c r="H596" i="1"/>
  <c r="H588" i="1"/>
  <c r="H580" i="1"/>
  <c r="H572" i="1"/>
  <c r="P35" i="1"/>
  <c r="K35" i="1"/>
  <c r="H35" i="1"/>
  <c r="V34" i="1"/>
  <c r="P34" i="1"/>
  <c r="O34" i="1"/>
  <c r="K34" i="1"/>
  <c r="H34" i="1"/>
  <c r="K33" i="1"/>
  <c r="H33" i="1"/>
  <c r="T32" i="1"/>
  <c r="K32" i="1"/>
  <c r="H32" i="1"/>
  <c r="K31" i="1"/>
  <c r="H31" i="1"/>
  <c r="K30" i="1"/>
  <c r="H30" i="1"/>
  <c r="P29" i="1"/>
  <c r="K29" i="1"/>
  <c r="H29" i="1"/>
  <c r="P28" i="1"/>
  <c r="K28" i="1"/>
  <c r="H28" i="1"/>
  <c r="P27" i="1"/>
  <c r="O27" i="1"/>
  <c r="K27" i="1"/>
  <c r="H27" i="1"/>
  <c r="P26" i="1"/>
  <c r="O26" i="1"/>
  <c r="P32" i="1" s="1"/>
  <c r="K26" i="1"/>
  <c r="H26" i="1"/>
  <c r="K25" i="1"/>
  <c r="H25" i="1"/>
  <c r="K24" i="1"/>
  <c r="H24" i="1"/>
  <c r="P23" i="1"/>
  <c r="K23" i="1"/>
  <c r="H23" i="1"/>
  <c r="P22" i="1"/>
  <c r="K22" i="1"/>
  <c r="H22" i="1"/>
  <c r="P21" i="1"/>
  <c r="K21" i="1"/>
  <c r="H21" i="1"/>
  <c r="P20" i="1"/>
  <c r="K20" i="1"/>
  <c r="H20" i="1"/>
  <c r="P19" i="1"/>
  <c r="K19" i="1"/>
  <c r="H19" i="1"/>
  <c r="P18" i="1"/>
  <c r="K18" i="1"/>
  <c r="H18" i="1"/>
  <c r="K17" i="1"/>
  <c r="H17" i="1"/>
  <c r="K16" i="1"/>
  <c r="H16" i="1"/>
  <c r="P15" i="1"/>
  <c r="K15" i="1"/>
  <c r="H15" i="1"/>
  <c r="P14" i="1"/>
  <c r="K14" i="1"/>
  <c r="H14" i="1"/>
  <c r="P13" i="1"/>
  <c r="K13" i="1"/>
  <c r="H13" i="1"/>
  <c r="P12" i="1"/>
  <c r="K12" i="1"/>
  <c r="H12" i="1"/>
  <c r="P11" i="1"/>
  <c r="K11" i="1"/>
  <c r="H11" i="1"/>
  <c r="P10" i="1"/>
  <c r="K10" i="1"/>
  <c r="H10" i="1"/>
  <c r="K9" i="1"/>
  <c r="H9" i="1"/>
  <c r="K8" i="1"/>
  <c r="H8" i="1"/>
  <c r="P7" i="1"/>
  <c r="K7" i="1"/>
  <c r="H7" i="1"/>
  <c r="U6" i="1"/>
  <c r="V11" i="1" s="1"/>
  <c r="P6" i="1"/>
  <c r="Q6" i="1" s="1"/>
  <c r="K6" i="1"/>
  <c r="L6" i="1" s="1"/>
  <c r="H6" i="1"/>
  <c r="I6" i="1" s="1"/>
  <c r="N371" i="1"/>
  <c r="N365" i="1"/>
  <c r="N387" i="1"/>
  <c r="N386" i="1"/>
  <c r="N389" i="1"/>
  <c r="N368" i="1"/>
  <c r="N390" i="1"/>
  <c r="N369" i="1"/>
  <c r="N377" i="1"/>
  <c r="N372" i="1"/>
  <c r="N370" i="1"/>
  <c r="N366" i="1"/>
  <c r="N363" i="1"/>
  <c r="N362" i="1"/>
  <c r="N367" i="1"/>
  <c r="N388" i="1"/>
  <c r="N378" i="1"/>
  <c r="N385" i="1"/>
  <c r="N391" i="1"/>
  <c r="N380" i="1"/>
  <c r="N379" i="1"/>
  <c r="N374" i="1"/>
  <c r="N364" i="1"/>
  <c r="N381" i="1"/>
  <c r="N382" i="1"/>
  <c r="N375" i="1"/>
  <c r="N373" i="1"/>
  <c r="N383" i="1"/>
  <c r="N384" i="1"/>
  <c r="N376" i="1"/>
  <c r="N396" i="1"/>
  <c r="N404" i="1"/>
  <c r="N395" i="1"/>
  <c r="N406" i="1"/>
  <c r="N397" i="1"/>
  <c r="N394" i="1"/>
  <c r="N392" i="1"/>
  <c r="N401" i="1"/>
  <c r="N402" i="1"/>
  <c r="N398" i="1"/>
  <c r="N403" i="1"/>
  <c r="N411" i="1"/>
  <c r="N405" i="1"/>
  <c r="N400" i="1"/>
  <c r="N409" i="1"/>
  <c r="N412" i="1"/>
  <c r="N415" i="1"/>
  <c r="N393" i="1"/>
  <c r="N413" i="1"/>
  <c r="N408" i="1"/>
  <c r="N414" i="1"/>
  <c r="N407" i="1"/>
  <c r="N410" i="1"/>
  <c r="N399" i="1"/>
  <c r="N304" i="1"/>
  <c r="N305" i="1"/>
  <c r="N306" i="1"/>
  <c r="N307" i="1"/>
  <c r="N308" i="1"/>
  <c r="N309" i="1"/>
  <c r="N310" i="1"/>
  <c r="N311" i="1"/>
  <c r="N312" i="1"/>
  <c r="K598" i="1"/>
  <c r="K599" i="1"/>
  <c r="K600" i="1"/>
  <c r="K601" i="1"/>
  <c r="K602" i="1"/>
  <c r="K603" i="1"/>
  <c r="K604" i="1"/>
  <c r="K605" i="1"/>
  <c r="K606" i="1"/>
  <c r="K607" i="1"/>
  <c r="K608" i="1"/>
  <c r="K609" i="1"/>
  <c r="K610" i="1"/>
  <c r="K611" i="1"/>
  <c r="K612" i="1"/>
  <c r="K613" i="1"/>
  <c r="K614" i="1"/>
  <c r="K615" i="1"/>
  <c r="K616" i="1"/>
  <c r="K617" i="1"/>
  <c r="K618" i="1"/>
  <c r="K619" i="1"/>
  <c r="K620" i="1"/>
  <c r="K621" i="1"/>
  <c r="K622" i="1"/>
  <c r="K623" i="1"/>
  <c r="K624" i="1"/>
  <c r="K625" i="1"/>
  <c r="K626" i="1"/>
  <c r="K627" i="1"/>
  <c r="K628" i="1"/>
  <c r="K629" i="1"/>
  <c r="K630" i="1"/>
  <c r="K631" i="1"/>
  <c r="K632" i="1"/>
  <c r="K633" i="1"/>
  <c r="K634" i="1"/>
  <c r="K635" i="1"/>
  <c r="K636" i="1"/>
  <c r="K597" i="1"/>
  <c r="P594" i="1"/>
  <c r="P595" i="1"/>
  <c r="P596" i="1"/>
  <c r="P591" i="1"/>
  <c r="P592" i="1"/>
  <c r="P593" i="1"/>
  <c r="P589" i="1"/>
  <c r="P590" i="1"/>
  <c r="P563" i="1"/>
  <c r="P564" i="1"/>
  <c r="P565" i="1"/>
  <c r="P566" i="1"/>
  <c r="P567" i="1"/>
  <c r="P568" i="1"/>
  <c r="P569" i="1"/>
  <c r="P570" i="1"/>
  <c r="P571" i="1"/>
  <c r="P572" i="1"/>
  <c r="P573" i="1"/>
  <c r="P574" i="1"/>
  <c r="P575" i="1"/>
  <c r="P576" i="1"/>
  <c r="P577" i="1"/>
  <c r="P578" i="1"/>
  <c r="P579" i="1"/>
  <c r="P580" i="1"/>
  <c r="P581" i="1"/>
  <c r="P582" i="1"/>
  <c r="P583" i="1"/>
  <c r="P584" i="1"/>
  <c r="P585" i="1"/>
  <c r="P586" i="1"/>
  <c r="P587" i="1"/>
  <c r="P588" i="1"/>
  <c r="P562" i="1"/>
  <c r="K563" i="1"/>
  <c r="K564" i="1"/>
  <c r="K565" i="1"/>
  <c r="K566" i="1"/>
  <c r="K567" i="1"/>
  <c r="K568" i="1"/>
  <c r="K569" i="1"/>
  <c r="K570" i="1"/>
  <c r="K571" i="1"/>
  <c r="K572" i="1"/>
  <c r="K573" i="1"/>
  <c r="K574" i="1"/>
  <c r="K575" i="1"/>
  <c r="K576" i="1"/>
  <c r="K577" i="1"/>
  <c r="K578" i="1"/>
  <c r="K579" i="1"/>
  <c r="K580" i="1"/>
  <c r="K581" i="1"/>
  <c r="K582" i="1"/>
  <c r="K583" i="1"/>
  <c r="K584" i="1"/>
  <c r="K585" i="1"/>
  <c r="K586" i="1"/>
  <c r="K587" i="1"/>
  <c r="K588" i="1"/>
  <c r="K589" i="1"/>
  <c r="K590" i="1"/>
  <c r="K591" i="1"/>
  <c r="K592" i="1"/>
  <c r="K593" i="1"/>
  <c r="K594" i="1"/>
  <c r="K595" i="1"/>
  <c r="K596" i="1"/>
  <c r="K562" i="1"/>
  <c r="T636" i="1"/>
  <c r="F636" i="1"/>
  <c r="F633" i="1"/>
  <c r="T632" i="1"/>
  <c r="O632" i="1"/>
  <c r="F632" i="1"/>
  <c r="T631" i="1"/>
  <c r="O631" i="1"/>
  <c r="F631" i="1"/>
  <c r="T629" i="1"/>
  <c r="O629" i="1"/>
  <c r="F629" i="1"/>
  <c r="T628" i="1"/>
  <c r="O628" i="1"/>
  <c r="F628" i="1"/>
  <c r="F627" i="1"/>
  <c r="F626" i="1"/>
  <c r="F625" i="1"/>
  <c r="F624" i="1"/>
  <c r="O623" i="1"/>
  <c r="F622" i="1"/>
  <c r="T620" i="1"/>
  <c r="O620" i="1"/>
  <c r="H601" i="1" l="1"/>
  <c r="H609" i="1"/>
  <c r="H617" i="1"/>
  <c r="H625" i="1"/>
  <c r="H633" i="1"/>
  <c r="H610" i="1"/>
  <c r="H618" i="1"/>
  <c r="H626" i="1"/>
  <c r="H634" i="1"/>
  <c r="H611" i="1"/>
  <c r="H619" i="1"/>
  <c r="H627" i="1"/>
  <c r="H635" i="1"/>
  <c r="H612" i="1"/>
  <c r="H628" i="1"/>
  <c r="H613" i="1"/>
  <c r="H629" i="1"/>
  <c r="H602" i="1"/>
  <c r="H603" i="1"/>
  <c r="H604" i="1"/>
  <c r="H605" i="1"/>
  <c r="H598" i="1"/>
  <c r="H606" i="1"/>
  <c r="H614" i="1"/>
  <c r="H622" i="1"/>
  <c r="H630" i="1"/>
  <c r="H607" i="1"/>
  <c r="H615" i="1"/>
  <c r="H623" i="1"/>
  <c r="H631" i="1"/>
  <c r="H608" i="1"/>
  <c r="H616" i="1"/>
  <c r="H624" i="1"/>
  <c r="H632" i="1"/>
  <c r="H620" i="1"/>
  <c r="H636" i="1"/>
  <c r="H621" i="1"/>
  <c r="H597" i="1"/>
  <c r="H599" i="1"/>
  <c r="H600" i="1"/>
  <c r="V35" i="1"/>
  <c r="R6" i="1"/>
  <c r="V6" i="1"/>
  <c r="W6" i="1" s="1"/>
  <c r="V23" i="1"/>
  <c r="V15" i="1"/>
  <c r="V18" i="1"/>
  <c r="V31" i="1"/>
  <c r="V7" i="1"/>
  <c r="V19" i="1"/>
  <c r="V28" i="1"/>
  <c r="V10" i="1"/>
  <c r="V8" i="1"/>
  <c r="V16" i="1"/>
  <c r="V24" i="1"/>
  <c r="V30" i="1"/>
  <c r="V33" i="1"/>
  <c r="P9" i="1"/>
  <c r="V13" i="1"/>
  <c r="P17" i="1"/>
  <c r="V21" i="1"/>
  <c r="P25" i="1"/>
  <c r="V27" i="1"/>
  <c r="P31" i="1"/>
  <c r="V26" i="1"/>
  <c r="V29" i="1"/>
  <c r="V32" i="1"/>
  <c r="P8" i="1"/>
  <c r="V12" i="1"/>
  <c r="P16" i="1"/>
  <c r="V20" i="1"/>
  <c r="P24" i="1"/>
  <c r="P30" i="1"/>
  <c r="P33" i="1"/>
  <c r="V9" i="1"/>
  <c r="V17" i="1"/>
  <c r="V25" i="1"/>
  <c r="V14" i="1"/>
  <c r="V22" i="1"/>
  <c r="P603" i="1"/>
  <c r="P598" i="1"/>
  <c r="P597" i="1"/>
  <c r="P629" i="1"/>
  <c r="P621" i="1"/>
  <c r="P613" i="1"/>
  <c r="P605" i="1"/>
  <c r="P636" i="1"/>
  <c r="P628" i="1"/>
  <c r="P620" i="1"/>
  <c r="P612" i="1"/>
  <c r="P604" i="1"/>
  <c r="P634" i="1"/>
  <c r="P626" i="1"/>
  <c r="P618" i="1"/>
  <c r="P610" i="1"/>
  <c r="P602" i="1"/>
  <c r="P627" i="1"/>
  <c r="V588" i="1"/>
  <c r="P625" i="1"/>
  <c r="P617" i="1"/>
  <c r="P609" i="1"/>
  <c r="P601" i="1"/>
  <c r="P611" i="1"/>
  <c r="P632" i="1"/>
  <c r="P624" i="1"/>
  <c r="P616" i="1"/>
  <c r="P608" i="1"/>
  <c r="P600" i="1"/>
  <c r="P635" i="1"/>
  <c r="P619" i="1"/>
  <c r="P633" i="1"/>
  <c r="V619" i="1"/>
  <c r="P631" i="1"/>
  <c r="P623" i="1"/>
  <c r="P615" i="1"/>
  <c r="P607" i="1"/>
  <c r="P599" i="1"/>
  <c r="P630" i="1"/>
  <c r="P622" i="1"/>
  <c r="P614" i="1"/>
  <c r="P606" i="1"/>
  <c r="V635" i="1"/>
  <c r="V572" i="1"/>
  <c r="V603" i="1"/>
  <c r="V580" i="1"/>
  <c r="V611" i="1"/>
  <c r="V607" i="1"/>
  <c r="V564" i="1"/>
  <c r="V566" i="1"/>
  <c r="V600" i="1"/>
  <c r="V618" i="1"/>
  <c r="V602" i="1"/>
  <c r="V634" i="1"/>
  <c r="V610" i="1"/>
  <c r="V626" i="1"/>
  <c r="V563" i="1"/>
  <c r="V587" i="1"/>
  <c r="V571" i="1"/>
  <c r="V595" i="1"/>
  <c r="V579" i="1"/>
  <c r="V596" i="1"/>
  <c r="V627" i="1"/>
  <c r="V592" i="1"/>
  <c r="V576" i="1"/>
  <c r="V631" i="1"/>
  <c r="V615" i="1"/>
  <c r="V599" i="1"/>
  <c r="V562" i="1"/>
  <c r="V590" i="1"/>
  <c r="V582" i="1"/>
  <c r="V574" i="1"/>
  <c r="V597" i="1"/>
  <c r="V629" i="1"/>
  <c r="V621" i="1"/>
  <c r="V613" i="1"/>
  <c r="V605" i="1"/>
  <c r="V589" i="1"/>
  <c r="V581" i="1"/>
  <c r="V573" i="1"/>
  <c r="V565" i="1"/>
  <c r="V636" i="1"/>
  <c r="V628" i="1"/>
  <c r="V620" i="1"/>
  <c r="V612" i="1"/>
  <c r="V604" i="1"/>
  <c r="V594" i="1"/>
  <c r="V586" i="1"/>
  <c r="V578" i="1"/>
  <c r="V570" i="1"/>
  <c r="V633" i="1"/>
  <c r="V625" i="1"/>
  <c r="V617" i="1"/>
  <c r="V609" i="1"/>
  <c r="V601" i="1"/>
  <c r="V593" i="1"/>
  <c r="V585" i="1"/>
  <c r="V577" i="1"/>
  <c r="V569" i="1"/>
  <c r="V632" i="1"/>
  <c r="V624" i="1"/>
  <c r="V616" i="1"/>
  <c r="V608" i="1"/>
  <c r="V584" i="1"/>
  <c r="V568" i="1"/>
  <c r="V623" i="1"/>
  <c r="V591" i="1"/>
  <c r="V583" i="1"/>
  <c r="V575" i="1"/>
  <c r="V567" i="1"/>
  <c r="V630" i="1"/>
  <c r="V622" i="1"/>
  <c r="V614" i="1"/>
  <c r="V606" i="1"/>
  <c r="V598" i="1"/>
  <c r="X6" i="1" l="1"/>
  <c r="Y35" i="1"/>
  <c r="AA35" i="1" s="1"/>
  <c r="Y34" i="1"/>
  <c r="AA34" i="1" s="1"/>
  <c r="Y8" i="1"/>
  <c r="AA8" i="1" s="1"/>
  <c r="Y7" i="1" l="1"/>
  <c r="AA7" i="1" s="1"/>
  <c r="Y10" i="1"/>
  <c r="AA10" i="1" s="1"/>
  <c r="Y16" i="1"/>
  <c r="AA16" i="1" s="1"/>
  <c r="Y30" i="1"/>
  <c r="AA30" i="1" s="1"/>
  <c r="Y6" i="1"/>
  <c r="AA6" i="1" s="1"/>
  <c r="Y11" i="1"/>
  <c r="AA11" i="1" s="1"/>
  <c r="Y26" i="1"/>
  <c r="AA26" i="1" s="1"/>
  <c r="Y19" i="1"/>
  <c r="AA19" i="1" s="1"/>
  <c r="Y9" i="1"/>
  <c r="AA9" i="1" s="1"/>
  <c r="Y12" i="1"/>
  <c r="AA12" i="1" s="1"/>
  <c r="Y21" i="1"/>
  <c r="AA21" i="1" s="1"/>
  <c r="Y22" i="1"/>
  <c r="AA22" i="1" s="1"/>
  <c r="Y15" i="1"/>
  <c r="AA15" i="1" s="1"/>
  <c r="Y13" i="1"/>
  <c r="AA13" i="1" s="1"/>
  <c r="Y20" i="1"/>
  <c r="AA20" i="1" s="1"/>
  <c r="Y28" i="1"/>
  <c r="AA28" i="1" s="1"/>
  <c r="Y14" i="1"/>
  <c r="AA14" i="1" s="1"/>
  <c r="Y31" i="1"/>
  <c r="AA31" i="1" s="1"/>
  <c r="Y27" i="1"/>
  <c r="AA27" i="1" s="1"/>
  <c r="Y24" i="1"/>
  <c r="AA24" i="1" s="1"/>
  <c r="Y32" i="1"/>
  <c r="AA32" i="1" s="1"/>
  <c r="Y23" i="1"/>
  <c r="AA23" i="1" s="1"/>
  <c r="Y18" i="1"/>
  <c r="AA18" i="1" s="1"/>
  <c r="Y29" i="1"/>
  <c r="AA29" i="1" s="1"/>
  <c r="Y17" i="1"/>
  <c r="AA17" i="1" s="1"/>
  <c r="Y33" i="1"/>
  <c r="AA33" i="1" s="1"/>
  <c r="Y25" i="1"/>
  <c r="AA25" i="1" s="1"/>
  <c r="Y578" i="1"/>
  <c r="AA578" i="1" s="1"/>
  <c r="Y606" i="1"/>
  <c r="AA606" i="1" s="1"/>
  <c r="Y582" i="1"/>
  <c r="AA582" i="1" s="1"/>
  <c r="Y620" i="1"/>
  <c r="AA620" i="1" s="1"/>
  <c r="Y616" i="1"/>
  <c r="AA616" i="1" s="1"/>
  <c r="Y615" i="1"/>
  <c r="AA615" i="1" s="1"/>
  <c r="Y597" i="1"/>
  <c r="AA597" i="1" s="1"/>
  <c r="Y588" i="1"/>
  <c r="AA588" i="1" s="1"/>
  <c r="Y634" i="1"/>
  <c r="AA634" i="1" s="1"/>
  <c r="Y617" i="1"/>
  <c r="AA617" i="1" s="1"/>
  <c r="Y595" i="1"/>
  <c r="AA595" i="1" s="1"/>
  <c r="Y603" i="1"/>
  <c r="AA603" i="1" s="1"/>
  <c r="Y633" i="1"/>
  <c r="AA633" i="1" s="1"/>
  <c r="Y593" i="1"/>
  <c r="AA593" i="1" s="1"/>
  <c r="Y608" i="1"/>
  <c r="AA608" i="1" s="1"/>
  <c r="Y605" i="1"/>
  <c r="AA605" i="1" s="1"/>
  <c r="Y566" i="1"/>
  <c r="AA566" i="1" s="1"/>
  <c r="Y629" i="1"/>
  <c r="AA629" i="1" s="1"/>
  <c r="Y601" i="1"/>
  <c r="AA601" i="1" s="1"/>
  <c r="Y609" i="1"/>
  <c r="AA609" i="1" s="1"/>
  <c r="Y635" i="1"/>
  <c r="AA635" i="1" s="1"/>
  <c r="Y576" i="1"/>
  <c r="AA576" i="1" s="1"/>
  <c r="Y607" i="1"/>
  <c r="AA607" i="1" s="1"/>
  <c r="Y580" i="1"/>
  <c r="AA580" i="1" s="1"/>
  <c r="Y623" i="1"/>
  <c r="AA623" i="1" s="1"/>
  <c r="Y565" i="1"/>
  <c r="AA565" i="1" s="1"/>
  <c r="Y630" i="1"/>
  <c r="AA630" i="1" s="1"/>
  <c r="Y614" i="1"/>
  <c r="AA614" i="1" s="1"/>
  <c r="Y570" i="1"/>
  <c r="AA570" i="1" s="1"/>
  <c r="Y562" i="1"/>
  <c r="AA562" i="1" s="1"/>
  <c r="Y583" i="1"/>
  <c r="AA583" i="1" s="1"/>
  <c r="Y567" i="1"/>
  <c r="AA567" i="1" s="1"/>
  <c r="Y610" i="1"/>
  <c r="AA610" i="1" s="1"/>
  <c r="Y574" i="1"/>
  <c r="AA574" i="1" s="1"/>
  <c r="Y619" i="1"/>
  <c r="AA619" i="1" s="1"/>
  <c r="Y618" i="1"/>
  <c r="AA618" i="1" s="1"/>
  <c r="Y568" i="1"/>
  <c r="AA568" i="1" s="1"/>
  <c r="Y611" i="1"/>
  <c r="AA611" i="1" s="1"/>
  <c r="Y596" i="1"/>
  <c r="AA596" i="1" s="1"/>
  <c r="Y591" i="1"/>
  <c r="AA591" i="1" s="1"/>
  <c r="Y571" i="1"/>
  <c r="AA571" i="1" s="1"/>
  <c r="Y613" i="1"/>
  <c r="AA613" i="1" s="1"/>
  <c r="Y573" i="1"/>
  <c r="AA573" i="1" s="1"/>
  <c r="Y579" i="1"/>
  <c r="AA579" i="1" s="1"/>
  <c r="Y577" i="1"/>
  <c r="AA577" i="1" s="1"/>
  <c r="Y587" i="1"/>
  <c r="AA587" i="1" s="1"/>
  <c r="Y604" i="1"/>
  <c r="AA604" i="1" s="1"/>
  <c r="Y563" i="1"/>
  <c r="AA563" i="1" s="1"/>
  <c r="Y621" i="1"/>
  <c r="AA621" i="1" s="1"/>
  <c r="Y631" i="1"/>
  <c r="AA631" i="1" s="1"/>
  <c r="Y589" i="1"/>
  <c r="AA589" i="1" s="1"/>
  <c r="Y626" i="1"/>
  <c r="AA626" i="1" s="1"/>
  <c r="Y581" i="1"/>
  <c r="AA581" i="1" s="1"/>
  <c r="Y628" i="1"/>
  <c r="AA628" i="1" s="1"/>
  <c r="Y602" i="1"/>
  <c r="AA602" i="1" s="1"/>
  <c r="Y599" i="1"/>
  <c r="AA599" i="1" s="1"/>
  <c r="Y575" i="1"/>
  <c r="AA575" i="1" s="1"/>
  <c r="Y600" i="1"/>
  <c r="AA600" i="1" s="1"/>
  <c r="Y564" i="1"/>
  <c r="AA564" i="1" s="1"/>
  <c r="Y612" i="1"/>
  <c r="AA612" i="1" s="1"/>
  <c r="Y624" i="1"/>
  <c r="AA624" i="1" s="1"/>
  <c r="Y572" i="1"/>
  <c r="AA572" i="1" s="1"/>
  <c r="Y585" i="1"/>
  <c r="AA585" i="1" s="1"/>
  <c r="Y569" i="1"/>
  <c r="AA569" i="1" s="1"/>
  <c r="Y584" i="1"/>
  <c r="AA584" i="1" s="1"/>
  <c r="Y627" i="1"/>
  <c r="AA627" i="1" s="1"/>
  <c r="Y625" i="1"/>
  <c r="AA625" i="1" s="1"/>
  <c r="Y636" i="1"/>
  <c r="AA636" i="1" s="1"/>
  <c r="Y586" i="1"/>
  <c r="AA586" i="1" s="1"/>
  <c r="Y598" i="1"/>
  <c r="AA598" i="1" s="1"/>
  <c r="Y590" i="1"/>
  <c r="AA590" i="1" s="1"/>
  <c r="Y622" i="1"/>
  <c r="AA622" i="1" s="1"/>
  <c r="Y632" i="1"/>
  <c r="AA632" i="1" s="1"/>
  <c r="Y592" i="1"/>
  <c r="AA592" i="1" s="1"/>
  <c r="Y594" i="1"/>
  <c r="AA594" i="1" s="1"/>
  <c r="P417" i="1"/>
  <c r="P418" i="1"/>
  <c r="P419" i="1"/>
  <c r="P420" i="1"/>
  <c r="P421" i="1"/>
  <c r="P422" i="1"/>
  <c r="P423" i="1"/>
  <c r="P424" i="1"/>
  <c r="P425" i="1"/>
  <c r="P426" i="1"/>
  <c r="P427" i="1"/>
  <c r="P428" i="1"/>
  <c r="P429" i="1"/>
  <c r="P430" i="1"/>
  <c r="P431" i="1"/>
  <c r="P432" i="1"/>
  <c r="P433" i="1"/>
  <c r="P434" i="1"/>
  <c r="P435" i="1"/>
  <c r="P436" i="1"/>
  <c r="P437" i="1"/>
  <c r="P438" i="1"/>
  <c r="P439" i="1"/>
  <c r="P440" i="1"/>
  <c r="P441" i="1"/>
  <c r="P442" i="1"/>
  <c r="P443" i="1"/>
  <c r="P444" i="1"/>
  <c r="P445" i="1"/>
  <c r="P446" i="1"/>
  <c r="P447" i="1"/>
  <c r="P448" i="1"/>
  <c r="P449" i="1"/>
  <c r="P450" i="1"/>
  <c r="P451" i="1"/>
  <c r="P452" i="1"/>
  <c r="P453" i="1"/>
  <c r="P454" i="1"/>
  <c r="P455" i="1"/>
  <c r="P456" i="1"/>
  <c r="P457" i="1"/>
  <c r="P458" i="1"/>
  <c r="P459" i="1"/>
  <c r="P460" i="1"/>
  <c r="P461" i="1"/>
  <c r="P462" i="1"/>
  <c r="P463" i="1"/>
  <c r="P464" i="1"/>
  <c r="P465" i="1"/>
  <c r="P466" i="1"/>
  <c r="P467" i="1"/>
  <c r="P468" i="1"/>
  <c r="P469" i="1"/>
  <c r="P470" i="1"/>
  <c r="P471" i="1"/>
  <c r="P472" i="1"/>
  <c r="P473" i="1"/>
  <c r="P474" i="1"/>
  <c r="P475" i="1"/>
  <c r="P476" i="1"/>
  <c r="P477" i="1"/>
  <c r="P478" i="1"/>
  <c r="P479" i="1"/>
  <c r="P480" i="1"/>
  <c r="P481" i="1"/>
  <c r="P482" i="1"/>
  <c r="P483" i="1"/>
  <c r="P484" i="1"/>
  <c r="P485" i="1"/>
  <c r="P486" i="1"/>
  <c r="P487" i="1"/>
  <c r="P488" i="1"/>
  <c r="P489" i="1"/>
  <c r="P490" i="1"/>
  <c r="P416" i="1"/>
  <c r="K361" i="1"/>
  <c r="K305" i="1"/>
  <c r="K306" i="1"/>
  <c r="K307" i="1"/>
  <c r="K308" i="1"/>
  <c r="K309" i="1"/>
  <c r="K310" i="1"/>
  <c r="K311" i="1"/>
  <c r="K312" i="1"/>
  <c r="K313" i="1"/>
  <c r="K314" i="1"/>
  <c r="K315" i="1"/>
  <c r="K316" i="1"/>
  <c r="K317" i="1"/>
  <c r="K318" i="1"/>
  <c r="K319" i="1"/>
  <c r="K320" i="1"/>
  <c r="K321" i="1"/>
  <c r="K322" i="1"/>
  <c r="K323" i="1"/>
  <c r="K324" i="1"/>
  <c r="K325" i="1"/>
  <c r="K326" i="1"/>
  <c r="K327" i="1"/>
  <c r="K328" i="1"/>
  <c r="K329" i="1"/>
  <c r="K330" i="1"/>
  <c r="K331" i="1"/>
  <c r="K332" i="1"/>
  <c r="K333" i="1"/>
  <c r="K334" i="1"/>
  <c r="K335" i="1"/>
  <c r="K336" i="1"/>
  <c r="K337" i="1"/>
  <c r="K338" i="1"/>
  <c r="K339" i="1"/>
  <c r="K340" i="1"/>
  <c r="K341" i="1"/>
  <c r="K342" i="1"/>
  <c r="K343" i="1"/>
  <c r="K344" i="1"/>
  <c r="K345" i="1"/>
  <c r="K346" i="1"/>
  <c r="K347" i="1"/>
  <c r="K348" i="1"/>
  <c r="K349" i="1"/>
  <c r="K350" i="1"/>
  <c r="K351" i="1"/>
  <c r="K352" i="1"/>
  <c r="K353" i="1"/>
  <c r="K354" i="1"/>
  <c r="K355" i="1"/>
  <c r="K356" i="1"/>
  <c r="K357" i="1"/>
  <c r="K358" i="1"/>
  <c r="K359" i="1"/>
  <c r="K360" i="1"/>
  <c r="K304"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P237" i="1"/>
  <c r="P238" i="1"/>
  <c r="P239" i="1"/>
  <c r="P240" i="1"/>
  <c r="P241" i="1"/>
  <c r="P242" i="1"/>
  <c r="P243" i="1"/>
  <c r="P244" i="1"/>
  <c r="P245" i="1"/>
  <c r="P246" i="1"/>
  <c r="P247" i="1"/>
  <c r="P248" i="1"/>
  <c r="P249" i="1"/>
  <c r="P250" i="1"/>
  <c r="P251" i="1"/>
  <c r="P252" i="1"/>
  <c r="P253" i="1"/>
  <c r="P254" i="1"/>
  <c r="P255" i="1"/>
  <c r="P256" i="1"/>
  <c r="P257" i="1"/>
  <c r="P258" i="1"/>
  <c r="P259" i="1"/>
  <c r="P260" i="1"/>
  <c r="P261" i="1"/>
  <c r="P262" i="1"/>
  <c r="P263" i="1"/>
  <c r="P264" i="1"/>
  <c r="P265" i="1"/>
  <c r="P266" i="1"/>
  <c r="P267" i="1"/>
  <c r="P268" i="1"/>
  <c r="P269" i="1"/>
  <c r="P270" i="1"/>
  <c r="P271" i="1"/>
  <c r="P272" i="1"/>
  <c r="P273" i="1"/>
  <c r="P274" i="1"/>
  <c r="P275" i="1"/>
  <c r="P276" i="1"/>
  <c r="P277" i="1"/>
  <c r="P278" i="1"/>
  <c r="P279" i="1"/>
  <c r="P280" i="1"/>
  <c r="P281" i="1"/>
  <c r="P282" i="1"/>
  <c r="P283" i="1"/>
  <c r="P284" i="1"/>
  <c r="P285" i="1"/>
  <c r="P286" i="1"/>
  <c r="P287" i="1"/>
  <c r="P288" i="1"/>
  <c r="P289" i="1"/>
  <c r="P290" i="1"/>
  <c r="P291" i="1"/>
  <c r="P292" i="1"/>
  <c r="P293" i="1"/>
  <c r="P294" i="1"/>
  <c r="P295" i="1"/>
  <c r="P296" i="1"/>
  <c r="P297" i="1"/>
  <c r="P298" i="1"/>
  <c r="P299" i="1"/>
  <c r="P300" i="1"/>
  <c r="P301" i="1"/>
  <c r="P302" i="1"/>
  <c r="P303" i="1"/>
  <c r="P236" i="1"/>
  <c r="K237" i="1"/>
  <c r="K238" i="1"/>
  <c r="K239" i="1"/>
  <c r="K240" i="1"/>
  <c r="K241" i="1"/>
  <c r="K242" i="1"/>
  <c r="K243" i="1"/>
  <c r="K244" i="1"/>
  <c r="K245" i="1"/>
  <c r="K246" i="1"/>
  <c r="K247" i="1"/>
  <c r="K248" i="1"/>
  <c r="K249" i="1"/>
  <c r="K250" i="1"/>
  <c r="K251" i="1"/>
  <c r="K252" i="1"/>
  <c r="K253" i="1"/>
  <c r="K254" i="1"/>
  <c r="K255" i="1"/>
  <c r="K256" i="1"/>
  <c r="K257" i="1"/>
  <c r="K258" i="1"/>
  <c r="K259" i="1"/>
  <c r="K260" i="1"/>
  <c r="K261" i="1"/>
  <c r="K262" i="1"/>
  <c r="K263" i="1"/>
  <c r="K264" i="1"/>
  <c r="K265" i="1"/>
  <c r="K266" i="1"/>
  <c r="K267" i="1"/>
  <c r="K268" i="1"/>
  <c r="K269" i="1"/>
  <c r="K270" i="1"/>
  <c r="K271" i="1"/>
  <c r="K272" i="1"/>
  <c r="K273" i="1"/>
  <c r="K274" i="1"/>
  <c r="K275" i="1"/>
  <c r="K276" i="1"/>
  <c r="K277" i="1"/>
  <c r="K278" i="1"/>
  <c r="K279" i="1"/>
  <c r="K280" i="1"/>
  <c r="K281" i="1"/>
  <c r="K282" i="1"/>
  <c r="K283" i="1"/>
  <c r="K284" i="1"/>
  <c r="K285" i="1"/>
  <c r="K286" i="1"/>
  <c r="K287" i="1"/>
  <c r="K288" i="1"/>
  <c r="K289" i="1"/>
  <c r="K290" i="1"/>
  <c r="K291" i="1"/>
  <c r="K292" i="1"/>
  <c r="K293" i="1"/>
  <c r="K294" i="1"/>
  <c r="K295" i="1"/>
  <c r="K296" i="1"/>
  <c r="K297" i="1"/>
  <c r="K298" i="1"/>
  <c r="K299" i="1"/>
  <c r="K300" i="1"/>
  <c r="K301" i="1"/>
  <c r="K302" i="1"/>
  <c r="K303" i="1"/>
  <c r="K236" i="1"/>
  <c r="P111" i="1"/>
  <c r="P112" i="1"/>
  <c r="P113" i="1"/>
  <c r="P114" i="1"/>
  <c r="P115" i="1"/>
  <c r="P116" i="1"/>
  <c r="P117" i="1"/>
  <c r="P118" i="1"/>
  <c r="P119" i="1"/>
  <c r="P120" i="1"/>
  <c r="P121" i="1"/>
  <c r="P122" i="1"/>
  <c r="P123" i="1"/>
  <c r="P124" i="1"/>
  <c r="P125" i="1"/>
  <c r="P126" i="1"/>
  <c r="P127" i="1"/>
  <c r="P128" i="1"/>
  <c r="P129" i="1"/>
  <c r="P130" i="1"/>
  <c r="P131" i="1"/>
  <c r="P132" i="1"/>
  <c r="P133" i="1"/>
  <c r="P134" i="1"/>
  <c r="P135" i="1"/>
  <c r="P136" i="1"/>
  <c r="P137" i="1"/>
  <c r="P138" i="1"/>
  <c r="P139" i="1"/>
  <c r="P140" i="1"/>
  <c r="P141" i="1"/>
  <c r="P142" i="1"/>
  <c r="P143" i="1"/>
  <c r="P144" i="1"/>
  <c r="P145" i="1"/>
  <c r="P146" i="1"/>
  <c r="P147" i="1"/>
  <c r="P148" i="1"/>
  <c r="P149" i="1"/>
  <c r="P150" i="1"/>
  <c r="P151" i="1"/>
  <c r="P152" i="1"/>
  <c r="P153" i="1"/>
  <c r="P154" i="1"/>
  <c r="P155" i="1"/>
  <c r="P156" i="1"/>
  <c r="P157" i="1"/>
  <c r="P158" i="1"/>
  <c r="P159" i="1"/>
  <c r="P160" i="1"/>
  <c r="P161" i="1"/>
  <c r="P162" i="1"/>
  <c r="P163" i="1"/>
  <c r="P164" i="1"/>
  <c r="P165" i="1"/>
  <c r="P166" i="1"/>
  <c r="P167" i="1"/>
  <c r="P168" i="1"/>
  <c r="P169" i="1"/>
  <c r="P170" i="1"/>
  <c r="P171" i="1"/>
  <c r="P172" i="1"/>
  <c r="P173" i="1"/>
  <c r="P174" i="1"/>
  <c r="P110" i="1"/>
  <c r="K111" i="1"/>
  <c r="K112" i="1"/>
  <c r="K113" i="1"/>
  <c r="K114" i="1"/>
  <c r="K115" i="1"/>
  <c r="K116" i="1"/>
  <c r="K117" i="1"/>
  <c r="K118" i="1"/>
  <c r="K119" i="1"/>
  <c r="K120" i="1"/>
  <c r="K121" i="1"/>
  <c r="K122" i="1"/>
  <c r="K123" i="1"/>
  <c r="K124" i="1"/>
  <c r="K125" i="1"/>
  <c r="K126" i="1"/>
  <c r="K127" i="1"/>
  <c r="K128" i="1"/>
  <c r="K129" i="1"/>
  <c r="K130" i="1"/>
  <c r="K131" i="1"/>
  <c r="K132" i="1"/>
  <c r="K133" i="1"/>
  <c r="K134" i="1"/>
  <c r="K135" i="1"/>
  <c r="K136" i="1"/>
  <c r="K137" i="1"/>
  <c r="K138" i="1"/>
  <c r="K139" i="1"/>
  <c r="K140" i="1"/>
  <c r="K141" i="1"/>
  <c r="K142" i="1"/>
  <c r="K143" i="1"/>
  <c r="K144" i="1"/>
  <c r="K145" i="1"/>
  <c r="K146" i="1"/>
  <c r="K147" i="1"/>
  <c r="K148" i="1"/>
  <c r="K149" i="1"/>
  <c r="K150" i="1"/>
  <c r="K151" i="1"/>
  <c r="K152" i="1"/>
  <c r="K153" i="1"/>
  <c r="K154" i="1"/>
  <c r="K155" i="1"/>
  <c r="K156" i="1"/>
  <c r="K157" i="1"/>
  <c r="K158" i="1"/>
  <c r="K159" i="1"/>
  <c r="K160" i="1"/>
  <c r="K161" i="1"/>
  <c r="K162" i="1"/>
  <c r="K163" i="1"/>
  <c r="K164" i="1"/>
  <c r="K165" i="1"/>
  <c r="K166" i="1"/>
  <c r="K167" i="1"/>
  <c r="K168" i="1"/>
  <c r="K169" i="1"/>
  <c r="K170" i="1"/>
  <c r="K171" i="1"/>
  <c r="K172" i="1"/>
  <c r="K173" i="1"/>
  <c r="K174" i="1"/>
  <c r="K110" i="1"/>
  <c r="P109" i="1"/>
  <c r="K109" i="1"/>
  <c r="P108" i="1"/>
  <c r="K108" i="1"/>
  <c r="P107" i="1"/>
  <c r="K107" i="1"/>
  <c r="P106" i="1"/>
  <c r="K106" i="1"/>
  <c r="P105" i="1"/>
  <c r="K105" i="1"/>
  <c r="P104" i="1"/>
  <c r="K104" i="1"/>
  <c r="P103" i="1"/>
  <c r="K103" i="1"/>
  <c r="P102" i="1"/>
  <c r="K102" i="1"/>
  <c r="P101" i="1"/>
  <c r="K101" i="1"/>
  <c r="P100" i="1"/>
  <c r="K100" i="1"/>
  <c r="P99" i="1"/>
  <c r="K99" i="1"/>
  <c r="P98" i="1"/>
  <c r="K98" i="1"/>
  <c r="P97" i="1"/>
  <c r="K97" i="1"/>
  <c r="P96" i="1"/>
  <c r="K96" i="1"/>
  <c r="P95" i="1"/>
  <c r="K95" i="1"/>
  <c r="P94" i="1"/>
  <c r="K94" i="1"/>
  <c r="P93" i="1"/>
  <c r="K93" i="1"/>
  <c r="P92" i="1"/>
  <c r="K92" i="1"/>
  <c r="P91" i="1"/>
  <c r="K91" i="1"/>
  <c r="P90" i="1"/>
  <c r="K90" i="1"/>
  <c r="P89" i="1"/>
  <c r="K89" i="1"/>
  <c r="P88" i="1"/>
  <c r="K88" i="1"/>
  <c r="P87" i="1"/>
  <c r="K87" i="1"/>
  <c r="P86" i="1"/>
  <c r="K86" i="1"/>
  <c r="P85" i="1"/>
  <c r="K85" i="1"/>
  <c r="P84" i="1"/>
  <c r="K84" i="1"/>
  <c r="P83" i="1"/>
  <c r="K83" i="1"/>
  <c r="P82" i="1"/>
  <c r="K82" i="1"/>
  <c r="P81" i="1"/>
  <c r="K81" i="1"/>
  <c r="P80" i="1"/>
  <c r="K80" i="1"/>
  <c r="P79" i="1"/>
  <c r="K79" i="1"/>
  <c r="P78" i="1"/>
  <c r="K78" i="1"/>
  <c r="P77" i="1"/>
  <c r="K77" i="1"/>
  <c r="P76" i="1"/>
  <c r="K76" i="1"/>
  <c r="P75" i="1"/>
  <c r="K75" i="1"/>
  <c r="P74" i="1"/>
  <c r="K74" i="1"/>
  <c r="P73" i="1"/>
  <c r="K73" i="1"/>
  <c r="P72" i="1"/>
  <c r="K72" i="1"/>
  <c r="P71" i="1"/>
  <c r="K71" i="1"/>
  <c r="P70" i="1"/>
  <c r="K70" i="1"/>
  <c r="P69" i="1"/>
  <c r="K69" i="1"/>
  <c r="P68" i="1"/>
  <c r="K68" i="1"/>
  <c r="P67" i="1"/>
  <c r="K67" i="1"/>
  <c r="P66" i="1"/>
  <c r="K66" i="1"/>
  <c r="P65" i="1"/>
  <c r="K65" i="1"/>
  <c r="P64" i="1"/>
  <c r="K64" i="1"/>
  <c r="P63" i="1"/>
  <c r="K63" i="1"/>
  <c r="P62" i="1"/>
  <c r="K62" i="1"/>
  <c r="P61" i="1"/>
  <c r="K61" i="1"/>
  <c r="P60" i="1"/>
  <c r="K60" i="1"/>
  <c r="P59" i="1"/>
  <c r="K59" i="1"/>
  <c r="P58" i="1"/>
  <c r="K58" i="1"/>
  <c r="P57" i="1"/>
  <c r="K57" i="1"/>
  <c r="P56" i="1"/>
  <c r="K56" i="1"/>
  <c r="P55" i="1"/>
  <c r="K55" i="1"/>
  <c r="P54" i="1"/>
  <c r="K54" i="1"/>
  <c r="P53" i="1"/>
  <c r="K53" i="1"/>
  <c r="P52" i="1"/>
  <c r="K52" i="1"/>
  <c r="P51" i="1"/>
  <c r="K51" i="1"/>
  <c r="P50" i="1"/>
  <c r="K50" i="1"/>
  <c r="P49" i="1"/>
  <c r="K49" i="1"/>
  <c r="P48" i="1"/>
  <c r="K48" i="1"/>
  <c r="P47" i="1"/>
  <c r="K47" i="1"/>
  <c r="P46" i="1"/>
  <c r="K46" i="1"/>
  <c r="P45" i="1"/>
  <c r="K45" i="1"/>
  <c r="P44" i="1"/>
  <c r="K44" i="1"/>
  <c r="P43" i="1"/>
  <c r="K43" i="1"/>
  <c r="P42" i="1"/>
  <c r="K42" i="1"/>
  <c r="P41" i="1"/>
  <c r="K41" i="1"/>
  <c r="P40" i="1"/>
  <c r="K40" i="1"/>
  <c r="P39" i="1"/>
  <c r="K39" i="1"/>
  <c r="P38" i="1"/>
  <c r="K38" i="1"/>
  <c r="P37" i="1"/>
  <c r="K37" i="1"/>
  <c r="P36" i="1"/>
  <c r="K36" i="1"/>
  <c r="H397" i="1" l="1"/>
  <c r="H405" i="1"/>
  <c r="H414" i="1"/>
  <c r="H394" i="1"/>
  <c r="H400" i="1"/>
  <c r="H407" i="1"/>
  <c r="H408" i="1"/>
  <c r="H392" i="1"/>
  <c r="H409" i="1"/>
  <c r="H410" i="1"/>
  <c r="H401" i="1"/>
  <c r="H412" i="1"/>
  <c r="H399" i="1"/>
  <c r="H402" i="1"/>
  <c r="H415" i="1"/>
  <c r="H396" i="1"/>
  <c r="H411" i="1"/>
  <c r="H404" i="1"/>
  <c r="H398" i="1"/>
  <c r="H393" i="1"/>
  <c r="H395" i="1"/>
  <c r="H403" i="1"/>
  <c r="H413" i="1"/>
  <c r="H406" i="1"/>
  <c r="V401" i="1"/>
  <c r="V412" i="1"/>
  <c r="V399" i="1"/>
  <c r="V402" i="1"/>
  <c r="V415" i="1"/>
  <c r="V396" i="1"/>
  <c r="V404" i="1"/>
  <c r="V398" i="1"/>
  <c r="V393" i="1"/>
  <c r="V395" i="1"/>
  <c r="V403" i="1"/>
  <c r="V413" i="1"/>
  <c r="V406" i="1"/>
  <c r="V411" i="1"/>
  <c r="V408" i="1"/>
  <c r="V397" i="1"/>
  <c r="V405" i="1"/>
  <c r="V414" i="1"/>
  <c r="V394" i="1"/>
  <c r="V400" i="1"/>
  <c r="V407" i="1"/>
  <c r="V392" i="1"/>
  <c r="V409" i="1"/>
  <c r="V410" i="1"/>
  <c r="V386" i="1"/>
  <c r="V366" i="1"/>
  <c r="V380" i="1"/>
  <c r="V383" i="1"/>
  <c r="V389" i="1"/>
  <c r="V363" i="1"/>
  <c r="V379" i="1"/>
  <c r="V384" i="1"/>
  <c r="V376" i="1"/>
  <c r="V368" i="1"/>
  <c r="V362" i="1"/>
  <c r="V374" i="1"/>
  <c r="V390" i="1"/>
  <c r="V367" i="1"/>
  <c r="V364" i="1"/>
  <c r="V371" i="1"/>
  <c r="V369" i="1"/>
  <c r="V388" i="1"/>
  <c r="V381" i="1"/>
  <c r="V365" i="1"/>
  <c r="V372" i="1"/>
  <c r="V375" i="1"/>
  <c r="V387" i="1"/>
  <c r="V391" i="1"/>
  <c r="V373" i="1"/>
  <c r="V377" i="1"/>
  <c r="V378" i="1"/>
  <c r="V382" i="1"/>
  <c r="V385" i="1"/>
  <c r="V370" i="1"/>
  <c r="H387" i="1"/>
  <c r="H370" i="1"/>
  <c r="H391" i="1"/>
  <c r="H373" i="1"/>
  <c r="H386" i="1"/>
  <c r="H366" i="1"/>
  <c r="H380" i="1"/>
  <c r="H383" i="1"/>
  <c r="H389" i="1"/>
  <c r="H363" i="1"/>
  <c r="H379" i="1"/>
  <c r="H384" i="1"/>
  <c r="H378" i="1"/>
  <c r="H372" i="1"/>
  <c r="H385" i="1"/>
  <c r="H375" i="1"/>
  <c r="H368" i="1"/>
  <c r="H362" i="1"/>
  <c r="H374" i="1"/>
  <c r="H376" i="1"/>
  <c r="H367" i="1"/>
  <c r="H364" i="1"/>
  <c r="H371" i="1"/>
  <c r="H388" i="1"/>
  <c r="H377" i="1"/>
  <c r="H382" i="1"/>
  <c r="H365" i="1"/>
  <c r="H390" i="1"/>
  <c r="H369" i="1"/>
  <c r="H381" i="1"/>
  <c r="H88" i="1"/>
  <c r="V423" i="1"/>
  <c r="V486" i="1"/>
  <c r="V478" i="1"/>
  <c r="V470" i="1"/>
  <c r="V462" i="1"/>
  <c r="V454" i="1"/>
  <c r="V446" i="1"/>
  <c r="V438" i="1"/>
  <c r="V430" i="1"/>
  <c r="V422" i="1"/>
  <c r="V485" i="1"/>
  <c r="V477" i="1"/>
  <c r="V469" i="1"/>
  <c r="V461" i="1"/>
  <c r="V453" i="1"/>
  <c r="V445" i="1"/>
  <c r="V437" i="1"/>
  <c r="V429" i="1"/>
  <c r="V421" i="1"/>
  <c r="V484" i="1"/>
  <c r="V476" i="1"/>
  <c r="V468" i="1"/>
  <c r="V460" i="1"/>
  <c r="V452" i="1"/>
  <c r="V444" i="1"/>
  <c r="V436" i="1"/>
  <c r="V428" i="1"/>
  <c r="V420" i="1"/>
  <c r="V416" i="1"/>
  <c r="V483" i="1"/>
  <c r="V475" i="1"/>
  <c r="V467" i="1"/>
  <c r="V459" i="1"/>
  <c r="V451" i="1"/>
  <c r="V443" i="1"/>
  <c r="V435" i="1"/>
  <c r="V427" i="1"/>
  <c r="V419" i="1"/>
  <c r="V490" i="1"/>
  <c r="V482" i="1"/>
  <c r="V474" i="1"/>
  <c r="V466" i="1"/>
  <c r="V458" i="1"/>
  <c r="V450" i="1"/>
  <c r="V442" i="1"/>
  <c r="V434" i="1"/>
  <c r="V426" i="1"/>
  <c r="V418" i="1"/>
  <c r="V489" i="1"/>
  <c r="V481" i="1"/>
  <c r="V473" i="1"/>
  <c r="V465" i="1"/>
  <c r="V457" i="1"/>
  <c r="V449" i="1"/>
  <c r="V441" i="1"/>
  <c r="V433" i="1"/>
  <c r="V425" i="1"/>
  <c r="V417" i="1"/>
  <c r="V488" i="1"/>
  <c r="V480" i="1"/>
  <c r="V472" i="1"/>
  <c r="V464" i="1"/>
  <c r="V456" i="1"/>
  <c r="V448" i="1"/>
  <c r="V440" i="1"/>
  <c r="V432" i="1"/>
  <c r="V424" i="1"/>
  <c r="V487" i="1"/>
  <c r="V479" i="1"/>
  <c r="V471" i="1"/>
  <c r="V463" i="1"/>
  <c r="V455" i="1"/>
  <c r="V447" i="1"/>
  <c r="V439" i="1"/>
  <c r="V431" i="1"/>
  <c r="V64" i="1"/>
  <c r="H66" i="1"/>
  <c r="H123" i="1"/>
  <c r="H124" i="1"/>
  <c r="H50" i="1"/>
  <c r="H324" i="1"/>
  <c r="V121" i="1"/>
  <c r="V286" i="1"/>
  <c r="H165" i="1"/>
  <c r="H307" i="1"/>
  <c r="H65" i="1"/>
  <c r="V128" i="1"/>
  <c r="V101" i="1"/>
  <c r="V103" i="1"/>
  <c r="H118" i="1"/>
  <c r="H323" i="1"/>
  <c r="H351" i="1"/>
  <c r="H48" i="1"/>
  <c r="V85" i="1"/>
  <c r="V268" i="1"/>
  <c r="H144" i="1"/>
  <c r="V81" i="1"/>
  <c r="H140" i="1"/>
  <c r="V169" i="1"/>
  <c r="V127" i="1"/>
  <c r="H303" i="1"/>
  <c r="H117" i="1"/>
  <c r="H128" i="1"/>
  <c r="H139" i="1"/>
  <c r="H160" i="1"/>
  <c r="H171" i="1"/>
  <c r="H149" i="1"/>
  <c r="H120" i="1"/>
  <c r="H131" i="1"/>
  <c r="H141" i="1"/>
  <c r="H152" i="1"/>
  <c r="H163" i="1"/>
  <c r="H173" i="1"/>
  <c r="H121" i="1"/>
  <c r="H132" i="1"/>
  <c r="H142" i="1"/>
  <c r="H153" i="1"/>
  <c r="H164" i="1"/>
  <c r="H174" i="1"/>
  <c r="H157" i="1"/>
  <c r="H136" i="1"/>
  <c r="H115" i="1"/>
  <c r="V168" i="1"/>
  <c r="V147" i="1"/>
  <c r="V126" i="1"/>
  <c r="V255" i="1"/>
  <c r="H291" i="1"/>
  <c r="V302" i="1"/>
  <c r="V171" i="1"/>
  <c r="V150" i="1"/>
  <c r="V89" i="1"/>
  <c r="H161" i="1"/>
  <c r="V148" i="1"/>
  <c r="V37" i="1"/>
  <c r="V43" i="1"/>
  <c r="H83" i="1"/>
  <c r="H87" i="1"/>
  <c r="H81" i="1"/>
  <c r="H85" i="1"/>
  <c r="H156" i="1"/>
  <c r="H134" i="1"/>
  <c r="H113" i="1"/>
  <c r="V164" i="1"/>
  <c r="V143" i="1"/>
  <c r="H290" i="1"/>
  <c r="V102" i="1"/>
  <c r="V117" i="1"/>
  <c r="V125" i="1"/>
  <c r="V133" i="1"/>
  <c r="V141" i="1"/>
  <c r="V149" i="1"/>
  <c r="V157" i="1"/>
  <c r="V165" i="1"/>
  <c r="V173" i="1"/>
  <c r="V114" i="1"/>
  <c r="V122" i="1"/>
  <c r="V130" i="1"/>
  <c r="V138" i="1"/>
  <c r="V146" i="1"/>
  <c r="V154" i="1"/>
  <c r="V162" i="1"/>
  <c r="V170" i="1"/>
  <c r="V119" i="1"/>
  <c r="V129" i="1"/>
  <c r="V140" i="1"/>
  <c r="V151" i="1"/>
  <c r="V161" i="1"/>
  <c r="V172" i="1"/>
  <c r="V120" i="1"/>
  <c r="V131" i="1"/>
  <c r="V142" i="1"/>
  <c r="V152" i="1"/>
  <c r="V163" i="1"/>
  <c r="V174" i="1"/>
  <c r="V112" i="1"/>
  <c r="V123" i="1"/>
  <c r="V134" i="1"/>
  <c r="V144" i="1"/>
  <c r="V155" i="1"/>
  <c r="V166" i="1"/>
  <c r="V113" i="1"/>
  <c r="V124" i="1"/>
  <c r="V135" i="1"/>
  <c r="V145" i="1"/>
  <c r="V156" i="1"/>
  <c r="V167" i="1"/>
  <c r="H155" i="1"/>
  <c r="H133" i="1"/>
  <c r="H112" i="1"/>
  <c r="V160" i="1"/>
  <c r="V139" i="1"/>
  <c r="V118" i="1"/>
  <c r="H277" i="1"/>
  <c r="H37" i="1"/>
  <c r="H84" i="1"/>
  <c r="V95" i="1"/>
  <c r="H172" i="1"/>
  <c r="H150" i="1"/>
  <c r="H129" i="1"/>
  <c r="V159" i="1"/>
  <c r="V137" i="1"/>
  <c r="V116" i="1"/>
  <c r="H275" i="1"/>
  <c r="V252" i="1"/>
  <c r="H168" i="1"/>
  <c r="H147" i="1"/>
  <c r="H125" i="1"/>
  <c r="V158" i="1"/>
  <c r="V136" i="1"/>
  <c r="V115" i="1"/>
  <c r="H262" i="1"/>
  <c r="H166" i="1"/>
  <c r="H145" i="1"/>
  <c r="V110" i="1"/>
  <c r="V153" i="1"/>
  <c r="V132" i="1"/>
  <c r="V111" i="1"/>
  <c r="V300" i="1"/>
  <c r="V284" i="1"/>
  <c r="V266" i="1"/>
  <c r="V249" i="1"/>
  <c r="H348" i="1"/>
  <c r="H302" i="1"/>
  <c r="H287" i="1"/>
  <c r="H272" i="1"/>
  <c r="V298" i="1"/>
  <c r="V281" i="1"/>
  <c r="V265" i="1"/>
  <c r="V247" i="1"/>
  <c r="H345" i="1"/>
  <c r="H320" i="1"/>
  <c r="H114" i="1"/>
  <c r="H301" i="1"/>
  <c r="H286" i="1"/>
  <c r="H271" i="1"/>
  <c r="V297" i="1"/>
  <c r="V279" i="1"/>
  <c r="V263" i="1"/>
  <c r="V244" i="1"/>
  <c r="H344" i="1"/>
  <c r="H319" i="1"/>
  <c r="H298" i="1"/>
  <c r="H283" i="1"/>
  <c r="H270" i="1"/>
  <c r="V295" i="1"/>
  <c r="V276" i="1"/>
  <c r="V259" i="1"/>
  <c r="V243" i="1"/>
  <c r="H337" i="1"/>
  <c r="H312" i="1"/>
  <c r="H268" i="1"/>
  <c r="H276" i="1"/>
  <c r="H284" i="1"/>
  <c r="H292" i="1"/>
  <c r="H300" i="1"/>
  <c r="H265" i="1"/>
  <c r="H273" i="1"/>
  <c r="H281" i="1"/>
  <c r="H289" i="1"/>
  <c r="H297" i="1"/>
  <c r="H267" i="1"/>
  <c r="H278" i="1"/>
  <c r="H288" i="1"/>
  <c r="H299" i="1"/>
  <c r="H263" i="1"/>
  <c r="H274" i="1"/>
  <c r="H285" i="1"/>
  <c r="H295" i="1"/>
  <c r="H296" i="1"/>
  <c r="H282" i="1"/>
  <c r="H269" i="1"/>
  <c r="V291" i="1"/>
  <c r="V275" i="1"/>
  <c r="V258" i="1"/>
  <c r="V238" i="1"/>
  <c r="H304" i="1"/>
  <c r="H336" i="1"/>
  <c r="H311" i="1"/>
  <c r="H280" i="1"/>
  <c r="V290" i="1"/>
  <c r="V274" i="1"/>
  <c r="H359" i="1"/>
  <c r="H332" i="1"/>
  <c r="V240" i="1"/>
  <c r="V248" i="1"/>
  <c r="V256" i="1"/>
  <c r="V264" i="1"/>
  <c r="V272" i="1"/>
  <c r="V280" i="1"/>
  <c r="V288" i="1"/>
  <c r="V296" i="1"/>
  <c r="V236" i="1"/>
  <c r="V237" i="1"/>
  <c r="V245" i="1"/>
  <c r="V253" i="1"/>
  <c r="V261" i="1"/>
  <c r="V269" i="1"/>
  <c r="V277" i="1"/>
  <c r="V285" i="1"/>
  <c r="V293" i="1"/>
  <c r="V301" i="1"/>
  <c r="V239" i="1"/>
  <c r="V250" i="1"/>
  <c r="V260" i="1"/>
  <c r="V271" i="1"/>
  <c r="V282" i="1"/>
  <c r="V292" i="1"/>
  <c r="V303" i="1"/>
  <c r="V241" i="1"/>
  <c r="V251" i="1"/>
  <c r="V262" i="1"/>
  <c r="V273" i="1"/>
  <c r="V283" i="1"/>
  <c r="V294" i="1"/>
  <c r="V242" i="1"/>
  <c r="V246" i="1"/>
  <c r="V257" i="1"/>
  <c r="V267" i="1"/>
  <c r="V278" i="1"/>
  <c r="V289" i="1"/>
  <c r="V299" i="1"/>
  <c r="H294" i="1"/>
  <c r="H266" i="1"/>
  <c r="V90" i="1"/>
  <c r="H111" i="1"/>
  <c r="H119" i="1"/>
  <c r="H127" i="1"/>
  <c r="H135" i="1"/>
  <c r="H143" i="1"/>
  <c r="H151" i="1"/>
  <c r="H159" i="1"/>
  <c r="H167" i="1"/>
  <c r="H110" i="1"/>
  <c r="H169" i="1"/>
  <c r="H158" i="1"/>
  <c r="H148" i="1"/>
  <c r="H137" i="1"/>
  <c r="H126" i="1"/>
  <c r="H116" i="1"/>
  <c r="H293" i="1"/>
  <c r="H279" i="1"/>
  <c r="H264" i="1"/>
  <c r="V287" i="1"/>
  <c r="V270" i="1"/>
  <c r="V254" i="1"/>
  <c r="H310" i="1"/>
  <c r="H318" i="1"/>
  <c r="H326" i="1"/>
  <c r="H334" i="1"/>
  <c r="H342" i="1"/>
  <c r="H350" i="1"/>
  <c r="H358" i="1"/>
  <c r="H313" i="1"/>
  <c r="H327" i="1"/>
  <c r="H339" i="1"/>
  <c r="H352" i="1"/>
  <c r="H361" i="1"/>
  <c r="H315" i="1"/>
  <c r="H328" i="1"/>
  <c r="H340" i="1"/>
  <c r="H353" i="1"/>
  <c r="H316" i="1"/>
  <c r="H329" i="1"/>
  <c r="H343" i="1"/>
  <c r="H355" i="1"/>
  <c r="H308" i="1"/>
  <c r="H321" i="1"/>
  <c r="H335" i="1"/>
  <c r="H347" i="1"/>
  <c r="H360" i="1"/>
  <c r="H356" i="1"/>
  <c r="H331" i="1"/>
  <c r="H305" i="1"/>
  <c r="H309" i="1"/>
  <c r="H77" i="1"/>
  <c r="V87" i="1"/>
  <c r="H105" i="1"/>
  <c r="H170" i="1"/>
  <c r="H162" i="1"/>
  <c r="H154" i="1"/>
  <c r="H146" i="1"/>
  <c r="H138" i="1"/>
  <c r="H130" i="1"/>
  <c r="H122" i="1"/>
  <c r="H354" i="1"/>
  <c r="H346" i="1"/>
  <c r="H338" i="1"/>
  <c r="H330" i="1"/>
  <c r="H322" i="1"/>
  <c r="H314" i="1"/>
  <c r="H306" i="1"/>
  <c r="H357" i="1"/>
  <c r="H349" i="1"/>
  <c r="H341" i="1"/>
  <c r="H333" i="1"/>
  <c r="H325" i="1"/>
  <c r="H317" i="1"/>
  <c r="H106" i="1"/>
  <c r="V53" i="1"/>
  <c r="V46" i="1"/>
  <c r="V44" i="1"/>
  <c r="V49" i="1"/>
  <c r="V56" i="1"/>
  <c r="V51" i="1"/>
  <c r="V60" i="1"/>
  <c r="V58" i="1"/>
  <c r="V45" i="1"/>
  <c r="V61" i="1"/>
  <c r="V50" i="1"/>
  <c r="V48" i="1"/>
  <c r="V41" i="1"/>
  <c r="H61" i="1"/>
  <c r="V47" i="1"/>
  <c r="V59" i="1"/>
  <c r="V62" i="1"/>
  <c r="V74" i="1"/>
  <c r="H93" i="1"/>
  <c r="H94" i="1"/>
  <c r="H90" i="1"/>
  <c r="V57" i="1"/>
  <c r="H100" i="1"/>
  <c r="H96" i="1"/>
  <c r="H102" i="1"/>
  <c r="H101" i="1"/>
  <c r="H95" i="1"/>
  <c r="H99" i="1"/>
  <c r="H98" i="1"/>
  <c r="H97" i="1"/>
  <c r="H46" i="1"/>
  <c r="H43" i="1"/>
  <c r="H73" i="1"/>
  <c r="H91" i="1"/>
  <c r="V55" i="1"/>
  <c r="V78" i="1"/>
  <c r="H55" i="1"/>
  <c r="H57" i="1"/>
  <c r="V69" i="1"/>
  <c r="V71" i="1"/>
  <c r="V67" i="1"/>
  <c r="V73" i="1"/>
  <c r="V68" i="1"/>
  <c r="V80" i="1"/>
  <c r="V70" i="1"/>
  <c r="V76" i="1"/>
  <c r="V77" i="1"/>
  <c r="V79" i="1"/>
  <c r="V72" i="1"/>
  <c r="V39" i="1"/>
  <c r="V42" i="1"/>
  <c r="V36" i="1"/>
  <c r="V40" i="1"/>
  <c r="V38" i="1"/>
  <c r="H59" i="1"/>
  <c r="V54" i="1"/>
  <c r="H42" i="1"/>
  <c r="H39" i="1"/>
  <c r="H40" i="1"/>
  <c r="H36" i="1"/>
  <c r="H62" i="1"/>
  <c r="H38" i="1"/>
  <c r="H41" i="1"/>
  <c r="V52" i="1"/>
  <c r="H64" i="1"/>
  <c r="V75" i="1"/>
  <c r="H92" i="1"/>
  <c r="H54" i="1"/>
  <c r="H69" i="1"/>
  <c r="H71" i="1"/>
  <c r="H67" i="1"/>
  <c r="H53" i="1"/>
  <c r="H63" i="1"/>
  <c r="V65" i="1"/>
  <c r="V66" i="1"/>
  <c r="H68" i="1"/>
  <c r="H80" i="1"/>
  <c r="V88" i="1"/>
  <c r="H108" i="1"/>
  <c r="H104" i="1"/>
  <c r="H107" i="1"/>
  <c r="H109" i="1"/>
  <c r="H45" i="1"/>
  <c r="H49" i="1"/>
  <c r="H72" i="1"/>
  <c r="H78" i="1"/>
  <c r="V83" i="1"/>
  <c r="V86" i="1"/>
  <c r="H89" i="1"/>
  <c r="V94" i="1"/>
  <c r="V82" i="1"/>
  <c r="V63" i="1"/>
  <c r="H51" i="1"/>
  <c r="H60" i="1"/>
  <c r="H75" i="1"/>
  <c r="H82" i="1"/>
  <c r="V93" i="1"/>
  <c r="V100" i="1"/>
  <c r="V96" i="1"/>
  <c r="H103" i="1"/>
  <c r="V108" i="1"/>
  <c r="V104" i="1"/>
  <c r="V109" i="1"/>
  <c r="H47" i="1"/>
  <c r="H52" i="1"/>
  <c r="H74" i="1"/>
  <c r="H44" i="1"/>
  <c r="H56" i="1"/>
  <c r="H58" i="1"/>
  <c r="H70" i="1"/>
  <c r="H76" i="1"/>
  <c r="H79" i="1"/>
  <c r="V84" i="1"/>
  <c r="H86" i="1"/>
  <c r="V91" i="1"/>
  <c r="V92" i="1"/>
  <c r="V97" i="1"/>
  <c r="V98" i="1"/>
  <c r="V99" i="1"/>
  <c r="V105" i="1"/>
  <c r="V106" i="1"/>
  <c r="V107" i="1"/>
  <c r="Y551" i="1" l="1"/>
  <c r="AA551" i="1" s="1"/>
  <c r="Y531" i="1"/>
  <c r="AA531" i="1" s="1"/>
  <c r="Y500" i="1"/>
  <c r="AA500" i="1" s="1"/>
  <c r="Y185" i="1"/>
  <c r="AA185" i="1" s="1"/>
  <c r="Y200" i="1"/>
  <c r="AA200" i="1" s="1"/>
  <c r="Y228" i="1"/>
  <c r="AA228" i="1" s="1"/>
  <c r="Y207" i="1"/>
  <c r="AA207" i="1" s="1"/>
  <c r="Y235" i="1"/>
  <c r="AA235" i="1" s="1"/>
  <c r="Y216" i="1"/>
  <c r="AA216" i="1" s="1"/>
  <c r="Y211" i="1"/>
  <c r="AA211" i="1" s="1"/>
  <c r="Y194" i="1"/>
  <c r="AA194" i="1" s="1"/>
  <c r="Y226" i="1"/>
  <c r="AA226" i="1" s="1"/>
  <c r="Y186" i="1"/>
  <c r="AA186" i="1" s="1"/>
  <c r="Y175" i="1"/>
  <c r="AA175" i="1" s="1"/>
  <c r="Y178" i="1"/>
  <c r="AA178" i="1" s="1"/>
  <c r="Y220" i="1"/>
  <c r="AA220" i="1" s="1"/>
  <c r="Y223" i="1"/>
  <c r="AA223" i="1" s="1"/>
  <c r="Y183" i="1"/>
  <c r="AA183" i="1" s="1"/>
  <c r="Y177" i="1"/>
  <c r="AA177" i="1" s="1"/>
  <c r="Y199" i="1"/>
  <c r="AA199" i="1" s="1"/>
  <c r="Y206" i="1"/>
  <c r="AA206" i="1" s="1"/>
  <c r="Y227" i="1"/>
  <c r="AA227" i="1" s="1"/>
  <c r="Y221" i="1"/>
  <c r="AA221" i="1" s="1"/>
  <c r="Y196" i="1"/>
  <c r="AA196" i="1" s="1"/>
  <c r="Y203" i="1"/>
  <c r="AA203" i="1" s="1"/>
  <c r="Y219" i="1"/>
  <c r="AA219" i="1" s="1"/>
  <c r="Y212" i="1"/>
  <c r="AA212" i="1" s="1"/>
  <c r="Y191" i="1"/>
  <c r="AA191" i="1" s="1"/>
  <c r="Y213" i="1"/>
  <c r="AA213" i="1" s="1"/>
  <c r="Y209" i="1"/>
  <c r="AA209" i="1" s="1"/>
  <c r="Y201" i="1"/>
  <c r="AA201" i="1" s="1"/>
  <c r="Y188" i="1"/>
  <c r="AA188" i="1" s="1"/>
  <c r="Y195" i="1"/>
  <c r="AA195" i="1" s="1"/>
  <c r="Y208" i="1"/>
  <c r="AA208" i="1" s="1"/>
  <c r="Y225" i="1"/>
  <c r="AA225" i="1" s="1"/>
  <c r="Y230" i="1"/>
  <c r="AA230" i="1" s="1"/>
  <c r="Y192" i="1"/>
  <c r="AA192" i="1" s="1"/>
  <c r="Y234" i="1"/>
  <c r="AA234" i="1" s="1"/>
  <c r="Y215" i="1"/>
  <c r="AA215" i="1" s="1"/>
  <c r="Y233" i="1"/>
  <c r="AA233" i="1" s="1"/>
  <c r="Y224" i="1"/>
  <c r="AA224" i="1" s="1"/>
  <c r="Y218" i="1"/>
  <c r="AA218" i="1" s="1"/>
  <c r="Y214" i="1"/>
  <c r="AA214" i="1" s="1"/>
  <c r="Y231" i="1"/>
  <c r="AA231" i="1" s="1"/>
  <c r="Y217" i="1"/>
  <c r="AA217" i="1" s="1"/>
  <c r="Y198" i="1"/>
  <c r="AA198" i="1" s="1"/>
  <c r="Y210" i="1"/>
  <c r="AA210" i="1" s="1"/>
  <c r="Y193" i="1"/>
  <c r="AA193" i="1" s="1"/>
  <c r="Y181" i="1"/>
  <c r="AA181" i="1" s="1"/>
  <c r="Y202" i="1"/>
  <c r="AA202" i="1" s="1"/>
  <c r="Y176" i="1"/>
  <c r="AA176" i="1" s="1"/>
  <c r="Y180" i="1"/>
  <c r="AA180" i="1" s="1"/>
  <c r="Y187" i="1"/>
  <c r="AA187" i="1" s="1"/>
  <c r="Y189" i="1"/>
  <c r="AA189" i="1" s="1"/>
  <c r="Y184" i="1"/>
  <c r="AA184" i="1" s="1"/>
  <c r="Y232" i="1"/>
  <c r="AA232" i="1" s="1"/>
  <c r="Y205" i="1"/>
  <c r="AA205" i="1" s="1"/>
  <c r="Y204" i="1"/>
  <c r="AA204" i="1" s="1"/>
  <c r="Y197" i="1"/>
  <c r="AA197" i="1" s="1"/>
  <c r="Y179" i="1"/>
  <c r="AA179" i="1" s="1"/>
  <c r="Y222" i="1"/>
  <c r="AA222" i="1" s="1"/>
  <c r="Y190" i="1"/>
  <c r="AA190" i="1" s="1"/>
  <c r="Y229" i="1"/>
  <c r="AA229" i="1" s="1"/>
  <c r="Y182" i="1"/>
  <c r="AA182" i="1" s="1"/>
  <c r="Y547" i="1" l="1"/>
  <c r="AA547" i="1" s="1"/>
  <c r="Y554" i="1"/>
  <c r="AA554" i="1" s="1"/>
  <c r="Y555" i="1"/>
  <c r="AA555" i="1" s="1"/>
  <c r="Y544" i="1"/>
  <c r="AA544" i="1" s="1"/>
  <c r="Y550" i="1"/>
  <c r="AA550" i="1" s="1"/>
  <c r="Y557" i="1"/>
  <c r="AA557" i="1" s="1"/>
  <c r="Y541" i="1"/>
  <c r="AA541" i="1" s="1"/>
  <c r="Y543" i="1"/>
  <c r="AA543" i="1" s="1"/>
  <c r="Y561" i="1"/>
  <c r="AA561" i="1" s="1"/>
  <c r="Y553" i="1"/>
  <c r="AA553" i="1" s="1"/>
  <c r="Y549" i="1"/>
  <c r="AA549" i="1" s="1"/>
  <c r="Y545" i="1"/>
  <c r="AA545" i="1" s="1"/>
  <c r="Y560" i="1"/>
  <c r="AA560" i="1" s="1"/>
  <c r="Y558" i="1"/>
  <c r="AA558" i="1" s="1"/>
  <c r="Y540" i="1"/>
  <c r="AA540" i="1" s="1"/>
  <c r="Y556" i="1"/>
  <c r="AA556" i="1" s="1"/>
  <c r="Y542" i="1"/>
  <c r="AA542" i="1" s="1"/>
  <c r="Y546" i="1"/>
  <c r="AA546" i="1" s="1"/>
  <c r="Y559" i="1"/>
  <c r="AA559" i="1" s="1"/>
  <c r="Y552" i="1"/>
  <c r="AA552" i="1" s="1"/>
  <c r="Y548" i="1"/>
  <c r="AA548" i="1" s="1"/>
  <c r="Y392" i="1"/>
  <c r="AA392" i="1" s="1"/>
  <c r="Y408" i="1"/>
  <c r="AA408" i="1" s="1"/>
  <c r="Y413" i="1"/>
  <c r="AA413" i="1" s="1"/>
  <c r="Y414" i="1"/>
  <c r="AA414" i="1" s="1"/>
  <c r="Y400" i="1"/>
  <c r="AA400" i="1" s="1"/>
  <c r="Y396" i="1"/>
  <c r="AA396" i="1" s="1"/>
  <c r="Y393" i="1"/>
  <c r="AA393" i="1" s="1"/>
  <c r="Y410" i="1"/>
  <c r="AA410" i="1" s="1"/>
  <c r="Y402" i="1"/>
  <c r="AA402" i="1" s="1"/>
  <c r="Y412" i="1"/>
  <c r="AA412" i="1" s="1"/>
  <c r="Y406" i="1"/>
  <c r="AA406" i="1" s="1"/>
  <c r="Y394" i="1"/>
  <c r="AA394" i="1" s="1"/>
  <c r="Y399" i="1"/>
  <c r="AA399" i="1" s="1"/>
  <c r="Y405" i="1"/>
  <c r="AA405" i="1" s="1"/>
  <c r="Y403" i="1"/>
  <c r="AA403" i="1" s="1"/>
  <c r="Y398" i="1"/>
  <c r="AA398" i="1" s="1"/>
  <c r="Y407" i="1"/>
  <c r="AA407" i="1" s="1"/>
  <c r="Y411" i="1"/>
  <c r="AA411" i="1" s="1"/>
  <c r="Y415" i="1"/>
  <c r="AA415" i="1" s="1"/>
  <c r="Y397" i="1"/>
  <c r="AA397" i="1" s="1"/>
  <c r="Y409" i="1"/>
  <c r="AA409" i="1" s="1"/>
  <c r="Y401" i="1"/>
  <c r="AA401" i="1" s="1"/>
  <c r="Y395" i="1"/>
  <c r="AA395" i="1" s="1"/>
  <c r="Y404" i="1"/>
  <c r="AA404" i="1" s="1"/>
  <c r="Y384" i="1"/>
  <c r="AA384" i="1" s="1"/>
  <c r="Y376" i="1"/>
  <c r="AA376" i="1" s="1"/>
  <c r="Y389" i="1"/>
  <c r="AA389" i="1" s="1"/>
  <c r="Y379" i="1"/>
  <c r="AA379" i="1" s="1"/>
  <c r="Y388" i="1"/>
  <c r="AA388" i="1" s="1"/>
  <c r="Y370" i="1"/>
  <c r="AA370" i="1" s="1"/>
  <c r="Y365" i="1"/>
  <c r="AA365" i="1" s="1"/>
  <c r="Y372" i="1"/>
  <c r="AA372" i="1" s="1"/>
  <c r="Y391" i="1"/>
  <c r="AA391" i="1" s="1"/>
  <c r="Y378" i="1"/>
  <c r="AA378" i="1" s="1"/>
  <c r="Y380" i="1"/>
  <c r="AA380" i="1" s="1"/>
  <c r="Y386" i="1"/>
  <c r="AA386" i="1" s="1"/>
  <c r="Y367" i="1"/>
  <c r="AA367" i="1" s="1"/>
  <c r="Y385" i="1"/>
  <c r="AA385" i="1" s="1"/>
  <c r="Y364" i="1"/>
  <c r="AA364" i="1" s="1"/>
  <c r="Y390" i="1"/>
  <c r="AA390" i="1" s="1"/>
  <c r="Y369" i="1"/>
  <c r="AA369" i="1" s="1"/>
  <c r="Y373" i="1"/>
  <c r="AA373" i="1" s="1"/>
  <c r="Y374" i="1"/>
  <c r="AA374" i="1" s="1"/>
  <c r="Y387" i="1"/>
  <c r="AA387" i="1" s="1"/>
  <c r="Y381" i="1"/>
  <c r="AA381" i="1" s="1"/>
  <c r="Y362" i="1"/>
  <c r="AA362" i="1" s="1"/>
  <c r="Y371" i="1"/>
  <c r="AA371" i="1" s="1"/>
  <c r="Y363" i="1"/>
  <c r="AA363" i="1" s="1"/>
  <c r="Y366" i="1"/>
  <c r="AA366" i="1" s="1"/>
  <c r="Y383" i="1"/>
  <c r="AA383" i="1" s="1"/>
  <c r="Y377" i="1"/>
  <c r="AA377" i="1" s="1"/>
  <c r="Y368" i="1"/>
  <c r="AA368" i="1" s="1"/>
  <c r="Y375" i="1"/>
  <c r="AA375" i="1" s="1"/>
  <c r="Y382" i="1"/>
  <c r="AA382" i="1" s="1"/>
  <c r="Y295" i="1"/>
  <c r="AA295" i="1" s="1"/>
  <c r="Y301" i="1"/>
  <c r="AA301" i="1" s="1"/>
  <c r="Y303" i="1"/>
  <c r="AA303" i="1" s="1"/>
  <c r="Y284" i="1"/>
  <c r="AA284" i="1" s="1"/>
  <c r="Y270" i="1"/>
  <c r="AA270" i="1" s="1"/>
  <c r="Y244" i="1"/>
  <c r="AA244" i="1" s="1"/>
  <c r="Y267" i="1"/>
  <c r="AA267" i="1" s="1"/>
  <c r="Y239" i="1"/>
  <c r="AA239" i="1" s="1"/>
  <c r="Y276" i="1"/>
  <c r="AA276" i="1" s="1"/>
  <c r="Y290" i="1"/>
  <c r="AA290" i="1" s="1"/>
  <c r="Y302" i="1"/>
  <c r="AA302" i="1" s="1"/>
  <c r="Y265" i="1"/>
  <c r="AA265" i="1" s="1"/>
  <c r="Y292" i="1"/>
  <c r="AA292" i="1" s="1"/>
  <c r="Y281" i="1"/>
  <c r="AA281" i="1" s="1"/>
  <c r="Y236" i="1"/>
  <c r="AA236" i="1" s="1"/>
  <c r="Y238" i="1"/>
  <c r="AA238" i="1" s="1"/>
  <c r="Y264" i="1"/>
  <c r="AA264" i="1" s="1"/>
  <c r="Y251" i="1"/>
  <c r="AA251" i="1" s="1"/>
  <c r="Y287" i="1"/>
  <c r="AA287" i="1" s="1"/>
  <c r="Y259" i="1"/>
  <c r="AA259" i="1" s="1"/>
  <c r="Y241" i="1"/>
  <c r="AA241" i="1" s="1"/>
  <c r="Y286" i="1"/>
  <c r="AA286" i="1" s="1"/>
  <c r="Y299" i="1"/>
  <c r="AA299" i="1" s="1"/>
  <c r="Y243" i="1"/>
  <c r="AA243" i="1" s="1"/>
  <c r="Y263" i="1"/>
  <c r="AA263" i="1" s="1"/>
  <c r="Y293" i="1"/>
  <c r="AA293" i="1" s="1"/>
  <c r="Y250" i="1"/>
  <c r="AA250" i="1" s="1"/>
  <c r="Y242" i="1"/>
  <c r="AA242" i="1" s="1"/>
  <c r="Y288" i="1"/>
  <c r="AA288" i="1" s="1"/>
  <c r="Y253" i="1"/>
  <c r="AA253" i="1" s="1"/>
  <c r="Y280" i="1"/>
  <c r="AA280" i="1" s="1"/>
  <c r="Y277" i="1"/>
  <c r="AA277" i="1" s="1"/>
  <c r="Y294" i="1"/>
  <c r="AA294" i="1" s="1"/>
  <c r="Y256" i="1"/>
  <c r="AA256" i="1" s="1"/>
  <c r="Y237" i="1"/>
  <c r="AA237" i="1" s="1"/>
  <c r="Y282" i="1"/>
  <c r="AA282" i="1" s="1"/>
  <c r="Y249" i="1"/>
  <c r="AA249" i="1" s="1"/>
  <c r="Y258" i="1"/>
  <c r="AA258" i="1" s="1"/>
  <c r="Y266" i="1"/>
  <c r="AA266" i="1" s="1"/>
  <c r="Y257" i="1"/>
  <c r="AA257" i="1" s="1"/>
  <c r="Y261" i="1"/>
  <c r="AA261" i="1" s="1"/>
  <c r="Y285" i="1"/>
  <c r="AA285" i="1" s="1"/>
  <c r="Y240" i="1"/>
  <c r="AA240" i="1" s="1"/>
  <c r="Y262" i="1"/>
  <c r="AA262" i="1" s="1"/>
  <c r="Y273" i="1"/>
  <c r="AA273" i="1" s="1"/>
  <c r="Y248" i="1"/>
  <c r="AA248" i="1" s="1"/>
  <c r="Y300" i="1"/>
  <c r="AA300" i="1" s="1"/>
  <c r="Y279" i="1"/>
  <c r="AA279" i="1" s="1"/>
  <c r="Y246" i="1"/>
  <c r="AA246" i="1" s="1"/>
  <c r="Y255" i="1"/>
  <c r="AA255" i="1" s="1"/>
  <c r="Y289" i="1"/>
  <c r="AA289" i="1" s="1"/>
  <c r="Y252" i="1"/>
  <c r="AA252" i="1" s="1"/>
  <c r="Y274" i="1"/>
  <c r="AA274" i="1" s="1"/>
  <c r="Y245" i="1"/>
  <c r="AA245" i="1" s="1"/>
  <c r="Y271" i="1"/>
  <c r="AA271" i="1" s="1"/>
  <c r="Y247" i="1"/>
  <c r="AA247" i="1" s="1"/>
  <c r="Y269" i="1"/>
  <c r="AA269" i="1" s="1"/>
  <c r="Y506" i="1"/>
  <c r="AA506" i="1" s="1"/>
  <c r="Y260" i="1"/>
  <c r="AA260" i="1" s="1"/>
  <c r="Y283" i="1"/>
  <c r="AA283" i="1" s="1"/>
  <c r="Y278" i="1"/>
  <c r="AA278" i="1" s="1"/>
  <c r="Y291" i="1"/>
  <c r="AA291" i="1" s="1"/>
  <c r="Y298" i="1"/>
  <c r="AA298" i="1" s="1"/>
  <c r="Y296" i="1"/>
  <c r="AA296" i="1" s="1"/>
  <c r="Y297" i="1"/>
  <c r="AA297" i="1" s="1"/>
  <c r="Y272" i="1"/>
  <c r="AA272" i="1" s="1"/>
  <c r="Y275" i="1"/>
  <c r="AA275" i="1" s="1"/>
  <c r="Y254" i="1"/>
  <c r="AA254" i="1" s="1"/>
  <c r="Y268" i="1"/>
  <c r="AA268" i="1" s="1"/>
  <c r="Y532" i="1"/>
  <c r="AA532" i="1" s="1"/>
  <c r="Y524" i="1"/>
  <c r="AA524" i="1" s="1"/>
  <c r="Y512" i="1"/>
  <c r="AA512" i="1" s="1"/>
  <c r="Y525" i="1"/>
  <c r="AA525" i="1" s="1"/>
  <c r="Y517" i="1"/>
  <c r="AA517" i="1" s="1"/>
  <c r="Y534" i="1"/>
  <c r="AA534" i="1" s="1"/>
  <c r="Y491" i="1"/>
  <c r="AA491" i="1" s="1"/>
  <c r="Y493" i="1"/>
  <c r="AA493" i="1" s="1"/>
  <c r="Y533" i="1"/>
  <c r="AA533" i="1" s="1"/>
  <c r="Y539" i="1"/>
  <c r="AA539" i="1" s="1"/>
  <c r="Y519" i="1"/>
  <c r="AA519" i="1" s="1"/>
  <c r="Y521" i="1"/>
  <c r="AA521" i="1" s="1"/>
  <c r="Y528" i="1"/>
  <c r="AA528" i="1" s="1"/>
  <c r="Y529" i="1"/>
  <c r="AA529" i="1" s="1"/>
  <c r="Y536" i="1"/>
  <c r="AA536" i="1" s="1"/>
  <c r="Y535" i="1"/>
  <c r="AA535" i="1" s="1"/>
  <c r="Y516" i="1"/>
  <c r="AA516" i="1" s="1"/>
  <c r="Y523" i="1"/>
  <c r="AA523" i="1" s="1"/>
  <c r="Y518" i="1"/>
  <c r="AA518" i="1" s="1"/>
  <c r="Y530" i="1"/>
  <c r="AA530" i="1" s="1"/>
  <c r="Y522" i="1"/>
  <c r="AA522" i="1" s="1"/>
  <c r="Y538" i="1"/>
  <c r="AA538" i="1" s="1"/>
  <c r="Y520" i="1"/>
  <c r="AA520" i="1" s="1"/>
  <c r="Y526" i="1"/>
  <c r="AA526" i="1" s="1"/>
  <c r="Y537" i="1"/>
  <c r="AA537" i="1" s="1"/>
  <c r="Y515" i="1"/>
  <c r="AA515" i="1" s="1"/>
  <c r="Y527" i="1"/>
  <c r="AA527" i="1" s="1"/>
  <c r="Y513" i="1"/>
  <c r="AA513" i="1" s="1"/>
  <c r="Y499" i="1"/>
  <c r="AA499" i="1" s="1"/>
  <c r="Y508" i="1"/>
  <c r="AA508" i="1" s="1"/>
  <c r="Y498" i="1"/>
  <c r="AA498" i="1" s="1"/>
  <c r="Y514" i="1"/>
  <c r="AA514" i="1" s="1"/>
  <c r="Y492" i="1"/>
  <c r="AA492" i="1" s="1"/>
  <c r="Y511" i="1"/>
  <c r="AA511" i="1" s="1"/>
  <c r="Y494" i="1"/>
  <c r="AA494" i="1" s="1"/>
  <c r="Y505" i="1"/>
  <c r="AA505" i="1" s="1"/>
  <c r="Y501" i="1"/>
  <c r="AA501" i="1" s="1"/>
  <c r="Y507" i="1"/>
  <c r="AA507" i="1" s="1"/>
  <c r="Y503" i="1"/>
  <c r="AA503" i="1" s="1"/>
  <c r="Y495" i="1"/>
  <c r="AA495" i="1" s="1"/>
  <c r="Y509" i="1"/>
  <c r="AA509" i="1" s="1"/>
  <c r="Y502" i="1"/>
  <c r="AA502" i="1" s="1"/>
  <c r="Y504" i="1"/>
  <c r="AA504" i="1" s="1"/>
  <c r="Y497" i="1"/>
  <c r="AA497" i="1" s="1"/>
  <c r="Y510" i="1"/>
  <c r="AA510" i="1" s="1"/>
  <c r="Y496" i="1"/>
  <c r="AA496" i="1" s="1"/>
  <c r="Y422" i="1"/>
  <c r="AA422" i="1" s="1"/>
  <c r="Y475" i="1"/>
  <c r="AA475" i="1" s="1"/>
  <c r="Y457" i="1"/>
  <c r="AA457" i="1" s="1"/>
  <c r="Y486" i="1"/>
  <c r="AA486" i="1" s="1"/>
  <c r="Y480" i="1"/>
  <c r="AA480" i="1" s="1"/>
  <c r="Y428" i="1"/>
  <c r="AA428" i="1" s="1"/>
  <c r="Y456" i="1"/>
  <c r="AA456" i="1" s="1"/>
  <c r="Y437" i="1"/>
  <c r="AA437" i="1" s="1"/>
  <c r="Y452" i="1"/>
  <c r="AA452" i="1" s="1"/>
  <c r="Y443" i="1"/>
  <c r="AA443" i="1" s="1"/>
  <c r="Y455" i="1"/>
  <c r="AA455" i="1" s="1"/>
  <c r="Y434" i="1"/>
  <c r="AA434" i="1" s="1"/>
  <c r="Y479" i="1"/>
  <c r="AA479" i="1" s="1"/>
  <c r="Y438" i="1"/>
  <c r="AA438" i="1" s="1"/>
  <c r="Y453" i="1"/>
  <c r="AA453" i="1" s="1"/>
  <c r="Y468" i="1"/>
  <c r="AA468" i="1" s="1"/>
  <c r="Y416" i="1"/>
  <c r="AA416" i="1" s="1"/>
  <c r="Y427" i="1"/>
  <c r="AA427" i="1" s="1"/>
  <c r="Y450" i="1"/>
  <c r="AA450" i="1" s="1"/>
  <c r="Y473" i="1"/>
  <c r="AA473" i="1" s="1"/>
  <c r="Y463" i="1"/>
  <c r="AA463" i="1" s="1"/>
  <c r="Y432" i="1"/>
  <c r="AA432" i="1" s="1"/>
  <c r="Y431" i="1"/>
  <c r="AA431" i="1" s="1"/>
  <c r="Y430" i="1"/>
  <c r="AA430" i="1" s="1"/>
  <c r="Y445" i="1"/>
  <c r="AA445" i="1" s="1"/>
  <c r="Y460" i="1"/>
  <c r="AA460" i="1" s="1"/>
  <c r="Y483" i="1"/>
  <c r="AA483" i="1" s="1"/>
  <c r="Y419" i="1"/>
  <c r="AA419" i="1" s="1"/>
  <c r="Y442" i="1"/>
  <c r="AA442" i="1" s="1"/>
  <c r="Y465" i="1"/>
  <c r="AA465" i="1" s="1"/>
  <c r="Y488" i="1"/>
  <c r="AA488" i="1" s="1"/>
  <c r="Y424" i="1"/>
  <c r="AA424" i="1" s="1"/>
  <c r="Y439" i="1"/>
  <c r="AA439" i="1" s="1"/>
  <c r="Y444" i="1"/>
  <c r="AA444" i="1" s="1"/>
  <c r="Y490" i="1"/>
  <c r="AA490" i="1" s="1"/>
  <c r="Y449" i="1"/>
  <c r="AA449" i="1" s="1"/>
  <c r="Y470" i="1"/>
  <c r="AA470" i="1" s="1"/>
  <c r="Y421" i="1"/>
  <c r="AA421" i="1" s="1"/>
  <c r="Y436" i="1"/>
  <c r="AA436" i="1" s="1"/>
  <c r="Y459" i="1"/>
  <c r="AA459" i="1" s="1"/>
  <c r="Y418" i="1"/>
  <c r="AA418" i="1" s="1"/>
  <c r="Y441" i="1"/>
  <c r="AA441" i="1" s="1"/>
  <c r="Y464" i="1"/>
  <c r="AA464" i="1" s="1"/>
  <c r="Y462" i="1"/>
  <c r="AA462" i="1" s="1"/>
  <c r="Y477" i="1"/>
  <c r="AA477" i="1" s="1"/>
  <c r="Y447" i="1"/>
  <c r="AA447" i="1" s="1"/>
  <c r="Y451" i="1"/>
  <c r="AA451" i="1" s="1"/>
  <c r="Y474" i="1"/>
  <c r="AA474" i="1" s="1"/>
  <c r="Y423" i="1"/>
  <c r="AA423" i="1" s="1"/>
  <c r="Y433" i="1"/>
  <c r="AA433" i="1" s="1"/>
  <c r="Y478" i="1"/>
  <c r="AA478" i="1" s="1"/>
  <c r="Y429" i="1"/>
  <c r="AA429" i="1" s="1"/>
  <c r="Y467" i="1"/>
  <c r="AA467" i="1" s="1"/>
  <c r="Y426" i="1"/>
  <c r="AA426" i="1" s="1"/>
  <c r="Y472" i="1"/>
  <c r="AA472" i="1" s="1"/>
  <c r="Y485" i="1"/>
  <c r="AA485" i="1" s="1"/>
  <c r="Y482" i="1"/>
  <c r="AA482" i="1" s="1"/>
  <c r="Y454" i="1"/>
  <c r="AA454" i="1" s="1"/>
  <c r="Y469" i="1"/>
  <c r="AA469" i="1" s="1"/>
  <c r="Y484" i="1"/>
  <c r="AA484" i="1" s="1"/>
  <c r="Y420" i="1"/>
  <c r="AA420" i="1" s="1"/>
  <c r="Y466" i="1"/>
  <c r="AA466" i="1" s="1"/>
  <c r="Y489" i="1"/>
  <c r="AA489" i="1" s="1"/>
  <c r="Y425" i="1"/>
  <c r="AA425" i="1" s="1"/>
  <c r="Y448" i="1"/>
  <c r="AA448" i="1" s="1"/>
  <c r="Y487" i="1"/>
  <c r="AA487" i="1" s="1"/>
  <c r="Y446" i="1"/>
  <c r="AA446" i="1" s="1"/>
  <c r="Y461" i="1"/>
  <c r="AA461" i="1" s="1"/>
  <c r="Y476" i="1"/>
  <c r="AA476" i="1" s="1"/>
  <c r="Y471" i="1"/>
  <c r="AA471" i="1" s="1"/>
  <c r="Y435" i="1"/>
  <c r="AA435" i="1" s="1"/>
  <c r="Y458" i="1"/>
  <c r="AA458" i="1" s="1"/>
  <c r="Y481" i="1"/>
  <c r="AA481" i="1" s="1"/>
  <c r="Y417" i="1"/>
  <c r="AA417" i="1" s="1"/>
  <c r="Y440" i="1"/>
  <c r="AA440" i="1" s="1"/>
  <c r="Y165" i="1"/>
  <c r="AA165" i="1" s="1"/>
  <c r="Y89" i="1"/>
  <c r="AA89" i="1" s="1"/>
  <c r="Y133" i="1"/>
  <c r="AA133" i="1" s="1"/>
  <c r="Y157" i="1"/>
  <c r="AA157" i="1" s="1"/>
  <c r="Y142" i="1"/>
  <c r="AA142" i="1" s="1"/>
  <c r="Y84" i="1"/>
  <c r="AA84" i="1" s="1"/>
  <c r="Y37" i="1"/>
  <c r="AA37" i="1" s="1"/>
  <c r="Y82" i="1"/>
  <c r="AA82" i="1" s="1"/>
  <c r="Y172" i="1"/>
  <c r="AA172" i="1" s="1"/>
  <c r="Y64" i="1"/>
  <c r="AA64" i="1" s="1"/>
  <c r="Y108" i="1"/>
  <c r="AA108" i="1" s="1"/>
  <c r="Y88" i="1"/>
  <c r="AA88" i="1" s="1"/>
  <c r="Y113" i="1"/>
  <c r="AA113" i="1" s="1"/>
  <c r="Y158" i="1"/>
  <c r="AA158" i="1" s="1"/>
  <c r="Y121" i="1"/>
  <c r="AA121" i="1" s="1"/>
  <c r="Y125" i="1"/>
  <c r="AA125" i="1" s="1"/>
  <c r="Y123" i="1"/>
  <c r="AA123" i="1" s="1"/>
  <c r="Y118" i="1"/>
  <c r="AA118" i="1" s="1"/>
  <c r="Y134" i="1"/>
  <c r="AA134" i="1" s="1"/>
  <c r="Y153" i="1"/>
  <c r="AA153" i="1" s="1"/>
  <c r="Y74" i="1"/>
  <c r="AA74" i="1" s="1"/>
  <c r="Y174" i="1"/>
  <c r="AA174" i="1" s="1"/>
  <c r="Y115" i="1"/>
  <c r="AA115" i="1" s="1"/>
  <c r="Y132" i="1"/>
  <c r="AA132" i="1" s="1"/>
  <c r="Y139" i="1"/>
  <c r="AA139" i="1" s="1"/>
  <c r="Y120" i="1"/>
  <c r="AA120" i="1" s="1"/>
  <c r="Y141" i="1"/>
  <c r="AA141" i="1" s="1"/>
  <c r="Y166" i="1"/>
  <c r="AA166" i="1" s="1"/>
  <c r="Y111" i="1"/>
  <c r="AA111" i="1" s="1"/>
  <c r="Y116" i="1"/>
  <c r="AA116" i="1" s="1"/>
  <c r="Y138" i="1"/>
  <c r="AA138" i="1" s="1"/>
  <c r="Y112" i="1"/>
  <c r="AA112" i="1" s="1"/>
  <c r="Y152" i="1"/>
  <c r="AA152" i="1" s="1"/>
  <c r="Y173" i="1"/>
  <c r="AA173" i="1" s="1"/>
  <c r="Y140" i="1"/>
  <c r="AA140" i="1" s="1"/>
  <c r="Y164" i="1"/>
  <c r="AA164" i="1" s="1"/>
  <c r="Y122" i="1"/>
  <c r="AA122" i="1" s="1"/>
  <c r="Y127" i="1"/>
  <c r="AA127" i="1" s="1"/>
  <c r="Y130" i="1"/>
  <c r="AA130" i="1" s="1"/>
  <c r="Y161" i="1"/>
  <c r="AA161" i="1" s="1"/>
  <c r="Y128" i="1"/>
  <c r="AA128" i="1" s="1"/>
  <c r="Y154" i="1"/>
  <c r="AA154" i="1" s="1"/>
  <c r="Y167" i="1"/>
  <c r="AA167" i="1" s="1"/>
  <c r="Y124" i="1"/>
  <c r="AA124" i="1" s="1"/>
  <c r="Y170" i="1"/>
  <c r="AA170" i="1" s="1"/>
  <c r="Y143" i="1"/>
  <c r="AA143" i="1" s="1"/>
  <c r="Y151" i="1"/>
  <c r="AA151" i="1" s="1"/>
  <c r="Y156" i="1"/>
  <c r="AA156" i="1" s="1"/>
  <c r="Y131" i="1"/>
  <c r="AA131" i="1" s="1"/>
  <c r="Y162" i="1"/>
  <c r="AA162" i="1" s="1"/>
  <c r="Y146" i="1"/>
  <c r="AA146" i="1" s="1"/>
  <c r="Y57" i="1"/>
  <c r="AA57" i="1" s="1"/>
  <c r="Y129" i="1"/>
  <c r="AA129" i="1" s="1"/>
  <c r="Y81" i="1"/>
  <c r="AA81" i="1" s="1"/>
  <c r="Y85" i="1"/>
  <c r="AA85" i="1" s="1"/>
  <c r="Y126" i="1"/>
  <c r="AA126" i="1" s="1"/>
  <c r="Y110" i="1"/>
  <c r="AA110" i="1" s="1"/>
  <c r="Y148" i="1"/>
  <c r="AA148" i="1" s="1"/>
  <c r="Y135" i="1"/>
  <c r="AA135" i="1" s="1"/>
  <c r="Y136" i="1"/>
  <c r="AA136" i="1" s="1"/>
  <c r="Y149" i="1"/>
  <c r="AA149" i="1" s="1"/>
  <c r="Y144" i="1"/>
  <c r="AA144" i="1" s="1"/>
  <c r="Y168" i="1"/>
  <c r="AA168" i="1" s="1"/>
  <c r="Y159" i="1"/>
  <c r="AA159" i="1" s="1"/>
  <c r="Y169" i="1"/>
  <c r="AA169" i="1" s="1"/>
  <c r="Y137" i="1"/>
  <c r="AA137" i="1" s="1"/>
  <c r="Y119" i="1"/>
  <c r="AA119" i="1" s="1"/>
  <c r="Y114" i="1"/>
  <c r="AA114" i="1" s="1"/>
  <c r="Y93" i="1"/>
  <c r="AA93" i="1" s="1"/>
  <c r="Y171" i="1"/>
  <c r="AA171" i="1" s="1"/>
  <c r="Y117" i="1"/>
  <c r="AA117" i="1" s="1"/>
  <c r="Y147" i="1"/>
  <c r="AA147" i="1" s="1"/>
  <c r="Y155" i="1"/>
  <c r="AA155" i="1" s="1"/>
  <c r="Y160" i="1"/>
  <c r="AA160" i="1" s="1"/>
  <c r="Y99" i="1"/>
  <c r="AA99" i="1" s="1"/>
  <c r="Y145" i="1"/>
  <c r="AA145" i="1" s="1"/>
  <c r="Y163" i="1"/>
  <c r="AA163" i="1" s="1"/>
  <c r="Y83" i="1"/>
  <c r="AA83" i="1" s="1"/>
  <c r="Y150" i="1"/>
  <c r="AA150" i="1" s="1"/>
  <c r="Y109" i="1"/>
  <c r="AA109" i="1" s="1"/>
  <c r="Y102" i="1"/>
  <c r="AA102" i="1" s="1"/>
  <c r="Y58" i="1"/>
  <c r="AA58" i="1" s="1"/>
  <c r="Y42" i="1"/>
  <c r="AA42" i="1" s="1"/>
  <c r="Y48" i="1"/>
  <c r="AA48" i="1" s="1"/>
  <c r="Y78" i="1"/>
  <c r="AA78" i="1" s="1"/>
  <c r="Y44" i="1"/>
  <c r="AA44" i="1" s="1"/>
  <c r="Y47" i="1"/>
  <c r="AA47" i="1" s="1"/>
  <c r="Y76" i="1"/>
  <c r="AA76" i="1" s="1"/>
  <c r="Y49" i="1"/>
  <c r="AA49" i="1" s="1"/>
  <c r="Y52" i="1"/>
  <c r="AA52" i="1" s="1"/>
  <c r="Y70" i="1"/>
  <c r="AA70" i="1" s="1"/>
  <c r="Y54" i="1"/>
  <c r="AA54" i="1" s="1"/>
  <c r="Y63" i="1"/>
  <c r="AA63" i="1" s="1"/>
  <c r="Y55" i="1"/>
  <c r="AA55" i="1" s="1"/>
  <c r="Y66" i="1"/>
  <c r="AA66" i="1" s="1"/>
  <c r="Y36" i="1"/>
  <c r="AA36" i="1" s="1"/>
  <c r="Y53" i="1"/>
  <c r="AA53" i="1" s="1"/>
  <c r="Y38" i="1"/>
  <c r="AA38" i="1" s="1"/>
  <c r="Y67" i="1"/>
  <c r="AA67" i="1" s="1"/>
  <c r="Y65" i="1"/>
  <c r="AA65" i="1" s="1"/>
  <c r="Y51" i="1"/>
  <c r="AA51" i="1" s="1"/>
  <c r="Y106" i="1"/>
  <c r="AA106" i="1" s="1"/>
  <c r="Y94" i="1"/>
  <c r="AA94" i="1" s="1"/>
  <c r="Y100" i="1"/>
  <c r="AA100" i="1" s="1"/>
  <c r="Y95" i="1"/>
  <c r="AA95" i="1" s="1"/>
  <c r="Y104" i="1"/>
  <c r="AA104" i="1" s="1"/>
  <c r="Y46" i="1"/>
  <c r="AA46" i="1" s="1"/>
  <c r="Y97" i="1"/>
  <c r="AA97" i="1" s="1"/>
  <c r="Y62" i="1"/>
  <c r="AA62" i="1" s="1"/>
  <c r="Y39" i="1"/>
  <c r="AA39" i="1" s="1"/>
  <c r="Y101" i="1"/>
  <c r="AA101" i="1" s="1"/>
  <c r="Y68" i="1"/>
  <c r="AA68" i="1" s="1"/>
  <c r="Y107" i="1"/>
  <c r="AA107" i="1" s="1"/>
  <c r="Y59" i="1"/>
  <c r="AA59" i="1" s="1"/>
  <c r="Y77" i="1"/>
  <c r="AA77" i="1" s="1"/>
  <c r="Y73" i="1"/>
  <c r="AA73" i="1" s="1"/>
  <c r="Y43" i="1"/>
  <c r="AA43" i="1" s="1"/>
  <c r="Y96" i="1"/>
  <c r="AA96" i="1" s="1"/>
  <c r="Y69" i="1"/>
  <c r="AA69" i="1" s="1"/>
  <c r="Y61" i="1"/>
  <c r="AA61" i="1" s="1"/>
  <c r="Y87" i="1"/>
  <c r="AA87" i="1" s="1"/>
  <c r="Y86" i="1"/>
  <c r="AA86" i="1" s="1"/>
  <c r="Y91" i="1"/>
  <c r="AA91" i="1" s="1"/>
  <c r="Y71" i="1"/>
  <c r="AA71" i="1" s="1"/>
  <c r="Y92" i="1"/>
  <c r="AA92" i="1" s="1"/>
  <c r="Y98" i="1"/>
  <c r="AA98" i="1" s="1"/>
  <c r="Y50" i="1"/>
  <c r="AA50" i="1" s="1"/>
  <c r="Y79" i="1"/>
  <c r="AA79" i="1" s="1"/>
  <c r="Y45" i="1"/>
  <c r="AA45" i="1" s="1"/>
  <c r="Y90" i="1"/>
  <c r="AA90" i="1" s="1"/>
  <c r="Y103" i="1"/>
  <c r="AA103" i="1" s="1"/>
  <c r="Y41" i="1"/>
  <c r="AA41" i="1" s="1"/>
  <c r="Y40" i="1"/>
  <c r="AA40" i="1" s="1"/>
  <c r="Y60" i="1"/>
  <c r="AA60" i="1" s="1"/>
  <c r="Y80" i="1"/>
  <c r="AA80" i="1" s="1"/>
  <c r="Y75" i="1"/>
  <c r="AA75" i="1" s="1"/>
  <c r="Y105" i="1"/>
  <c r="AA105" i="1" s="1"/>
  <c r="Y72" i="1"/>
  <c r="AA72" i="1" s="1"/>
  <c r="Y56" i="1"/>
  <c r="AA56" i="1" s="1"/>
  <c r="Y355" i="1"/>
  <c r="AA355" i="1" s="1"/>
  <c r="Y361" i="1" l="1"/>
  <c r="AA361" i="1" s="1"/>
  <c r="Y305" i="1"/>
  <c r="AA305" i="1" s="1"/>
  <c r="Y344" i="1"/>
  <c r="AA344" i="1" s="1"/>
  <c r="Y345" i="1"/>
  <c r="AA345" i="1" s="1"/>
  <c r="Y346" i="1"/>
  <c r="AA346" i="1" s="1"/>
  <c r="Y309" i="1"/>
  <c r="AA309" i="1" s="1"/>
  <c r="Y318" i="1"/>
  <c r="AA318" i="1" s="1"/>
  <c r="Y327" i="1"/>
  <c r="AA327" i="1" s="1"/>
  <c r="Y352" i="1"/>
  <c r="AA352" i="1" s="1"/>
  <c r="Y353" i="1"/>
  <c r="AA353" i="1" s="1"/>
  <c r="Y354" i="1"/>
  <c r="AA354" i="1" s="1"/>
  <c r="Y308" i="1"/>
  <c r="AA308" i="1" s="1"/>
  <c r="Y317" i="1"/>
  <c r="AA317" i="1" s="1"/>
  <c r="Y326" i="1"/>
  <c r="AA326" i="1" s="1"/>
  <c r="Y335" i="1"/>
  <c r="AA335" i="1" s="1"/>
  <c r="Y360" i="1"/>
  <c r="AA360" i="1" s="1"/>
  <c r="Y304" i="1"/>
  <c r="AA304" i="1" s="1"/>
  <c r="Y307" i="1"/>
  <c r="AA307" i="1" s="1"/>
  <c r="Y316" i="1"/>
  <c r="AA316" i="1" s="1"/>
  <c r="Y325" i="1"/>
  <c r="AA325" i="1" s="1"/>
  <c r="Y334" i="1"/>
  <c r="AA334" i="1" s="1"/>
  <c r="Y343" i="1"/>
  <c r="AA343" i="1" s="1"/>
  <c r="Y306" i="1"/>
  <c r="AA306" i="1" s="1"/>
  <c r="Y315" i="1"/>
  <c r="AA315" i="1" s="1"/>
  <c r="Y324" i="1"/>
  <c r="AA324" i="1" s="1"/>
  <c r="Y333" i="1"/>
  <c r="AA333" i="1" s="1"/>
  <c r="Y342" i="1"/>
  <c r="AA342" i="1" s="1"/>
  <c r="Y351" i="1"/>
  <c r="AA351" i="1" s="1"/>
  <c r="Y323" i="1"/>
  <c r="AA323" i="1" s="1"/>
  <c r="Y341" i="1"/>
  <c r="AA341" i="1" s="1"/>
  <c r="Y359" i="1"/>
  <c r="AA359" i="1" s="1"/>
  <c r="Y321" i="1"/>
  <c r="AA321" i="1" s="1"/>
  <c r="Y331" i="1"/>
  <c r="AA331" i="1" s="1"/>
  <c r="Y349" i="1"/>
  <c r="AA349" i="1" s="1"/>
  <c r="Y329" i="1"/>
  <c r="AA329" i="1" s="1"/>
  <c r="Y339" i="1"/>
  <c r="AA339" i="1" s="1"/>
  <c r="Y357" i="1"/>
  <c r="AA357" i="1" s="1"/>
  <c r="Y314" i="1"/>
  <c r="AA314" i="1" s="1"/>
  <c r="Y350" i="1"/>
  <c r="AA350" i="1" s="1"/>
  <c r="Y320" i="1"/>
  <c r="AA320" i="1" s="1"/>
  <c r="Y322" i="1"/>
  <c r="AA322" i="1" s="1"/>
  <c r="Y340" i="1"/>
  <c r="AA340" i="1" s="1"/>
  <c r="Y358" i="1"/>
  <c r="AA358" i="1" s="1"/>
  <c r="Y328" i="1"/>
  <c r="AA328" i="1" s="1"/>
  <c r="Y348" i="1"/>
  <c r="AA348" i="1" s="1"/>
  <c r="Y311" i="1"/>
  <c r="AA311" i="1" s="1"/>
  <c r="Y336" i="1"/>
  <c r="AA336" i="1" s="1"/>
  <c r="Y338" i="1"/>
  <c r="AA338" i="1" s="1"/>
  <c r="Y356" i="1"/>
  <c r="AA356" i="1" s="1"/>
  <c r="Y319" i="1"/>
  <c r="AA319" i="1" s="1"/>
  <c r="Y337" i="1"/>
  <c r="AA337" i="1" s="1"/>
  <c r="Y347" i="1"/>
  <c r="AA347" i="1" s="1"/>
  <c r="Y310" i="1"/>
  <c r="AA310" i="1" s="1"/>
  <c r="Y312" i="1"/>
  <c r="AA312" i="1" s="1"/>
  <c r="Y332" i="1"/>
  <c r="AA332" i="1" s="1"/>
  <c r="Y330" i="1"/>
  <c r="AA330" i="1" s="1"/>
  <c r="Y313" i="1"/>
  <c r="AA313" i="1" s="1"/>
</calcChain>
</file>

<file path=xl/comments1.xml><?xml version="1.0" encoding="utf-8"?>
<comments xmlns="http://schemas.openxmlformats.org/spreadsheetml/2006/main">
  <authors>
    <author>jinmingfei</author>
    <author>Microsoft Office User</author>
    <author>Administrator</author>
    <author>何斯雯</author>
    <author>user</author>
    <author>wuhuan</author>
    <author>86182</author>
    <author>wangxiaorou</author>
    <author>shuangzili</author>
    <author>Flora</author>
    <author>丫</author>
    <author>甄可爱</author>
    <author>86183</author>
    <author>sx_yongr</author>
    <author>cgy</author>
    <author>15053</author>
    <author>dell</author>
    <author>王晓敏</author>
    <author>张文静</author>
    <author>yaozhouye</author>
    <author>lenovo</author>
    <author>机智的何简妤</author>
    <author>LUCKY</author>
    <author>91605</author>
    <author>87912</author>
    <author>YiJing</author>
    <author>xiesinan</author>
    <author>86158</author>
    <author>风早</author>
    <author>周皓文俊</author>
    <author>I'm</author>
    <author>HP</author>
    <author>崔梦阳</author>
    <author>十二夜</author>
    <author>Unknown User</author>
    <author>38192</author>
    <author>小郑冲呀</author>
    <author>asus</author>
    <author>ASUS</author>
    <author>wangjingyi</author>
  </authors>
  <commentList>
    <comment ref="F6" authorId="0" shapeId="0">
      <text>
        <r>
          <rPr>
            <b/>
            <sz val="9"/>
            <color rgb="FF000000"/>
            <rFont val="宋体"/>
            <family val="3"/>
            <charset val="134"/>
          </rPr>
          <t>jinmingfei:</t>
        </r>
        <r>
          <rPr>
            <b/>
            <sz val="9"/>
            <color rgb="FF000000"/>
            <rFont val="宋体"/>
            <family val="3"/>
            <charset val="134"/>
          </rPr>
          <t>志愿时长</t>
        </r>
        <r>
          <rPr>
            <b/>
            <sz val="9"/>
            <color rgb="FF000000"/>
            <rFont val="宋体"/>
            <family val="3"/>
            <charset val="134"/>
          </rPr>
          <t>6</t>
        </r>
        <r>
          <rPr>
            <b/>
            <sz val="9"/>
            <color rgb="FF000000"/>
            <rFont val="宋体"/>
            <family val="3"/>
            <charset val="134"/>
          </rPr>
          <t>小时</t>
        </r>
      </text>
    </comment>
    <comment ref="O6"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宋体"/>
            <family val="3"/>
            <charset val="134"/>
          </rPr>
          <t>科研（学科竞赛：第十七届“挑战杯”全国大学生课外学术科技作品竞赛三等奖，排名</t>
        </r>
        <r>
          <rPr>
            <sz val="10"/>
            <color rgb="FF000000"/>
            <rFont val="宋体"/>
            <family val="3"/>
            <charset val="134"/>
          </rPr>
          <t>8/8) +2.25</t>
        </r>
      </text>
    </comment>
    <comment ref="F7" authorId="0" shapeId="0">
      <text>
        <r>
          <rPr>
            <b/>
            <sz val="9"/>
            <color rgb="FF000000"/>
            <rFont val="宋体"/>
            <family val="3"/>
            <charset val="134"/>
          </rPr>
          <t>jinmingfei:</t>
        </r>
        <r>
          <rPr>
            <sz val="9"/>
            <color rgb="FF000000"/>
            <rFont val="宋体"/>
            <family val="3"/>
            <charset val="134"/>
          </rPr>
          <t xml:space="preserve">
</t>
        </r>
        <r>
          <rPr>
            <sz val="9"/>
            <color rgb="FF000000"/>
            <rFont val="宋体"/>
            <family val="3"/>
            <charset val="134"/>
          </rPr>
          <t>志愿时长</t>
        </r>
        <r>
          <rPr>
            <sz val="9"/>
            <color rgb="FF000000"/>
            <rFont val="宋体"/>
            <family val="3"/>
            <charset val="134"/>
          </rPr>
          <t>4</t>
        </r>
        <r>
          <rPr>
            <sz val="9"/>
            <color rgb="FF000000"/>
            <rFont val="宋体"/>
            <family val="3"/>
            <charset val="134"/>
          </rPr>
          <t>小时</t>
        </r>
      </text>
    </comment>
    <comment ref="F8" authorId="0" shapeId="0">
      <text>
        <r>
          <rPr>
            <b/>
            <sz val="9"/>
            <color indexed="8"/>
            <rFont val="宋体"/>
            <family val="3"/>
            <charset val="134"/>
          </rPr>
          <t>jinmingfei:</t>
        </r>
        <r>
          <rPr>
            <sz val="9"/>
            <color indexed="8"/>
            <rFont val="宋体"/>
            <family val="3"/>
            <charset val="134"/>
          </rPr>
          <t xml:space="preserve">
</t>
        </r>
        <r>
          <rPr>
            <sz val="9"/>
            <color indexed="8"/>
            <rFont val="宋体"/>
            <family val="3"/>
            <charset val="134"/>
          </rPr>
          <t>违规电器通报批评</t>
        </r>
        <r>
          <rPr>
            <sz val="9"/>
            <color indexed="8"/>
            <rFont val="宋体"/>
            <family val="3"/>
            <charset val="134"/>
          </rPr>
          <t xml:space="preserve"> </t>
        </r>
        <r>
          <rPr>
            <sz val="9"/>
            <color indexed="8"/>
            <rFont val="宋体"/>
            <family val="3"/>
            <charset val="134"/>
          </rPr>
          <t>-5</t>
        </r>
      </text>
    </comment>
    <comment ref="O8"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Microsoft YaHei UI"/>
            <family val="2"/>
            <charset val="1"/>
          </rPr>
          <t>1.</t>
        </r>
        <r>
          <rPr>
            <sz val="10"/>
            <color rgb="FF000000"/>
            <rFont val="宋体"/>
            <family val="3"/>
            <charset val="134"/>
          </rPr>
          <t>科研</t>
        </r>
        <r>
          <rPr>
            <sz val="10"/>
            <color rgb="FF000000"/>
            <rFont val="宋体"/>
            <family val="3"/>
            <charset val="134"/>
          </rPr>
          <t xml:space="preserve"> </t>
        </r>
        <r>
          <rPr>
            <sz val="10"/>
            <color rgb="FF000000"/>
            <rFont val="宋体"/>
            <family val="3"/>
            <charset val="134"/>
          </rPr>
          <t>论文</t>
        </r>
        <r>
          <rPr>
            <sz val="10"/>
            <color rgb="FF000000"/>
            <rFont val="宋体"/>
            <family val="3"/>
            <charset val="134"/>
          </rPr>
          <t xml:space="preserve"> </t>
        </r>
        <r>
          <rPr>
            <sz val="10"/>
            <color rgb="FF000000"/>
            <rFont val="宋体"/>
            <family val="3"/>
            <charset val="134"/>
          </rPr>
          <t>《</t>
        </r>
        <r>
          <rPr>
            <sz val="10"/>
            <color rgb="FF000000"/>
            <rFont val="宋体"/>
            <family val="3"/>
            <charset val="134"/>
          </rPr>
          <t>Problematic Mobile Phone Use Increases with the Fear of Missing Out Among College Students: The Effects of Self-Control, Perceived Social Support and Future Orientation</t>
        </r>
        <r>
          <rPr>
            <sz val="10"/>
            <color rgb="FF000000"/>
            <rFont val="宋体"/>
            <family val="3"/>
            <charset val="134"/>
          </rPr>
          <t>》</t>
        </r>
        <r>
          <rPr>
            <sz val="10"/>
            <color rgb="FF000000"/>
            <rFont val="宋体"/>
            <family val="3"/>
            <charset val="134"/>
          </rPr>
          <t xml:space="preserve">. </t>
        </r>
        <r>
          <rPr>
            <sz val="10"/>
            <color rgb="FF000000"/>
            <rFont val="宋体"/>
            <family val="3"/>
            <charset val="134"/>
          </rPr>
          <t>发表于《</t>
        </r>
        <r>
          <rPr>
            <sz val="10"/>
            <color rgb="FF000000"/>
            <rFont val="宋体"/>
            <family val="3"/>
            <charset val="134"/>
          </rPr>
          <t>Psychology Research and Behavior Management</t>
        </r>
        <r>
          <rPr>
            <sz val="10"/>
            <color rgb="FF000000"/>
            <rFont val="宋体"/>
            <family val="3"/>
            <charset val="134"/>
          </rPr>
          <t>》权威</t>
        </r>
        <r>
          <rPr>
            <sz val="10"/>
            <color rgb="FF000000"/>
            <rFont val="宋体"/>
            <family val="3"/>
            <charset val="134"/>
          </rPr>
          <t xml:space="preserve">A, </t>
        </r>
        <r>
          <rPr>
            <sz val="10"/>
            <color rgb="FF000000"/>
            <rFont val="宋体"/>
            <family val="3"/>
            <charset val="134"/>
          </rPr>
          <t>第一通讯（第一作者身份）</t>
        </r>
        <r>
          <rPr>
            <sz val="10"/>
            <color rgb="FF000000"/>
            <rFont val="宋体"/>
            <family val="3"/>
            <charset val="134"/>
          </rPr>
          <t xml:space="preserve"> +60
</t>
        </r>
        <r>
          <rPr>
            <sz val="10"/>
            <color rgb="FF000000"/>
            <rFont val="宋体"/>
            <family val="3"/>
            <charset val="134"/>
          </rPr>
          <t>浙江师范大学教师教育学院实验室开放研究基金一般项目</t>
        </r>
        <r>
          <rPr>
            <sz val="10"/>
            <color rgb="FF000000"/>
            <rFont val="宋体"/>
            <family val="3"/>
            <charset val="134"/>
          </rPr>
          <t xml:space="preserve">(jykf22) </t>
        </r>
        <r>
          <rPr>
            <sz val="10"/>
            <color rgb="FF000000"/>
            <rFont val="宋体"/>
            <family val="3"/>
            <charset val="134"/>
          </rPr>
          <t>，主持人，专家</t>
        </r>
        <r>
          <rPr>
            <sz val="10"/>
            <color rgb="FF000000"/>
            <rFont val="宋体"/>
            <family val="3"/>
            <charset val="134"/>
          </rPr>
          <t>—</t>
        </r>
        <r>
          <rPr>
            <sz val="10"/>
            <color rgb="FF000000"/>
            <rFont val="宋体"/>
            <family val="3"/>
            <charset val="134"/>
          </rPr>
          <t>新手型教师意图理解的行为与认知神经差异</t>
        </r>
        <r>
          <rPr>
            <sz val="10"/>
            <color rgb="FF000000"/>
            <rFont val="宋体"/>
            <family val="3"/>
            <charset val="134"/>
          </rPr>
          <t xml:space="preserve">  +2.5</t>
        </r>
      </text>
    </comment>
    <comment ref="O9"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宋体"/>
            <family val="3"/>
            <charset val="134"/>
          </rPr>
          <t>科研</t>
        </r>
        <r>
          <rPr>
            <sz val="10"/>
            <color rgb="FF000000"/>
            <rFont val="宋体"/>
            <family val="3"/>
            <charset val="134"/>
          </rPr>
          <t xml:space="preserve">("Developmental trajectories of expert perception processing of Chinese characters in primary school children" </t>
        </r>
        <r>
          <rPr>
            <sz val="10"/>
            <color rgb="FF000000"/>
            <rFont val="宋体"/>
            <family val="3"/>
            <charset val="134"/>
          </rPr>
          <t>发表于</t>
        </r>
        <r>
          <rPr>
            <sz val="10"/>
            <color rgb="FF000000"/>
            <rFont val="宋体"/>
            <family val="3"/>
            <charset val="134"/>
          </rPr>
          <t>Frontiers in Psychology</t>
        </r>
        <r>
          <rPr>
            <sz val="10"/>
            <color rgb="FF000000"/>
            <rFont val="宋体"/>
            <family val="3"/>
            <charset val="134"/>
          </rPr>
          <t>，权威</t>
        </r>
        <r>
          <rPr>
            <sz val="10"/>
            <color rgb="FF000000"/>
            <rFont val="宋体"/>
            <family val="3"/>
            <charset val="134"/>
          </rPr>
          <t>A</t>
        </r>
        <r>
          <rPr>
            <sz val="10"/>
            <color rgb="FF000000"/>
            <rFont val="宋体"/>
            <family val="3"/>
            <charset val="134"/>
          </rPr>
          <t>，一作</t>
        </r>
        <r>
          <rPr>
            <sz val="10"/>
            <color rgb="FF000000"/>
            <rFont val="宋体"/>
            <family val="3"/>
            <charset val="134"/>
          </rPr>
          <t xml:space="preserve">) 
</t>
        </r>
        <r>
          <rPr>
            <sz val="10"/>
            <color rgb="FF000000"/>
            <rFont val="Microsoft YaHei UI"/>
            <family val="2"/>
            <charset val="1"/>
          </rPr>
          <t>+60</t>
        </r>
      </text>
    </comment>
    <comment ref="O10"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科研（“论文名称《</t>
        </r>
        <r>
          <rPr>
            <sz val="10"/>
            <color indexed="8"/>
            <rFont val="宋体"/>
            <family val="3"/>
            <charset val="134"/>
          </rPr>
          <t>Collision Narrows the Temporal Binding Window of Multisensory Integration</t>
        </r>
        <r>
          <rPr>
            <sz val="10"/>
            <color indexed="8"/>
            <rFont val="宋体"/>
            <family val="3"/>
            <charset val="134"/>
          </rPr>
          <t>》”发表于《</t>
        </r>
        <r>
          <rPr>
            <sz val="10"/>
            <color indexed="8"/>
            <rFont val="宋体"/>
            <family val="3"/>
            <charset val="134"/>
          </rPr>
          <t>Advances in Cognitive Psychology</t>
        </r>
        <r>
          <rPr>
            <sz val="10"/>
            <color indexed="8"/>
            <rFont val="宋体"/>
            <family val="3"/>
            <charset val="134"/>
          </rPr>
          <t>》，权威</t>
        </r>
        <r>
          <rPr>
            <sz val="10"/>
            <color indexed="8"/>
            <rFont val="宋体"/>
            <family val="3"/>
            <charset val="134"/>
          </rPr>
          <t>B</t>
        </r>
        <r>
          <rPr>
            <sz val="10"/>
            <color indexed="8"/>
            <rFont val="宋体"/>
            <family val="3"/>
            <charset val="134"/>
          </rPr>
          <t>，二作导师一作）</t>
        </r>
        <r>
          <rPr>
            <sz val="10"/>
            <color indexed="8"/>
            <rFont val="宋体"/>
            <family val="3"/>
            <charset val="134"/>
          </rPr>
          <t xml:space="preserve"> +40</t>
        </r>
      </text>
    </comment>
    <comment ref="O11"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科研（“</t>
        </r>
        <r>
          <rPr>
            <sz val="10"/>
            <color indexed="8"/>
            <rFont val="宋体"/>
            <family val="3"/>
            <charset val="134"/>
          </rPr>
          <t>Abnormal resting-state local spontaneous functional activity in irritable bowel syndrome patients: A meta-analysis</t>
        </r>
        <r>
          <rPr>
            <sz val="10"/>
            <color indexed="8"/>
            <rFont val="宋体"/>
            <family val="3"/>
            <charset val="134"/>
          </rPr>
          <t>”发表于</t>
        </r>
        <r>
          <rPr>
            <sz val="10"/>
            <color indexed="8"/>
            <rFont val="宋体"/>
            <family val="3"/>
            <charset val="134"/>
          </rPr>
          <t xml:space="preserve">Journal of Affective Disorders SCIE </t>
        </r>
        <r>
          <rPr>
            <sz val="10"/>
            <color indexed="8"/>
            <rFont val="宋体"/>
            <family val="3"/>
            <charset val="134"/>
          </rPr>
          <t>二区，共同通讯）</t>
        </r>
        <r>
          <rPr>
            <sz val="10"/>
            <color indexed="8"/>
            <rFont val="宋体"/>
            <family val="3"/>
            <charset val="134"/>
          </rPr>
          <t xml:space="preserve"> +40
</t>
        </r>
        <r>
          <rPr>
            <sz val="10"/>
            <color indexed="8"/>
            <rFont val="宋体"/>
            <family val="3"/>
            <charset val="134"/>
          </rPr>
          <t>科研（“</t>
        </r>
        <r>
          <rPr>
            <sz val="10"/>
            <color indexed="8"/>
            <rFont val="宋体"/>
            <family val="3"/>
            <charset val="134"/>
          </rPr>
          <t>Altered resting state dynamic functional connectivity of Amygdala Subregions in patients with Autism Spectrum Disorder: A multi-site fMRI study</t>
        </r>
        <r>
          <rPr>
            <sz val="10"/>
            <color indexed="8"/>
            <rFont val="宋体"/>
            <family val="3"/>
            <charset val="134"/>
          </rPr>
          <t>”发表于</t>
        </r>
        <r>
          <rPr>
            <sz val="10"/>
            <color indexed="8"/>
            <rFont val="宋体"/>
            <family val="3"/>
            <charset val="134"/>
          </rPr>
          <t>Journal of Affective Disorders</t>
        </r>
        <r>
          <rPr>
            <sz val="10"/>
            <color indexed="8"/>
            <rFont val="宋体"/>
            <family val="3"/>
            <charset val="134"/>
          </rPr>
          <t>一级，二作）</t>
        </r>
        <r>
          <rPr>
            <sz val="10"/>
            <color indexed="8"/>
            <rFont val="宋体"/>
            <family val="3"/>
            <charset val="134"/>
          </rPr>
          <t xml:space="preserve"> +40
</t>
        </r>
        <r>
          <rPr>
            <sz val="10"/>
            <color indexed="8"/>
            <rFont val="宋体"/>
            <family val="3"/>
            <charset val="134"/>
          </rPr>
          <t>科研（“</t>
        </r>
        <r>
          <rPr>
            <sz val="10"/>
            <color indexed="8"/>
            <rFont val="宋体"/>
            <family val="3"/>
            <charset val="134"/>
          </rPr>
          <t>Amplitude of Low-Frequency Fluctuation in Multiple Frequency Bands in Tension-Type Headache Patients: A Resting-State Functional Magnetic Resonance Imaging Study</t>
        </r>
        <r>
          <rPr>
            <sz val="10"/>
            <color indexed="8"/>
            <rFont val="宋体"/>
            <family val="3"/>
            <charset val="134"/>
          </rPr>
          <t>”发表于</t>
        </r>
        <r>
          <rPr>
            <sz val="10"/>
            <color indexed="8"/>
            <rFont val="宋体"/>
            <family val="3"/>
            <charset val="134"/>
          </rPr>
          <t xml:space="preserve">Frontiers in Neuroscience SCIE </t>
        </r>
        <r>
          <rPr>
            <sz val="10"/>
            <color indexed="8"/>
            <rFont val="宋体"/>
            <family val="3"/>
            <charset val="134"/>
          </rPr>
          <t>三区，共同通讯）</t>
        </r>
        <r>
          <rPr>
            <sz val="10"/>
            <color indexed="8"/>
            <rFont val="宋体"/>
            <family val="3"/>
            <charset val="134"/>
          </rPr>
          <t xml:space="preserve"> +20
</t>
        </r>
        <r>
          <rPr>
            <sz val="10"/>
            <color indexed="8"/>
            <rFont val="宋体"/>
            <family val="3"/>
            <charset val="134"/>
          </rPr>
          <t>科研（“</t>
        </r>
        <r>
          <rPr>
            <sz val="10"/>
            <color indexed="8"/>
            <rFont val="宋体"/>
            <family val="3"/>
            <charset val="134"/>
          </rPr>
          <t>Increased functional connectivity of white-matter in myotonic dystrophy type 1</t>
        </r>
        <r>
          <rPr>
            <sz val="10"/>
            <color indexed="8"/>
            <rFont val="宋体"/>
            <family val="3"/>
            <charset val="134"/>
          </rPr>
          <t>”发表于</t>
        </r>
        <r>
          <rPr>
            <sz val="10"/>
            <color indexed="8"/>
            <rFont val="宋体"/>
            <family val="3"/>
            <charset val="134"/>
          </rPr>
          <t xml:space="preserve">Frontiers in NeuroScience SCIE </t>
        </r>
        <r>
          <rPr>
            <sz val="10"/>
            <color indexed="8"/>
            <rFont val="宋体"/>
            <family val="3"/>
            <charset val="134"/>
          </rPr>
          <t>三区，第一通讯）</t>
        </r>
        <r>
          <rPr>
            <sz val="10"/>
            <color indexed="8"/>
            <rFont val="宋体"/>
            <family val="3"/>
            <charset val="134"/>
          </rPr>
          <t xml:space="preserve"> +20
</t>
        </r>
        <r>
          <rPr>
            <sz val="10"/>
            <color indexed="8"/>
            <rFont val="宋体"/>
            <family val="3"/>
            <charset val="134"/>
          </rPr>
          <t>科研（“</t>
        </r>
        <r>
          <rPr>
            <sz val="10"/>
            <color indexed="8"/>
            <rFont val="宋体"/>
            <family val="3"/>
            <charset val="134"/>
          </rPr>
          <t>Alterations of regional spontaneous brain activities in anxiety disorders: A meta-analysis</t>
        </r>
        <r>
          <rPr>
            <sz val="10"/>
            <color indexed="8"/>
            <rFont val="宋体"/>
            <family val="3"/>
            <charset val="134"/>
          </rPr>
          <t>”发表于</t>
        </r>
        <r>
          <rPr>
            <sz val="10"/>
            <color indexed="8"/>
            <rFont val="宋体"/>
            <family val="3"/>
            <charset val="134"/>
          </rPr>
          <t>Journal of Affective Disorders</t>
        </r>
        <r>
          <rPr>
            <sz val="10"/>
            <color indexed="8"/>
            <rFont val="宋体"/>
            <family val="3"/>
            <charset val="134"/>
          </rPr>
          <t>一级，共同通讯）</t>
        </r>
        <r>
          <rPr>
            <sz val="10"/>
            <color indexed="8"/>
            <rFont val="宋体"/>
            <family val="3"/>
            <charset val="134"/>
          </rPr>
          <t xml:space="preserve"> +40</t>
        </r>
        <r>
          <rPr>
            <sz val="10"/>
            <color indexed="8"/>
            <rFont val="宋体"/>
            <family val="3"/>
            <charset val="134"/>
          </rPr>
          <t xml:space="preserve">
</t>
        </r>
        <r>
          <rPr>
            <sz val="10"/>
            <color indexed="8"/>
            <rFont val="SimSun"/>
            <family val="3"/>
            <charset val="134"/>
          </rPr>
          <t>科研（浙江师范大学开放基金重点项目，主持，紧张性头痛的功能网络连接特征及其与焦虑的关系，基于</t>
        </r>
        <r>
          <rPr>
            <sz val="10"/>
            <color indexed="8"/>
            <rFont val="SimSun"/>
            <family val="3"/>
            <charset val="134"/>
          </rPr>
          <t xml:space="preserve"> </t>
        </r>
        <r>
          <rPr>
            <sz val="10"/>
            <color indexed="8"/>
            <rFont val="SimSun"/>
            <family val="3"/>
            <charset val="134"/>
          </rPr>
          <t xml:space="preserve">rs-fMRI </t>
        </r>
        <r>
          <rPr>
            <sz val="10"/>
            <color indexed="8"/>
            <rFont val="SimSun"/>
            <family val="3"/>
            <charset val="134"/>
          </rPr>
          <t>的研究），项目号：</t>
        </r>
        <r>
          <rPr>
            <sz val="10"/>
            <color indexed="8"/>
            <rFont val="SimSun"/>
            <family val="3"/>
            <charset val="134"/>
          </rPr>
          <t>jykf22011</t>
        </r>
        <r>
          <rPr>
            <sz val="10"/>
            <color indexed="8"/>
            <rFont val="SimSun"/>
            <family val="3"/>
            <charset val="134"/>
          </rPr>
          <t xml:space="preserve"> </t>
        </r>
        <r>
          <rPr>
            <sz val="10"/>
            <color indexed="8"/>
            <rFont val="SimSun"/>
            <family val="3"/>
            <charset val="134"/>
          </rPr>
          <t>+2.5</t>
        </r>
      </text>
    </comment>
    <comment ref="F14" authorId="0" shapeId="0">
      <text>
        <r>
          <rPr>
            <b/>
            <sz val="9"/>
            <color indexed="8"/>
            <rFont val="宋体"/>
            <family val="3"/>
            <charset val="134"/>
          </rPr>
          <t>jinmingfei:</t>
        </r>
        <r>
          <rPr>
            <sz val="9"/>
            <color indexed="8"/>
            <rFont val="宋体"/>
            <family val="3"/>
            <charset val="134"/>
          </rPr>
          <t xml:space="preserve">
</t>
        </r>
        <r>
          <rPr>
            <sz val="10"/>
            <color indexed="8"/>
            <rFont val="SimSun"/>
            <family val="3"/>
            <charset val="134"/>
          </rPr>
          <t>2021-2022</t>
        </r>
        <r>
          <rPr>
            <sz val="10"/>
            <color indexed="8"/>
            <rFont val="SimSun"/>
            <family val="3"/>
            <charset val="134"/>
          </rPr>
          <t>上学年第十二周寝室整改（非责任人）</t>
        </r>
        <r>
          <rPr>
            <sz val="9"/>
            <color indexed="8"/>
            <rFont val="SimSun"/>
            <family val="3"/>
            <charset val="134"/>
          </rPr>
          <t xml:space="preserve"> </t>
        </r>
        <r>
          <rPr>
            <sz val="9"/>
            <color indexed="8"/>
            <rFont val="SimSun"/>
            <family val="3"/>
            <charset val="134"/>
          </rPr>
          <t xml:space="preserve">-3
</t>
        </r>
        <r>
          <rPr>
            <sz val="10"/>
            <color indexed="8"/>
            <rFont val="SimSun"/>
            <family val="3"/>
            <charset val="134"/>
          </rPr>
          <t>2021-2022</t>
        </r>
        <r>
          <rPr>
            <sz val="10"/>
            <color indexed="8"/>
            <rFont val="SimSun"/>
            <family val="3"/>
            <charset val="134"/>
          </rPr>
          <t>上学年第十周寝室整改（责任人）</t>
        </r>
        <r>
          <rPr>
            <sz val="9"/>
            <color indexed="8"/>
            <rFont val="SimSun"/>
            <family val="3"/>
            <charset val="134"/>
          </rPr>
          <t xml:space="preserve"> </t>
        </r>
        <r>
          <rPr>
            <sz val="9"/>
            <color indexed="8"/>
            <rFont val="SimSun"/>
            <family val="3"/>
            <charset val="134"/>
          </rPr>
          <t>-5</t>
        </r>
      </text>
    </comment>
    <comment ref="O15"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宋体"/>
            <family val="3"/>
            <charset val="134"/>
          </rPr>
          <t>科研（“‘非洲女教育家论坛’参与非洲女性教育目标、路径与经验”发表于《比较教育研究》一级，一作，</t>
        </r>
        <r>
          <rPr>
            <sz val="10"/>
            <color rgb="FF000000"/>
            <rFont val="宋体"/>
            <family val="3"/>
            <charset val="134"/>
          </rPr>
          <t>1/1</t>
        </r>
        <r>
          <rPr>
            <sz val="10"/>
            <color rgb="FF000000"/>
            <rFont val="宋体"/>
            <family val="3"/>
            <charset val="134"/>
          </rPr>
          <t>）</t>
        </r>
        <r>
          <rPr>
            <sz val="10"/>
            <color rgb="FF000000"/>
            <rFont val="宋体"/>
            <family val="3"/>
            <charset val="134"/>
          </rPr>
          <t xml:space="preserve"> +20</t>
        </r>
      </text>
    </comment>
    <comment ref="F17" authorId="0" shapeId="0">
      <text>
        <r>
          <rPr>
            <b/>
            <sz val="9"/>
            <color indexed="8"/>
            <rFont val="宋体"/>
            <family val="3"/>
            <charset val="134"/>
          </rPr>
          <t>jinmingfei:</t>
        </r>
        <r>
          <rPr>
            <sz val="9"/>
            <color indexed="8"/>
            <rFont val="宋体"/>
            <family val="3"/>
            <charset val="134"/>
          </rPr>
          <t xml:space="preserve">
</t>
        </r>
        <r>
          <rPr>
            <sz val="9"/>
            <color indexed="8"/>
            <rFont val="宋体"/>
            <family val="3"/>
            <charset val="134"/>
          </rPr>
          <t>2021-2022</t>
        </r>
        <r>
          <rPr>
            <sz val="9"/>
            <color indexed="8"/>
            <rFont val="宋体"/>
            <family val="3"/>
            <charset val="134"/>
          </rPr>
          <t>上学年第十二周寝室整改（责任人）</t>
        </r>
        <r>
          <rPr>
            <sz val="9"/>
            <color indexed="8"/>
            <rFont val="宋体"/>
            <family val="3"/>
            <charset val="134"/>
          </rPr>
          <t xml:space="preserve">-5
</t>
        </r>
        <r>
          <rPr>
            <sz val="9"/>
            <color indexed="8"/>
            <rFont val="宋体"/>
            <family val="3"/>
            <charset val="134"/>
          </rPr>
          <t>2021-2022</t>
        </r>
        <r>
          <rPr>
            <sz val="9"/>
            <color indexed="8"/>
            <rFont val="宋体"/>
            <family val="3"/>
            <charset val="134"/>
          </rPr>
          <t>上学年第十二周寝室整改（责任人）</t>
        </r>
        <r>
          <rPr>
            <sz val="9"/>
            <color indexed="8"/>
            <rFont val="宋体"/>
            <family val="3"/>
            <charset val="134"/>
          </rPr>
          <t>-3</t>
        </r>
      </text>
    </comment>
    <comment ref="O18"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宋体"/>
            <family val="3"/>
            <charset val="134"/>
          </rPr>
          <t>科研（教师教育学院第十期学生课外学术科技活动教育学课题立项</t>
        </r>
        <r>
          <rPr>
            <sz val="10"/>
            <color rgb="FF000000"/>
            <rFont val="宋体"/>
            <family val="3"/>
            <charset val="134"/>
          </rPr>
          <t xml:space="preserve">   </t>
        </r>
        <r>
          <rPr>
            <sz val="10"/>
            <color rgb="FF000000"/>
            <rFont val="宋体"/>
            <family val="3"/>
            <charset val="134"/>
          </rPr>
          <t>“省属地方高校推进交叉学科发展的战略举措研究</t>
        </r>
        <r>
          <rPr>
            <sz val="10"/>
            <color rgb="FF000000"/>
            <rFont val="宋体"/>
            <family val="3"/>
            <charset val="134"/>
          </rPr>
          <t>——</t>
        </r>
        <r>
          <rPr>
            <sz val="10"/>
            <color rgb="FF000000"/>
            <rFont val="宋体"/>
            <family val="3"/>
            <charset val="134"/>
          </rPr>
          <t>以</t>
        </r>
        <r>
          <rPr>
            <sz val="10"/>
            <color rgb="FF000000"/>
            <rFont val="宋体"/>
            <family val="3"/>
            <charset val="134"/>
          </rPr>
          <t>Z</t>
        </r>
        <r>
          <rPr>
            <sz val="10"/>
            <color rgb="FF000000"/>
            <rFont val="宋体"/>
            <family val="3"/>
            <charset val="134"/>
          </rPr>
          <t>大学区域国别学为案例”项目负责人）</t>
        </r>
        <r>
          <rPr>
            <sz val="10"/>
            <color rgb="FF000000"/>
            <rFont val="宋体"/>
            <family val="3"/>
            <charset val="134"/>
          </rPr>
          <t xml:space="preserve">  +1.5
</t>
        </r>
        <r>
          <rPr>
            <sz val="10"/>
            <color rgb="FF000000"/>
            <rFont val="宋体"/>
            <family val="3"/>
            <charset val="134"/>
          </rPr>
          <t>科研（教师教育学院第十期学生课外学术科技活动教育学课题立项</t>
        </r>
        <r>
          <rPr>
            <sz val="10"/>
            <color rgb="FF000000"/>
            <rFont val="宋体"/>
            <family val="3"/>
            <charset val="134"/>
          </rPr>
          <t xml:space="preserve">   </t>
        </r>
        <r>
          <rPr>
            <sz val="10"/>
            <color rgb="FF000000"/>
            <rFont val="宋体"/>
            <family val="3"/>
            <charset val="134"/>
          </rPr>
          <t>“分而类之与依法数治：美国学位授予国家宏观管理的</t>
        </r>
        <r>
          <rPr>
            <sz val="10"/>
            <color rgb="FF000000"/>
            <rFont val="宋体"/>
            <family val="3"/>
            <charset val="134"/>
          </rPr>
          <t>CIP</t>
        </r>
        <r>
          <rPr>
            <sz val="10"/>
            <color rgb="FF000000"/>
            <rFont val="宋体"/>
            <family val="3"/>
            <charset val="134"/>
          </rPr>
          <t>模式研究”项目成员）</t>
        </r>
        <r>
          <rPr>
            <sz val="10"/>
            <color rgb="FF000000"/>
            <rFont val="宋体"/>
            <family val="3"/>
            <charset val="134"/>
          </rPr>
          <t xml:space="preserve">  +1
</t>
        </r>
        <r>
          <rPr>
            <sz val="10"/>
            <color rgb="FF000000"/>
            <rFont val="宋体"/>
            <family val="3"/>
            <charset val="134"/>
          </rPr>
          <t>科研（浙江省智能教育技术与</t>
        </r>
        <r>
          <rPr>
            <sz val="10"/>
            <color rgb="FF000000"/>
            <rFont val="宋体"/>
            <family val="3"/>
            <charset val="134"/>
          </rPr>
          <t xml:space="preserve"> </t>
        </r>
        <r>
          <rPr>
            <sz val="10"/>
            <color rgb="FF000000"/>
            <rFont val="宋体"/>
            <family val="3"/>
            <charset val="134"/>
          </rPr>
          <t>应用重点实验室</t>
        </r>
        <r>
          <rPr>
            <sz val="10"/>
            <color rgb="FF000000"/>
            <rFont val="宋体"/>
            <family val="3"/>
            <charset val="134"/>
          </rPr>
          <t xml:space="preserve"> 2022 </t>
        </r>
        <r>
          <rPr>
            <sz val="10"/>
            <color rgb="FF000000"/>
            <rFont val="宋体"/>
            <family val="3"/>
            <charset val="134"/>
          </rPr>
          <t>年上半年开放基金项目</t>
        </r>
        <r>
          <rPr>
            <sz val="10"/>
            <color rgb="FF000000"/>
            <rFont val="宋体"/>
            <family val="3"/>
            <charset val="134"/>
          </rPr>
          <t xml:space="preserve">  </t>
        </r>
        <r>
          <rPr>
            <sz val="10"/>
            <color rgb="FF000000"/>
            <rFont val="宋体"/>
            <family val="3"/>
            <charset val="134"/>
          </rPr>
          <t>“新科技革命背景下我国高校交叉学科跨越性发展模式研究”项目负责人</t>
        </r>
        <r>
          <rPr>
            <sz val="10"/>
            <color rgb="FF000000"/>
            <rFont val="宋体"/>
            <family val="3"/>
            <charset val="134"/>
          </rPr>
          <t xml:space="preserve"> +2.5
</t>
        </r>
        <r>
          <rPr>
            <sz val="10"/>
            <color rgb="FF000000"/>
            <rFont val="宋体"/>
            <family val="3"/>
            <charset val="134"/>
          </rPr>
          <t>科研（浙江省智能教育技术与</t>
        </r>
        <r>
          <rPr>
            <sz val="10"/>
            <color rgb="FF000000"/>
            <rFont val="宋体"/>
            <family val="3"/>
            <charset val="134"/>
          </rPr>
          <t xml:space="preserve"> </t>
        </r>
        <r>
          <rPr>
            <sz val="10"/>
            <color rgb="FF000000"/>
            <rFont val="宋体"/>
            <family val="3"/>
            <charset val="134"/>
          </rPr>
          <t>应用重点实验室</t>
        </r>
        <r>
          <rPr>
            <sz val="10"/>
            <color rgb="FF000000"/>
            <rFont val="宋体"/>
            <family val="3"/>
            <charset val="134"/>
          </rPr>
          <t xml:space="preserve"> 2022 </t>
        </r>
        <r>
          <rPr>
            <sz val="10"/>
            <color rgb="FF000000"/>
            <rFont val="宋体"/>
            <family val="3"/>
            <charset val="134"/>
          </rPr>
          <t>年上半年开放基金项目</t>
        </r>
        <r>
          <rPr>
            <sz val="10"/>
            <color rgb="FF000000"/>
            <rFont val="宋体"/>
            <family val="3"/>
            <charset val="134"/>
          </rPr>
          <t xml:space="preserve">  </t>
        </r>
        <r>
          <rPr>
            <sz val="10"/>
            <color rgb="FF000000"/>
            <rFont val="宋体"/>
            <family val="3"/>
            <charset val="134"/>
          </rPr>
          <t>“新科技革命背景下我国高校交叉学科跨越性发展模式研究”项目负责人</t>
        </r>
        <r>
          <rPr>
            <sz val="10"/>
            <color rgb="FF000000"/>
            <rFont val="宋体"/>
            <family val="3"/>
            <charset val="134"/>
          </rPr>
          <t xml:space="preserve"> +0.5</t>
        </r>
      </text>
    </comment>
    <comment ref="T18"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宋体"/>
            <family val="3"/>
            <charset val="134"/>
          </rPr>
          <t>参加浙江大学湖州研究院组织的</t>
        </r>
        <r>
          <rPr>
            <sz val="10"/>
            <color rgb="FF000000"/>
            <rFont val="宋体"/>
            <family val="3"/>
            <charset val="134"/>
          </rPr>
          <t>Cyber+</t>
        </r>
        <r>
          <rPr>
            <sz val="10"/>
            <color rgb="FF000000"/>
            <rFont val="宋体"/>
            <family val="3"/>
            <charset val="134"/>
          </rPr>
          <t>暑期科创营</t>
        </r>
        <r>
          <rPr>
            <sz val="10"/>
            <color rgb="FF000000"/>
            <rFont val="宋体"/>
            <family val="3"/>
            <charset val="134"/>
          </rPr>
          <t xml:space="preserve"> +0.5
</t>
        </r>
        <r>
          <rPr>
            <sz val="10"/>
            <color rgb="FF000000"/>
            <rFont val="宋体"/>
            <family val="3"/>
            <charset val="134"/>
          </rPr>
          <t>教育学院第十八届心理知识大比拼</t>
        </r>
        <r>
          <rPr>
            <sz val="10"/>
            <color rgb="FF000000"/>
            <rFont val="宋体"/>
            <family val="3"/>
            <charset val="134"/>
          </rPr>
          <t>21</t>
        </r>
        <r>
          <rPr>
            <sz val="10"/>
            <color rgb="FF000000"/>
            <rFont val="宋体"/>
            <family val="3"/>
            <charset val="134"/>
          </rPr>
          <t>天健康生活打卡活动</t>
        </r>
        <r>
          <rPr>
            <sz val="10"/>
            <color rgb="FF000000"/>
            <rFont val="宋体"/>
            <family val="3"/>
            <charset val="134"/>
          </rPr>
          <t xml:space="preserve"> +0.5</t>
        </r>
      </text>
    </comment>
    <comment ref="F19" authorId="0" shapeId="0">
      <text>
        <r>
          <rPr>
            <b/>
            <sz val="9"/>
            <color rgb="FF000000"/>
            <rFont val="宋体"/>
            <family val="3"/>
            <charset val="134"/>
          </rPr>
          <t>jinmingfei:</t>
        </r>
        <r>
          <rPr>
            <sz val="9"/>
            <color rgb="FF000000"/>
            <rFont val="宋体"/>
            <family val="3"/>
            <charset val="134"/>
          </rPr>
          <t xml:space="preserve">
</t>
        </r>
        <r>
          <rPr>
            <sz val="9"/>
            <color rgb="FF000000"/>
            <rFont val="宋体"/>
            <family val="3"/>
            <charset val="134"/>
          </rPr>
          <t>班长（优秀）</t>
        </r>
        <r>
          <rPr>
            <sz val="9"/>
            <color rgb="FF000000"/>
            <rFont val="宋体"/>
            <family val="3"/>
            <charset val="134"/>
          </rPr>
          <t>+8</t>
        </r>
        <r>
          <rPr>
            <sz val="9"/>
            <color rgb="FF000000"/>
            <rFont val="宋体"/>
            <family val="3"/>
            <charset val="134"/>
          </rPr>
          <t>小时志愿时长</t>
        </r>
      </text>
    </comment>
    <comment ref="O19"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新苗立项（</t>
        </r>
        <r>
          <rPr>
            <sz val="10"/>
            <color indexed="8"/>
            <rFont val="宋体"/>
            <family val="3"/>
            <charset val="134"/>
          </rPr>
          <t>2/5</t>
        </r>
        <r>
          <rPr>
            <sz val="10"/>
            <color indexed="8"/>
            <rFont val="宋体"/>
            <family val="3"/>
            <charset val="134"/>
          </rPr>
          <t>）</t>
        </r>
        <r>
          <rPr>
            <sz val="10"/>
            <color indexed="8"/>
            <rFont val="宋体"/>
            <family val="3"/>
            <charset val="134"/>
          </rPr>
          <t xml:space="preserve"> +1.25</t>
        </r>
      </text>
    </comment>
    <comment ref="O20"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科研（浙江师范大学研究生院研究生“服务省域战略</t>
        </r>
        <r>
          <rPr>
            <sz val="10"/>
            <color indexed="8"/>
            <rFont val="宋体"/>
            <family val="3"/>
            <charset val="134"/>
          </rPr>
          <t xml:space="preserve"> </t>
        </r>
        <r>
          <rPr>
            <sz val="10"/>
            <color indexed="8"/>
            <rFont val="宋体"/>
            <family val="3"/>
            <charset val="134"/>
          </rPr>
          <t>助力共同富裕建设”专项课题</t>
        </r>
        <r>
          <rPr>
            <sz val="10"/>
            <color indexed="8"/>
            <rFont val="宋体"/>
            <family val="3"/>
            <charset val="134"/>
          </rPr>
          <t xml:space="preserve"> </t>
        </r>
        <r>
          <rPr>
            <sz val="10"/>
            <color indexed="8"/>
            <rFont val="宋体"/>
            <family val="3"/>
            <charset val="134"/>
          </rPr>
          <t>负责人</t>
        </r>
        <r>
          <rPr>
            <sz val="10"/>
            <color indexed="8"/>
            <rFont val="宋体"/>
            <family val="3"/>
            <charset val="134"/>
          </rPr>
          <t xml:space="preserve">  3</t>
        </r>
      </text>
    </comment>
    <comment ref="T20"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宋体"/>
            <family val="3"/>
            <charset val="134"/>
          </rPr>
          <t>浙江师范大学“研途芳华，由你开启”研究生录取通知书设计大赛</t>
        </r>
        <r>
          <rPr>
            <sz val="10"/>
            <color rgb="FF000000"/>
            <rFont val="宋体"/>
            <family val="3"/>
            <charset val="134"/>
          </rPr>
          <t xml:space="preserve"> </t>
        </r>
        <r>
          <rPr>
            <sz val="10"/>
            <color rgb="FF000000"/>
            <rFont val="宋体"/>
            <family val="3"/>
            <charset val="134"/>
          </rPr>
          <t>优胜奖</t>
        </r>
        <r>
          <rPr>
            <sz val="10"/>
            <color rgb="FF000000"/>
            <rFont val="宋体"/>
            <family val="3"/>
            <charset val="134"/>
          </rPr>
          <t xml:space="preserve"> +3</t>
        </r>
      </text>
    </comment>
    <comment ref="F21" authorId="0" shapeId="0">
      <text>
        <r>
          <rPr>
            <b/>
            <sz val="9"/>
            <color indexed="8"/>
            <rFont val="宋体"/>
            <family val="3"/>
            <charset val="134"/>
          </rPr>
          <t>jinmingfei:</t>
        </r>
        <r>
          <rPr>
            <sz val="9"/>
            <color indexed="8"/>
            <rFont val="宋体"/>
            <family val="3"/>
            <charset val="134"/>
          </rPr>
          <t xml:space="preserve">
</t>
        </r>
        <r>
          <rPr>
            <sz val="10"/>
            <color indexed="8"/>
            <rFont val="SimSun"/>
            <family val="3"/>
            <charset val="134"/>
          </rPr>
          <t>第六周寝室整改（责任人）</t>
        </r>
        <r>
          <rPr>
            <sz val="9"/>
            <color indexed="8"/>
            <rFont val="SimSun"/>
            <family val="3"/>
            <charset val="134"/>
          </rPr>
          <t xml:space="preserve"> </t>
        </r>
        <r>
          <rPr>
            <sz val="9"/>
            <color indexed="8"/>
            <rFont val="SimSun"/>
            <family val="3"/>
            <charset val="134"/>
          </rPr>
          <t xml:space="preserve">-5
</t>
        </r>
        <r>
          <rPr>
            <sz val="10"/>
            <color indexed="8"/>
            <rFont val="SimSun"/>
            <family val="3"/>
            <charset val="134"/>
          </rPr>
          <t>2021-2022</t>
        </r>
        <r>
          <rPr>
            <sz val="10"/>
            <color indexed="8"/>
            <rFont val="SimSun"/>
            <family val="3"/>
            <charset val="134"/>
          </rPr>
          <t>上学年第十三周寝室整改（责任人）</t>
        </r>
        <r>
          <rPr>
            <sz val="9"/>
            <color indexed="8"/>
            <rFont val="SimSun"/>
            <family val="3"/>
            <charset val="134"/>
          </rPr>
          <t xml:space="preserve"> </t>
        </r>
        <r>
          <rPr>
            <sz val="9"/>
            <color indexed="8"/>
            <rFont val="SimSun"/>
            <family val="3"/>
            <charset val="134"/>
          </rPr>
          <t>-5</t>
        </r>
      </text>
    </comment>
    <comment ref="F22" authorId="0" shapeId="0">
      <text>
        <r>
          <rPr>
            <b/>
            <sz val="9"/>
            <color indexed="8"/>
            <rFont val="宋体"/>
            <family val="3"/>
            <charset val="134"/>
          </rPr>
          <t>jinmingfei:</t>
        </r>
        <r>
          <rPr>
            <sz val="9"/>
            <color indexed="8"/>
            <rFont val="宋体"/>
            <family val="3"/>
            <charset val="134"/>
          </rPr>
          <t xml:space="preserve">
</t>
        </r>
        <r>
          <rPr>
            <sz val="10"/>
            <color indexed="8"/>
            <rFont val="宋体"/>
            <family val="3"/>
            <charset val="134"/>
          </rPr>
          <t>第六周寝室整改（责任人）</t>
        </r>
        <r>
          <rPr>
            <sz val="9"/>
            <color indexed="8"/>
            <rFont val="宋体"/>
            <family val="3"/>
            <charset val="134"/>
          </rPr>
          <t xml:space="preserve"> </t>
        </r>
        <r>
          <rPr>
            <sz val="9"/>
            <color indexed="8"/>
            <rFont val="宋体"/>
            <family val="3"/>
            <charset val="134"/>
          </rPr>
          <t xml:space="preserve">-5
</t>
        </r>
        <r>
          <rPr>
            <sz val="10"/>
            <color indexed="8"/>
            <rFont val="宋体"/>
            <family val="3"/>
            <charset val="134"/>
          </rPr>
          <t>2021-2022</t>
        </r>
        <r>
          <rPr>
            <sz val="10"/>
            <color indexed="8"/>
            <rFont val="宋体"/>
            <family val="3"/>
            <charset val="134"/>
          </rPr>
          <t>上学年第十三周寝室整改（非责任人）</t>
        </r>
        <r>
          <rPr>
            <sz val="9"/>
            <color indexed="8"/>
            <rFont val="宋体"/>
            <family val="3"/>
            <charset val="134"/>
          </rPr>
          <t xml:space="preserve"> </t>
        </r>
        <r>
          <rPr>
            <sz val="9"/>
            <color indexed="8"/>
            <rFont val="宋体"/>
            <family val="3"/>
            <charset val="134"/>
          </rPr>
          <t xml:space="preserve">-3
</t>
        </r>
        <r>
          <rPr>
            <sz val="10"/>
            <color indexed="8"/>
            <rFont val="宋体"/>
            <family val="3"/>
            <charset val="134"/>
          </rPr>
          <t>2021</t>
        </r>
        <r>
          <rPr>
            <sz val="10"/>
            <color indexed="8"/>
            <rFont val="宋体"/>
            <family val="3"/>
            <charset val="134"/>
          </rPr>
          <t>年</t>
        </r>
        <r>
          <rPr>
            <sz val="10"/>
            <color indexed="8"/>
            <rFont val="宋体"/>
            <family val="3"/>
            <charset val="134"/>
          </rPr>
          <t>9</t>
        </r>
        <r>
          <rPr>
            <sz val="10"/>
            <color indexed="8"/>
            <rFont val="宋体"/>
            <family val="3"/>
            <charset val="134"/>
          </rPr>
          <t>月份电动车违停</t>
        </r>
        <r>
          <rPr>
            <sz val="9"/>
            <color indexed="8"/>
            <rFont val="宋体"/>
            <family val="3"/>
            <charset val="134"/>
          </rPr>
          <t xml:space="preserve"> </t>
        </r>
        <r>
          <rPr>
            <sz val="9"/>
            <color indexed="8"/>
            <rFont val="宋体"/>
            <family val="3"/>
            <charset val="134"/>
          </rPr>
          <t>-2</t>
        </r>
      </text>
    </comment>
    <comment ref="F23" authorId="0" shapeId="0">
      <text>
        <r>
          <rPr>
            <b/>
            <sz val="9"/>
            <color indexed="8"/>
            <rFont val="宋体"/>
            <family val="3"/>
            <charset val="134"/>
          </rPr>
          <t>jinmingfei:</t>
        </r>
        <r>
          <rPr>
            <b/>
            <sz val="9"/>
            <color indexed="8"/>
            <rFont val="宋体"/>
            <family val="3"/>
            <charset val="134"/>
          </rPr>
          <t>锁车</t>
        </r>
        <r>
          <rPr>
            <b/>
            <sz val="9"/>
            <color indexed="8"/>
            <rFont val="宋体"/>
            <family val="3"/>
            <charset val="134"/>
          </rPr>
          <t>-2</t>
        </r>
      </text>
    </comment>
    <comment ref="O23"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科研（“指向核心素养的小学数学文化主题活动及设计要点”发表于《浙江师范大学学报（自然科学版）》二级，后全文转载于人大复印报刊资料《小学数学教与学》二级，二作）</t>
        </r>
        <r>
          <rPr>
            <sz val="10"/>
            <color indexed="8"/>
            <rFont val="宋体"/>
            <family val="3"/>
            <charset val="134"/>
          </rPr>
          <t xml:space="preserve"> +5</t>
        </r>
      </text>
    </comment>
    <comment ref="F25" authorId="0" shapeId="0">
      <text>
        <r>
          <rPr>
            <b/>
            <sz val="9"/>
            <color indexed="8"/>
            <rFont val="宋体"/>
            <family val="3"/>
            <charset val="134"/>
          </rPr>
          <t>jinmingfei:</t>
        </r>
        <r>
          <rPr>
            <sz val="9"/>
            <color indexed="8"/>
            <rFont val="宋体"/>
            <family val="3"/>
            <charset val="134"/>
          </rPr>
          <t xml:space="preserve">
</t>
        </r>
        <r>
          <rPr>
            <sz val="9"/>
            <color indexed="8"/>
            <rFont val="宋体"/>
            <family val="3"/>
            <charset val="134"/>
          </rPr>
          <t>党支部工作</t>
        </r>
      </text>
    </comment>
    <comment ref="O25"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科研（浙江省智能教育技术与应用重点实验室第四期开放基金一般项目），基于多模态数据融合的在线学习倦怠量化与干预研究（</t>
        </r>
        <r>
          <rPr>
            <sz val="10"/>
            <color indexed="8"/>
            <rFont val="宋体"/>
            <family val="3"/>
            <charset val="134"/>
          </rPr>
          <t>jykf22019</t>
        </r>
        <r>
          <rPr>
            <sz val="10"/>
            <color indexed="8"/>
            <rFont val="宋体"/>
            <family val="3"/>
            <charset val="134"/>
          </rPr>
          <t>），主持人</t>
        </r>
        <r>
          <rPr>
            <sz val="10"/>
            <color indexed="8"/>
            <rFont val="宋体"/>
            <family val="3"/>
            <charset val="134"/>
          </rPr>
          <t xml:space="preserve"> +2.5</t>
        </r>
      </text>
    </comment>
    <comment ref="F26"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宋体"/>
            <family val="3"/>
            <charset val="134"/>
          </rPr>
          <t>2021-2022</t>
        </r>
        <r>
          <rPr>
            <sz val="10"/>
            <color rgb="FF000000"/>
            <rFont val="宋体"/>
            <family val="3"/>
            <charset val="134"/>
          </rPr>
          <t>上学年第十二周寝室整改（非责任人）</t>
        </r>
        <r>
          <rPr>
            <sz val="10"/>
            <color rgb="FF000000"/>
            <rFont val="宋体"/>
            <family val="3"/>
            <charset val="134"/>
          </rPr>
          <t xml:space="preserve"> -3</t>
        </r>
      </text>
    </comment>
    <comment ref="O26"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科研（“论文名称</t>
        </r>
        <r>
          <rPr>
            <sz val="10"/>
            <color indexed="8"/>
            <rFont val="宋体"/>
            <family val="3"/>
            <charset val="134"/>
          </rPr>
          <t>Promoting deep writing with immersive technologies: An SVVR-supported Chinese composition writing approach for primary schools”</t>
        </r>
        <r>
          <rPr>
            <sz val="10"/>
            <color indexed="8"/>
            <rFont val="宋体"/>
            <family val="3"/>
            <charset val="134"/>
          </rPr>
          <t>发表于</t>
        </r>
        <r>
          <rPr>
            <sz val="10"/>
            <color indexed="8"/>
            <rFont val="宋体"/>
            <family val="3"/>
            <charset val="134"/>
          </rPr>
          <t>《</t>
        </r>
        <r>
          <rPr>
            <sz val="10"/>
            <color indexed="8"/>
            <rFont val="宋体"/>
            <family val="3"/>
            <charset val="134"/>
          </rPr>
          <t>British Journal of Educational Technology</t>
        </r>
        <r>
          <rPr>
            <sz val="10"/>
            <color indexed="8"/>
            <rFont val="宋体"/>
            <family val="3"/>
            <charset val="134"/>
          </rPr>
          <t>》</t>
        </r>
        <r>
          <rPr>
            <sz val="10"/>
            <color indexed="8"/>
            <rFont val="宋体"/>
            <family val="3"/>
            <charset val="134"/>
          </rPr>
          <t>权威</t>
        </r>
        <r>
          <rPr>
            <sz val="10"/>
            <color indexed="8"/>
            <rFont val="宋体"/>
            <family val="3"/>
            <charset val="134"/>
          </rPr>
          <t>A</t>
        </r>
        <r>
          <rPr>
            <sz val="10"/>
            <color indexed="8"/>
            <rFont val="宋体"/>
            <family val="3"/>
            <charset val="134"/>
          </rPr>
          <t>级，一作）</t>
        </r>
        <r>
          <rPr>
            <sz val="10"/>
            <color indexed="8"/>
            <rFont val="宋体"/>
            <family val="3"/>
            <charset val="134"/>
          </rPr>
          <t xml:space="preserve"> </t>
        </r>
        <r>
          <rPr>
            <sz val="10"/>
            <color indexed="8"/>
            <rFont val="宋体"/>
            <family val="3"/>
            <charset val="134"/>
          </rPr>
          <t xml:space="preserve">+60
</t>
        </r>
        <r>
          <rPr>
            <sz val="10"/>
            <color indexed="8"/>
            <rFont val="宋体"/>
            <family val="3"/>
            <charset val="134"/>
          </rPr>
          <t>科研（“论文名称</t>
        </r>
        <r>
          <rPr>
            <sz val="10"/>
            <color indexed="8"/>
            <rFont val="宋体"/>
            <family val="3"/>
            <charset val="134"/>
          </rPr>
          <t>Investigating learners’ engagement and Chinese writing learning outcomes with different designs of SVVR-based activities”</t>
        </r>
        <r>
          <rPr>
            <sz val="10"/>
            <color indexed="8"/>
            <rFont val="宋体"/>
            <family val="3"/>
            <charset val="134"/>
          </rPr>
          <t>发表于</t>
        </r>
        <r>
          <rPr>
            <sz val="10"/>
            <color indexed="8"/>
            <rFont val="宋体"/>
            <family val="3"/>
            <charset val="134"/>
          </rPr>
          <t>《</t>
        </r>
        <r>
          <rPr>
            <sz val="10"/>
            <color indexed="8"/>
            <rFont val="宋体"/>
            <family val="3"/>
            <charset val="134"/>
          </rPr>
          <t>Sustainability</t>
        </r>
        <r>
          <rPr>
            <sz val="10"/>
            <color indexed="8"/>
            <rFont val="宋体"/>
            <family val="3"/>
            <charset val="134"/>
          </rPr>
          <t>》</t>
        </r>
        <r>
          <rPr>
            <sz val="10"/>
            <color indexed="8"/>
            <rFont val="宋体"/>
            <family val="3"/>
            <charset val="134"/>
          </rPr>
          <t>权威</t>
        </r>
        <r>
          <rPr>
            <sz val="10"/>
            <color indexed="8"/>
            <rFont val="宋体"/>
            <family val="3"/>
            <charset val="134"/>
          </rPr>
          <t>A</t>
        </r>
        <r>
          <rPr>
            <sz val="10"/>
            <color indexed="8"/>
            <rFont val="宋体"/>
            <family val="3"/>
            <charset val="134"/>
          </rPr>
          <t>级，二作，导师一作）</t>
        </r>
        <r>
          <rPr>
            <sz val="10"/>
            <color indexed="8"/>
            <rFont val="宋体"/>
            <family val="3"/>
            <charset val="134"/>
          </rPr>
          <t xml:space="preserve"> </t>
        </r>
        <r>
          <rPr>
            <sz val="10"/>
            <color indexed="8"/>
            <rFont val="宋体"/>
            <family val="3"/>
            <charset val="134"/>
          </rPr>
          <t xml:space="preserve">+60
</t>
        </r>
        <r>
          <rPr>
            <sz val="10"/>
            <color indexed="8"/>
            <rFont val="宋体"/>
            <family val="3"/>
            <charset val="134"/>
          </rPr>
          <t>科研（“项目立项：浙江省大学生科技创新活动计划暨新苗人才推广计划，项目名称虚拟现实技术促进写作课堂深度学习路径建构的实证研究”省部级项目，主持人，项目号：</t>
        </r>
        <r>
          <rPr>
            <sz val="10"/>
            <color indexed="8"/>
            <rFont val="宋体"/>
            <family val="3"/>
            <charset val="134"/>
          </rPr>
          <t>2022</t>
        </r>
        <r>
          <rPr>
            <sz val="10"/>
            <color indexed="8"/>
            <rFont val="宋体"/>
            <family val="3"/>
            <charset val="134"/>
          </rPr>
          <t>R404B056­</t>
        </r>
        <r>
          <rPr>
            <sz val="10"/>
            <color indexed="8"/>
            <rFont val="宋体"/>
            <family val="3"/>
            <charset val="134"/>
          </rPr>
          <t>）</t>
        </r>
        <r>
          <rPr>
            <sz val="10"/>
            <color indexed="8"/>
            <rFont val="宋体"/>
            <family val="3"/>
            <charset val="134"/>
          </rPr>
          <t xml:space="preserve"> </t>
        </r>
        <r>
          <rPr>
            <sz val="10"/>
            <color indexed="8"/>
            <rFont val="宋体"/>
            <family val="3"/>
            <charset val="134"/>
          </rPr>
          <t xml:space="preserve">+7.5
</t>
        </r>
        <r>
          <rPr>
            <sz val="10"/>
            <color indexed="8"/>
            <rFont val="宋体"/>
            <family val="3"/>
            <charset val="134"/>
          </rPr>
          <t>科研（“项目立项：浙江省智能教育技术与应用重点实验室第四期开放基金，项目名称深度学习视域下虚拟现实技术对写作学习的影响研究”院级项目，项目主持人，项目号：</t>
        </r>
        <r>
          <rPr>
            <sz val="10"/>
            <color indexed="8"/>
            <rFont val="宋体"/>
            <family val="3"/>
            <charset val="134"/>
          </rPr>
          <t>jykf22030</t>
        </r>
        <r>
          <rPr>
            <sz val="10"/>
            <color indexed="8"/>
            <rFont val="宋体"/>
            <family val="3"/>
            <charset val="134"/>
          </rPr>
          <t>）</t>
        </r>
        <r>
          <rPr>
            <sz val="10"/>
            <color indexed="8"/>
            <rFont val="宋体"/>
            <family val="3"/>
            <charset val="134"/>
          </rPr>
          <t xml:space="preserve"> </t>
        </r>
        <r>
          <rPr>
            <sz val="10"/>
            <color indexed="8"/>
            <rFont val="宋体"/>
            <family val="3"/>
            <charset val="134"/>
          </rPr>
          <t>+2.5</t>
        </r>
      </text>
    </comment>
    <comment ref="F27" authorId="0" shapeId="0">
      <text>
        <r>
          <rPr>
            <b/>
            <sz val="9"/>
            <color indexed="8"/>
            <rFont val="宋体"/>
            <family val="3"/>
            <charset val="134"/>
          </rPr>
          <t>jinmingfei:</t>
        </r>
        <r>
          <rPr>
            <sz val="9"/>
            <color indexed="8"/>
            <rFont val="宋体"/>
            <family val="3"/>
            <charset val="134"/>
          </rPr>
          <t xml:space="preserve">
</t>
        </r>
        <r>
          <rPr>
            <sz val="10"/>
            <color indexed="8"/>
            <rFont val="宋体"/>
            <family val="3"/>
            <charset val="134"/>
          </rPr>
          <t>荣誉（“中国大学生”年度人物）</t>
        </r>
        <r>
          <rPr>
            <sz val="9"/>
            <color indexed="8"/>
            <rFont val="宋体"/>
            <family val="3"/>
            <charset val="134"/>
          </rPr>
          <t xml:space="preserve"> </t>
        </r>
        <r>
          <rPr>
            <sz val="9"/>
            <color indexed="8"/>
            <rFont val="宋体"/>
            <family val="3"/>
            <charset val="134"/>
          </rPr>
          <t xml:space="preserve">+20
</t>
        </r>
        <r>
          <rPr>
            <sz val="9"/>
            <color indexed="8"/>
            <rFont val="宋体"/>
            <family val="3"/>
            <charset val="134"/>
          </rPr>
          <t>学生工作（团支书）</t>
        </r>
        <r>
          <rPr>
            <sz val="9"/>
            <color indexed="8"/>
            <rFont val="宋体"/>
            <family val="3"/>
            <charset val="134"/>
          </rPr>
          <t xml:space="preserve">+6
</t>
        </r>
        <r>
          <rPr>
            <sz val="10"/>
            <color indexed="8"/>
            <rFont val="宋体"/>
            <family val="3"/>
            <charset val="134"/>
          </rPr>
          <t>2022</t>
        </r>
        <r>
          <rPr>
            <sz val="10"/>
            <color indexed="8"/>
            <rFont val="宋体"/>
            <family val="3"/>
            <charset val="134"/>
          </rPr>
          <t>年</t>
        </r>
        <r>
          <rPr>
            <sz val="10"/>
            <color indexed="8"/>
            <rFont val="宋体"/>
            <family val="3"/>
            <charset val="134"/>
          </rPr>
          <t>4</t>
        </r>
        <r>
          <rPr>
            <sz val="10"/>
            <color indexed="8"/>
            <rFont val="宋体"/>
            <family val="3"/>
            <charset val="134"/>
          </rPr>
          <t>月电动车违停</t>
        </r>
        <r>
          <rPr>
            <sz val="9"/>
            <color indexed="8"/>
            <rFont val="宋体"/>
            <family val="3"/>
            <charset val="134"/>
          </rPr>
          <t xml:space="preserve"> </t>
        </r>
        <r>
          <rPr>
            <sz val="9"/>
            <color indexed="8"/>
            <rFont val="宋体"/>
            <family val="3"/>
            <charset val="134"/>
          </rPr>
          <t>-1</t>
        </r>
      </text>
    </comment>
    <comment ref="O27"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科研（</t>
        </r>
        <r>
          <rPr>
            <sz val="10"/>
            <color indexed="8"/>
            <rFont val="宋体"/>
            <family val="3"/>
            <charset val="134"/>
          </rPr>
          <t xml:space="preserve">Research on Art Teaching Practice Supported by Virtual Reality(VR) Technology in the Primary Schools </t>
        </r>
        <r>
          <rPr>
            <sz val="10"/>
            <color indexed="8"/>
            <rFont val="宋体"/>
            <family val="3"/>
            <charset val="134"/>
          </rPr>
          <t>发表于</t>
        </r>
        <r>
          <rPr>
            <sz val="10"/>
            <color indexed="8"/>
            <rFont val="宋体"/>
            <family val="3"/>
            <charset val="134"/>
          </rPr>
          <t>Sustainability</t>
        </r>
        <r>
          <rPr>
            <sz val="10"/>
            <color indexed="8"/>
            <rFont val="宋体"/>
            <family val="3"/>
            <charset val="134"/>
          </rPr>
          <t>；</t>
        </r>
        <r>
          <rPr>
            <sz val="10"/>
            <color indexed="8"/>
            <rFont val="宋体"/>
            <family val="3"/>
            <charset val="134"/>
          </rPr>
          <t>权威</t>
        </r>
        <r>
          <rPr>
            <sz val="10"/>
            <color indexed="8"/>
            <rFont val="宋体"/>
            <family val="3"/>
            <charset val="134"/>
          </rPr>
          <t>A</t>
        </r>
        <r>
          <rPr>
            <sz val="10"/>
            <color indexed="8"/>
            <rFont val="宋体"/>
            <family val="3"/>
            <charset val="134"/>
          </rPr>
          <t>；</t>
        </r>
        <r>
          <rPr>
            <sz val="10"/>
            <color indexed="8"/>
            <rFont val="宋体"/>
            <family val="3"/>
            <charset val="134"/>
          </rPr>
          <t>一作；</t>
        </r>
        <r>
          <rPr>
            <sz val="10"/>
            <color indexed="8"/>
            <rFont val="宋体"/>
            <family val="3"/>
            <charset val="134"/>
          </rPr>
          <t xml:space="preserve"> </t>
        </r>
        <r>
          <rPr>
            <sz val="10"/>
            <color indexed="8"/>
            <rFont val="宋体"/>
            <family val="3"/>
            <charset val="134"/>
          </rPr>
          <t xml:space="preserve">+60
</t>
        </r>
        <r>
          <rPr>
            <sz val="10"/>
            <color indexed="8"/>
            <rFont val="宋体"/>
            <family val="3"/>
            <charset val="134"/>
          </rPr>
          <t>科研</t>
        </r>
        <r>
          <rPr>
            <sz val="10"/>
            <color indexed="8"/>
            <rFont val="宋体"/>
            <family val="3"/>
            <charset val="134"/>
          </rPr>
          <t xml:space="preserve"> </t>
        </r>
        <r>
          <rPr>
            <sz val="10"/>
            <color indexed="8"/>
            <rFont val="宋体"/>
            <family val="3"/>
            <charset val="134"/>
          </rPr>
          <t>学科竞赛（“不走的”教师</t>
        </r>
        <r>
          <rPr>
            <sz val="10"/>
            <color indexed="8"/>
            <rFont val="宋体"/>
            <family val="3"/>
            <charset val="134"/>
          </rPr>
          <t>——</t>
        </r>
        <r>
          <rPr>
            <sz val="10"/>
            <color indexed="8"/>
            <rFont val="宋体"/>
            <family val="3"/>
            <charset val="134"/>
          </rPr>
          <t>智慧云公益</t>
        </r>
        <r>
          <rPr>
            <sz val="10"/>
            <color indexed="8"/>
            <rFont val="宋体"/>
            <family val="3"/>
            <charset val="134"/>
          </rPr>
          <t xml:space="preserve"> </t>
        </r>
        <r>
          <rPr>
            <sz val="10"/>
            <color indexed="8"/>
            <rFont val="宋体"/>
            <family val="3"/>
            <charset val="134"/>
          </rPr>
          <t>获得浙江省“互联网</t>
        </r>
        <r>
          <rPr>
            <sz val="10"/>
            <color indexed="8"/>
            <rFont val="宋体"/>
            <family val="3"/>
            <charset val="134"/>
          </rPr>
          <t>+”</t>
        </r>
        <r>
          <rPr>
            <sz val="10"/>
            <color indexed="8"/>
            <rFont val="宋体"/>
            <family val="3"/>
            <charset val="134"/>
          </rPr>
          <t>大学生创新创业大赛</t>
        </r>
        <r>
          <rPr>
            <sz val="10"/>
            <color indexed="8"/>
            <rFont val="宋体"/>
            <family val="3"/>
            <charset val="134"/>
          </rPr>
          <t xml:space="preserve"> </t>
        </r>
        <r>
          <rPr>
            <sz val="10"/>
            <color indexed="8"/>
            <rFont val="宋体"/>
            <family val="3"/>
            <charset val="134"/>
          </rPr>
          <t>省赛金奖，负责人）</t>
        </r>
        <r>
          <rPr>
            <sz val="10"/>
            <color indexed="8"/>
            <rFont val="宋体"/>
            <family val="3"/>
            <charset val="134"/>
          </rPr>
          <t xml:space="preserve"> </t>
        </r>
        <r>
          <rPr>
            <sz val="10"/>
            <color indexed="8"/>
            <rFont val="宋体"/>
            <family val="3"/>
            <charset val="134"/>
          </rPr>
          <t xml:space="preserve">+22.5
</t>
        </r>
        <r>
          <rPr>
            <sz val="10"/>
            <color indexed="8"/>
            <rFont val="宋体"/>
            <family val="3"/>
            <charset val="134"/>
          </rPr>
          <t>科研</t>
        </r>
        <r>
          <rPr>
            <sz val="10"/>
            <color indexed="8"/>
            <rFont val="宋体"/>
            <family val="3"/>
            <charset val="134"/>
          </rPr>
          <t xml:space="preserve"> </t>
        </r>
        <r>
          <rPr>
            <sz val="10"/>
            <color indexed="8"/>
            <rFont val="宋体"/>
            <family val="3"/>
            <charset val="134"/>
          </rPr>
          <t>学科竞赛（“呦呦精灵</t>
        </r>
        <r>
          <rPr>
            <sz val="10"/>
            <color indexed="8"/>
            <rFont val="宋体"/>
            <family val="3"/>
            <charset val="134"/>
          </rPr>
          <t xml:space="preserve"> </t>
        </r>
        <r>
          <rPr>
            <sz val="10"/>
            <color indexed="8"/>
            <rFont val="宋体"/>
            <family val="3"/>
            <charset val="134"/>
          </rPr>
          <t>获得中国大学生服务外包双创赛</t>
        </r>
        <r>
          <rPr>
            <sz val="10"/>
            <color indexed="8"/>
            <rFont val="宋体"/>
            <family val="3"/>
            <charset val="134"/>
          </rPr>
          <t xml:space="preserve"> </t>
        </r>
        <r>
          <rPr>
            <sz val="10"/>
            <color indexed="8"/>
            <rFont val="宋体"/>
            <family val="3"/>
            <charset val="134"/>
          </rPr>
          <t>三等奖，负责人）</t>
        </r>
        <r>
          <rPr>
            <sz val="10"/>
            <color indexed="8"/>
            <rFont val="宋体"/>
            <family val="3"/>
            <charset val="134"/>
          </rPr>
          <t xml:space="preserve"> </t>
        </r>
        <r>
          <rPr>
            <sz val="10"/>
            <color indexed="8"/>
            <rFont val="宋体"/>
            <family val="3"/>
            <charset val="134"/>
          </rPr>
          <t>+15</t>
        </r>
      </text>
    </comment>
    <comment ref="O28"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自我迷失与理性回归：把脉人文社科类研究生的学术论文撰写</t>
        </r>
        <r>
          <rPr>
            <sz val="10"/>
            <color indexed="8"/>
            <rFont val="宋体"/>
            <family val="3"/>
            <charset val="134"/>
          </rPr>
          <t>——</t>
        </r>
        <r>
          <rPr>
            <sz val="10"/>
            <color indexed="8"/>
            <rFont val="宋体"/>
            <family val="3"/>
            <charset val="134"/>
          </rPr>
          <t>基于教育学视角</t>
        </r>
        <r>
          <rPr>
            <sz val="10"/>
            <color indexed="8"/>
            <rFont val="宋体"/>
            <family val="3"/>
            <charset val="134"/>
          </rPr>
          <t xml:space="preserve">  </t>
        </r>
        <r>
          <rPr>
            <sz val="10"/>
            <color indexed="8"/>
            <rFont val="宋体"/>
            <family val="3"/>
            <charset val="134"/>
          </rPr>
          <t>发表于《学位与研究生教育》二级，一作，</t>
        </r>
        <r>
          <rPr>
            <sz val="10"/>
            <color indexed="8"/>
            <rFont val="宋体"/>
            <family val="3"/>
            <charset val="134"/>
          </rPr>
          <t>1/3  +10</t>
        </r>
      </text>
    </comment>
    <comment ref="O29"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科研（浙江省智能教育技术与应用重点实验室第四期开放基金备案项目，共同富裕背景下信息技术助推乡村教师培训研究（</t>
        </r>
        <r>
          <rPr>
            <sz val="10"/>
            <color indexed="8"/>
            <rFont val="宋体"/>
            <family val="3"/>
            <charset val="134"/>
          </rPr>
          <t>jykf22051)</t>
        </r>
        <r>
          <rPr>
            <sz val="10"/>
            <color indexed="8"/>
            <rFont val="宋体"/>
            <family val="3"/>
            <charset val="134"/>
          </rPr>
          <t>，主持人）</t>
        </r>
        <r>
          <rPr>
            <sz val="10"/>
            <color indexed="8"/>
            <rFont val="宋体"/>
            <family val="3"/>
            <charset val="134"/>
          </rPr>
          <t xml:space="preserve"> +2.5</t>
        </r>
      </text>
    </comment>
    <comment ref="O32"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科研（论文名称“酒品即人品</t>
        </r>
        <r>
          <rPr>
            <sz val="10"/>
            <color indexed="8"/>
            <rFont val="宋体"/>
            <family val="3"/>
            <charset val="134"/>
          </rPr>
          <t>———</t>
        </r>
        <r>
          <rPr>
            <sz val="10"/>
            <color indexed="8"/>
            <rFont val="宋体"/>
            <family val="3"/>
            <charset val="134"/>
          </rPr>
          <t>日常饮酒场域的美德伦理”发表于《贵州大学学报（社会科学版）》，三级，二作导师一作）</t>
        </r>
        <r>
          <rPr>
            <sz val="10"/>
            <color indexed="8"/>
            <rFont val="宋体"/>
            <family val="3"/>
            <charset val="134"/>
          </rPr>
          <t xml:space="preserve"> +4</t>
        </r>
      </text>
    </comment>
    <comment ref="T32"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综合性比赛（校第六届尖峰俱乐部羽毛球联赛团体一等奖）</t>
        </r>
        <r>
          <rPr>
            <sz val="10"/>
            <color indexed="8"/>
            <rFont val="宋体"/>
            <family val="3"/>
            <charset val="134"/>
          </rPr>
          <t xml:space="preserve"> +5
</t>
        </r>
        <r>
          <rPr>
            <sz val="10"/>
            <color indexed="8"/>
            <rFont val="宋体"/>
            <family val="3"/>
            <charset val="134"/>
          </rPr>
          <t>综合性比赛（</t>
        </r>
        <r>
          <rPr>
            <sz val="10"/>
            <color indexed="8"/>
            <rFont val="宋体"/>
            <family val="3"/>
            <charset val="134"/>
          </rPr>
          <t>2022</t>
        </r>
        <r>
          <rPr>
            <sz val="10"/>
            <color indexed="8"/>
            <rFont val="宋体"/>
            <family val="3"/>
            <charset val="134"/>
          </rPr>
          <t>年浙江省大学生羽毛球锦标赛女子团体第三名）</t>
        </r>
        <r>
          <rPr>
            <sz val="10"/>
            <color indexed="8"/>
            <rFont val="宋体"/>
            <family val="3"/>
            <charset val="134"/>
          </rPr>
          <t xml:space="preserve"> +5</t>
        </r>
      </text>
    </comment>
    <comment ref="F34" authorId="0" shapeId="0">
      <text>
        <r>
          <rPr>
            <b/>
            <sz val="9"/>
            <color rgb="FF000000"/>
            <rFont val="宋体"/>
            <family val="3"/>
            <charset val="134"/>
          </rPr>
          <t xml:space="preserve">jinmingfei:
</t>
        </r>
        <r>
          <rPr>
            <sz val="10"/>
            <color rgb="FF000000"/>
            <rFont val="宋体"/>
            <family val="3"/>
            <charset val="134"/>
          </rPr>
          <t>第十三周寝室整改（非责任人）</t>
        </r>
        <r>
          <rPr>
            <sz val="9"/>
            <color rgb="FF000000"/>
            <rFont val="宋体"/>
            <family val="3"/>
            <charset val="134"/>
          </rPr>
          <t xml:space="preserve"> -3
</t>
        </r>
        <r>
          <rPr>
            <sz val="10"/>
            <color rgb="FF000000"/>
            <rFont val="宋体"/>
            <family val="3"/>
            <charset val="134"/>
          </rPr>
          <t>第十二周寝室整改（责任人）</t>
        </r>
        <r>
          <rPr>
            <sz val="9"/>
            <color rgb="FF000000"/>
            <rFont val="宋体"/>
            <family val="3"/>
            <charset val="134"/>
          </rPr>
          <t xml:space="preserve"> -5
</t>
        </r>
        <r>
          <rPr>
            <sz val="10"/>
            <color rgb="FF000000"/>
            <rFont val="宋体"/>
            <family val="3"/>
            <charset val="134"/>
          </rPr>
          <t>2021-2022</t>
        </r>
        <r>
          <rPr>
            <sz val="10"/>
            <color rgb="FF000000"/>
            <rFont val="宋体"/>
            <family val="3"/>
            <charset val="134"/>
          </rPr>
          <t>上学年</t>
        </r>
        <r>
          <rPr>
            <sz val="10"/>
            <color rgb="FF000000"/>
            <rFont val="宋体"/>
            <family val="3"/>
            <charset val="134"/>
          </rPr>
          <t xml:space="preserve"> </t>
        </r>
        <r>
          <rPr>
            <sz val="10"/>
            <color rgb="FF000000"/>
            <rFont val="宋体"/>
            <family val="3"/>
            <charset val="134"/>
          </rPr>
          <t>第十五周寝室整改（非责任人）</t>
        </r>
        <r>
          <rPr>
            <sz val="9"/>
            <color rgb="FF000000"/>
            <rFont val="宋体"/>
            <family val="3"/>
            <charset val="134"/>
          </rPr>
          <t xml:space="preserve"> -3
</t>
        </r>
        <r>
          <rPr>
            <sz val="10"/>
            <color rgb="FF000000"/>
            <rFont val="宋体"/>
            <family val="3"/>
            <charset val="134"/>
          </rPr>
          <t>2021-2022</t>
        </r>
        <r>
          <rPr>
            <sz val="10"/>
            <color rgb="FF000000"/>
            <rFont val="宋体"/>
            <family val="3"/>
            <charset val="134"/>
          </rPr>
          <t>上学年</t>
        </r>
        <r>
          <rPr>
            <sz val="10"/>
            <color rgb="FF000000"/>
            <rFont val="宋体"/>
            <family val="3"/>
            <charset val="134"/>
          </rPr>
          <t xml:space="preserve"> </t>
        </r>
        <r>
          <rPr>
            <sz val="10"/>
            <color rgb="FF000000"/>
            <rFont val="宋体"/>
            <family val="3"/>
            <charset val="134"/>
          </rPr>
          <t>第十周寝室整改（非责任人）</t>
        </r>
        <r>
          <rPr>
            <sz val="9"/>
            <color rgb="FF000000"/>
            <rFont val="宋体"/>
            <family val="3"/>
            <charset val="134"/>
          </rPr>
          <t xml:space="preserve"> -3
</t>
        </r>
        <r>
          <rPr>
            <sz val="10"/>
            <color rgb="FF000000"/>
            <rFont val="宋体"/>
            <family val="3"/>
            <charset val="134"/>
          </rPr>
          <t>2021-2022</t>
        </r>
        <r>
          <rPr>
            <sz val="10"/>
            <color rgb="FF000000"/>
            <rFont val="宋体"/>
            <family val="3"/>
            <charset val="134"/>
          </rPr>
          <t>上学年</t>
        </r>
        <r>
          <rPr>
            <sz val="10"/>
            <color rgb="FF000000"/>
            <rFont val="宋体"/>
            <family val="3"/>
            <charset val="134"/>
          </rPr>
          <t xml:space="preserve"> </t>
        </r>
        <r>
          <rPr>
            <sz val="10"/>
            <color rgb="FF000000"/>
            <rFont val="宋体"/>
            <family val="3"/>
            <charset val="134"/>
          </rPr>
          <t>第九周寝室整改（非责任人）</t>
        </r>
        <r>
          <rPr>
            <sz val="9"/>
            <color rgb="FF000000"/>
            <rFont val="宋体"/>
            <family val="3"/>
            <charset val="134"/>
          </rPr>
          <t xml:space="preserve"> -3
</t>
        </r>
        <r>
          <rPr>
            <sz val="10"/>
            <color rgb="FF000000"/>
            <rFont val="宋体"/>
            <family val="3"/>
            <charset val="134"/>
          </rPr>
          <t>因违规电器受通报批评处分</t>
        </r>
        <r>
          <rPr>
            <sz val="9"/>
            <color rgb="FF000000"/>
            <rFont val="宋体"/>
            <family val="3"/>
            <charset val="134"/>
          </rPr>
          <t xml:space="preserve"> -5
</t>
        </r>
        <r>
          <rPr>
            <sz val="10"/>
            <color rgb="FF000000"/>
            <rFont val="宋体"/>
            <family val="3"/>
            <charset val="134"/>
          </rPr>
          <t>2021</t>
        </r>
        <r>
          <rPr>
            <sz val="10"/>
            <color rgb="FF000000"/>
            <rFont val="宋体"/>
            <family val="3"/>
            <charset val="134"/>
          </rPr>
          <t>年</t>
        </r>
        <r>
          <rPr>
            <sz val="10"/>
            <color rgb="FF000000"/>
            <rFont val="宋体"/>
            <family val="3"/>
            <charset val="134"/>
          </rPr>
          <t>9</t>
        </r>
        <r>
          <rPr>
            <sz val="10"/>
            <color rgb="FF000000"/>
            <rFont val="宋体"/>
            <family val="3"/>
            <charset val="134"/>
          </rPr>
          <t>月份电动车违停</t>
        </r>
        <r>
          <rPr>
            <sz val="9"/>
            <color rgb="FF000000"/>
            <rFont val="宋体"/>
            <family val="3"/>
            <charset val="134"/>
          </rPr>
          <t xml:space="preserve"> -2
</t>
        </r>
        <r>
          <rPr>
            <sz val="10"/>
            <color rgb="FF000000"/>
            <rFont val="宋体"/>
            <family val="3"/>
            <charset val="134"/>
          </rPr>
          <t>2021</t>
        </r>
        <r>
          <rPr>
            <sz val="10"/>
            <color rgb="FF000000"/>
            <rFont val="宋体"/>
            <family val="3"/>
            <charset val="134"/>
          </rPr>
          <t>年</t>
        </r>
        <r>
          <rPr>
            <sz val="10"/>
            <color rgb="FF000000"/>
            <rFont val="宋体"/>
            <family val="3"/>
            <charset val="134"/>
          </rPr>
          <t>11</t>
        </r>
        <r>
          <rPr>
            <sz val="10"/>
            <color rgb="FF000000"/>
            <rFont val="宋体"/>
            <family val="3"/>
            <charset val="134"/>
          </rPr>
          <t>月份电动车违停</t>
        </r>
        <r>
          <rPr>
            <sz val="9"/>
            <color rgb="FF000000"/>
            <rFont val="宋体"/>
            <family val="3"/>
            <charset val="134"/>
          </rPr>
          <t xml:space="preserve"> -2
</t>
        </r>
        <r>
          <rPr>
            <sz val="10"/>
            <color rgb="FF000000"/>
            <rFont val="宋体"/>
            <family val="3"/>
            <charset val="134"/>
          </rPr>
          <t>2022</t>
        </r>
        <r>
          <rPr>
            <sz val="10"/>
            <color rgb="FF000000"/>
            <rFont val="宋体"/>
            <family val="3"/>
            <charset val="134"/>
          </rPr>
          <t>年</t>
        </r>
        <r>
          <rPr>
            <sz val="10"/>
            <color rgb="FF000000"/>
            <rFont val="宋体"/>
            <family val="3"/>
            <charset val="134"/>
          </rPr>
          <t>4</t>
        </r>
        <r>
          <rPr>
            <sz val="10"/>
            <color rgb="FF000000"/>
            <rFont val="宋体"/>
            <family val="3"/>
            <charset val="134"/>
          </rPr>
          <t>月份电动车违停</t>
        </r>
        <r>
          <rPr>
            <sz val="9"/>
            <color rgb="FF000000"/>
            <rFont val="宋体"/>
            <family val="3"/>
            <charset val="134"/>
          </rPr>
          <t xml:space="preserve"> -1
</t>
        </r>
        <r>
          <rPr>
            <sz val="10"/>
            <color rgb="FF000000"/>
            <rFont val="宋体"/>
            <family val="3"/>
            <charset val="134"/>
          </rPr>
          <t>2022</t>
        </r>
        <r>
          <rPr>
            <sz val="10"/>
            <color rgb="FF000000"/>
            <rFont val="宋体"/>
            <family val="3"/>
            <charset val="134"/>
          </rPr>
          <t>年</t>
        </r>
        <r>
          <rPr>
            <sz val="10"/>
            <color rgb="FF000000"/>
            <rFont val="宋体"/>
            <family val="3"/>
            <charset val="134"/>
          </rPr>
          <t>5</t>
        </r>
        <r>
          <rPr>
            <sz val="10"/>
            <color rgb="FF000000"/>
            <rFont val="宋体"/>
            <family val="3"/>
            <charset val="134"/>
          </rPr>
          <t>月份电动车违停</t>
        </r>
        <r>
          <rPr>
            <sz val="9"/>
            <color rgb="FF000000"/>
            <rFont val="宋体"/>
            <family val="3"/>
            <charset val="134"/>
          </rPr>
          <t xml:space="preserve"> -3</t>
        </r>
      </text>
    </comment>
    <comment ref="O34"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科研（浙江省智能教育技术与应用重点实验室第四期开放基金，主持人，智学课堂：小学美术微电影创课样态研究）</t>
        </r>
        <r>
          <rPr>
            <sz val="10"/>
            <color indexed="8"/>
            <rFont val="宋体"/>
            <family val="3"/>
            <charset val="134"/>
          </rPr>
          <t xml:space="preserve"> </t>
        </r>
        <r>
          <rPr>
            <sz val="10"/>
            <color indexed="8"/>
            <rFont val="宋体"/>
            <family val="3"/>
            <charset val="134"/>
          </rPr>
          <t xml:space="preserve">+2.5
</t>
        </r>
        <r>
          <rPr>
            <sz val="10"/>
            <color indexed="8"/>
            <rFont val="宋体"/>
            <family val="3"/>
            <charset val="134"/>
          </rPr>
          <t>科研</t>
        </r>
        <r>
          <rPr>
            <sz val="10"/>
            <color indexed="8"/>
            <rFont val="宋体"/>
            <family val="3"/>
            <charset val="134"/>
          </rPr>
          <t>(</t>
        </r>
        <r>
          <rPr>
            <sz val="10"/>
            <color indexed="8"/>
            <rFont val="宋体"/>
            <family val="3"/>
            <charset val="134"/>
          </rPr>
          <t>论文名称</t>
        </r>
        <r>
          <rPr>
            <sz val="10"/>
            <color indexed="8"/>
            <rFont val="宋体"/>
            <family val="3"/>
            <charset val="134"/>
          </rPr>
          <t>《</t>
        </r>
        <r>
          <rPr>
            <sz val="10"/>
            <color indexed="8"/>
            <rFont val="宋体"/>
            <family val="3"/>
            <charset val="134"/>
          </rPr>
          <t>巧用微电影设情境</t>
        </r>
        <r>
          <rPr>
            <sz val="10"/>
            <color indexed="8"/>
            <rFont val="宋体"/>
            <family val="3"/>
            <charset val="134"/>
          </rPr>
          <t xml:space="preserve"> </t>
        </r>
        <r>
          <rPr>
            <sz val="10"/>
            <color indexed="8"/>
            <rFont val="宋体"/>
            <family val="3"/>
            <charset val="134"/>
          </rPr>
          <t>深耕历史核心素养</t>
        </r>
        <r>
          <rPr>
            <sz val="10"/>
            <color indexed="8"/>
            <rFont val="宋体"/>
            <family val="3"/>
            <charset val="134"/>
          </rPr>
          <t>》</t>
        </r>
        <r>
          <rPr>
            <sz val="10"/>
            <color indexed="8"/>
            <rFont val="宋体"/>
            <family val="3"/>
            <charset val="134"/>
          </rPr>
          <t>二级，一作）</t>
        </r>
        <r>
          <rPr>
            <sz val="10"/>
            <color indexed="8"/>
            <rFont val="宋体"/>
            <family val="3"/>
            <charset val="134"/>
          </rPr>
          <t xml:space="preserve"> </t>
        </r>
        <r>
          <rPr>
            <sz val="10"/>
            <color indexed="8"/>
            <rFont val="宋体"/>
            <family val="3"/>
            <charset val="134"/>
          </rPr>
          <t>+10</t>
        </r>
      </text>
    </comment>
    <comment ref="F35" authorId="0" shapeId="0">
      <text>
        <r>
          <rPr>
            <b/>
            <sz val="9"/>
            <color indexed="8"/>
            <rFont val="宋体"/>
            <family val="3"/>
            <charset val="134"/>
          </rPr>
          <t>jinmingfei:</t>
        </r>
        <r>
          <rPr>
            <sz val="9"/>
            <color indexed="8"/>
            <rFont val="宋体"/>
            <family val="3"/>
            <charset val="134"/>
          </rPr>
          <t xml:space="preserve">
</t>
        </r>
        <r>
          <rPr>
            <sz val="10"/>
            <color indexed="8"/>
            <rFont val="宋体"/>
            <family val="3"/>
            <charset val="134"/>
          </rPr>
          <t>第十三周寝室整改（责任人）</t>
        </r>
        <r>
          <rPr>
            <sz val="9"/>
            <color indexed="8"/>
            <rFont val="宋体"/>
            <family val="3"/>
            <charset val="134"/>
          </rPr>
          <t xml:space="preserve"> </t>
        </r>
        <r>
          <rPr>
            <sz val="9"/>
            <color indexed="8"/>
            <rFont val="宋体"/>
            <family val="3"/>
            <charset val="134"/>
          </rPr>
          <t xml:space="preserve">-5
</t>
        </r>
        <r>
          <rPr>
            <sz val="10"/>
            <color indexed="8"/>
            <rFont val="宋体"/>
            <family val="3"/>
            <charset val="134"/>
          </rPr>
          <t>第十二周寝室整改（责任人）</t>
        </r>
        <r>
          <rPr>
            <sz val="9"/>
            <color indexed="8"/>
            <rFont val="宋体"/>
            <family val="3"/>
            <charset val="134"/>
          </rPr>
          <t xml:space="preserve"> </t>
        </r>
        <r>
          <rPr>
            <sz val="9"/>
            <color indexed="8"/>
            <rFont val="宋体"/>
            <family val="3"/>
            <charset val="134"/>
          </rPr>
          <t xml:space="preserve">-5
</t>
        </r>
        <r>
          <rPr>
            <sz val="10"/>
            <color indexed="8"/>
            <rFont val="宋体"/>
            <family val="3"/>
            <charset val="134"/>
          </rPr>
          <t>2021-2022</t>
        </r>
        <r>
          <rPr>
            <sz val="10"/>
            <color indexed="8"/>
            <rFont val="宋体"/>
            <family val="3"/>
            <charset val="134"/>
          </rPr>
          <t>上学年</t>
        </r>
        <r>
          <rPr>
            <sz val="10"/>
            <color indexed="8"/>
            <rFont val="宋体"/>
            <family val="3"/>
            <charset val="134"/>
          </rPr>
          <t xml:space="preserve"> </t>
        </r>
        <r>
          <rPr>
            <sz val="10"/>
            <color indexed="8"/>
            <rFont val="宋体"/>
            <family val="3"/>
            <charset val="134"/>
          </rPr>
          <t>第十五周寝室整改（责任人）</t>
        </r>
        <r>
          <rPr>
            <sz val="9"/>
            <color indexed="8"/>
            <rFont val="宋体"/>
            <family val="3"/>
            <charset val="134"/>
          </rPr>
          <t xml:space="preserve"> </t>
        </r>
        <r>
          <rPr>
            <sz val="9"/>
            <color indexed="8"/>
            <rFont val="宋体"/>
            <family val="3"/>
            <charset val="134"/>
          </rPr>
          <t xml:space="preserve">-5
</t>
        </r>
        <r>
          <rPr>
            <sz val="10"/>
            <color indexed="8"/>
            <rFont val="宋体"/>
            <family val="3"/>
            <charset val="134"/>
          </rPr>
          <t>2021-2022</t>
        </r>
        <r>
          <rPr>
            <sz val="10"/>
            <color indexed="8"/>
            <rFont val="宋体"/>
            <family val="3"/>
            <charset val="134"/>
          </rPr>
          <t>上学年</t>
        </r>
        <r>
          <rPr>
            <sz val="10"/>
            <color indexed="8"/>
            <rFont val="宋体"/>
            <family val="3"/>
            <charset val="134"/>
          </rPr>
          <t xml:space="preserve"> </t>
        </r>
        <r>
          <rPr>
            <sz val="10"/>
            <color indexed="8"/>
            <rFont val="宋体"/>
            <family val="3"/>
            <charset val="134"/>
          </rPr>
          <t>第十周寝室整改（责任人）</t>
        </r>
        <r>
          <rPr>
            <sz val="9"/>
            <color indexed="8"/>
            <rFont val="宋体"/>
            <family val="3"/>
            <charset val="134"/>
          </rPr>
          <t xml:space="preserve"> </t>
        </r>
        <r>
          <rPr>
            <sz val="9"/>
            <color indexed="8"/>
            <rFont val="宋体"/>
            <family val="3"/>
            <charset val="134"/>
          </rPr>
          <t xml:space="preserve">-5
</t>
        </r>
        <r>
          <rPr>
            <sz val="10"/>
            <color indexed="8"/>
            <rFont val="宋体"/>
            <family val="3"/>
            <charset val="134"/>
          </rPr>
          <t>2021-2022</t>
        </r>
        <r>
          <rPr>
            <sz val="10"/>
            <color indexed="8"/>
            <rFont val="宋体"/>
            <family val="3"/>
            <charset val="134"/>
          </rPr>
          <t>上学年</t>
        </r>
        <r>
          <rPr>
            <sz val="10"/>
            <color indexed="8"/>
            <rFont val="宋体"/>
            <family val="3"/>
            <charset val="134"/>
          </rPr>
          <t xml:space="preserve"> </t>
        </r>
        <r>
          <rPr>
            <sz val="10"/>
            <color indexed="8"/>
            <rFont val="宋体"/>
            <family val="3"/>
            <charset val="134"/>
          </rPr>
          <t>第九周寝室整改（责任人）</t>
        </r>
        <r>
          <rPr>
            <sz val="9"/>
            <color indexed="8"/>
            <rFont val="宋体"/>
            <family val="3"/>
            <charset val="134"/>
          </rPr>
          <t xml:space="preserve"> </t>
        </r>
        <r>
          <rPr>
            <sz val="9"/>
            <color indexed="8"/>
            <rFont val="宋体"/>
            <family val="3"/>
            <charset val="134"/>
          </rPr>
          <t xml:space="preserve">-5
</t>
        </r>
        <r>
          <rPr>
            <sz val="10"/>
            <color indexed="8"/>
            <rFont val="宋体"/>
            <family val="3"/>
            <charset val="134"/>
          </rPr>
          <t>因违规电器受通报批评处分</t>
        </r>
        <r>
          <rPr>
            <sz val="9"/>
            <color indexed="8"/>
            <rFont val="宋体"/>
            <family val="3"/>
            <charset val="134"/>
          </rPr>
          <t xml:space="preserve"> </t>
        </r>
        <r>
          <rPr>
            <sz val="9"/>
            <color indexed="8"/>
            <rFont val="宋体"/>
            <family val="3"/>
            <charset val="134"/>
          </rPr>
          <t>-5</t>
        </r>
      </text>
    </comment>
    <comment ref="F36" authorId="2" shapeId="0">
      <text>
        <r>
          <rPr>
            <b/>
            <sz val="9"/>
            <rFont val="宋体"/>
            <family val="3"/>
            <charset val="134"/>
          </rPr>
          <t>Administrator:</t>
        </r>
        <r>
          <rPr>
            <sz val="9"/>
            <rFont val="宋体"/>
            <family val="3"/>
            <charset val="134"/>
          </rPr>
          <t xml:space="preserve">
1.学生工作（生活委员，考核称职）＋4分
2.志愿服务（7小时）-1分
3.电动车违停 -2分</t>
        </r>
      </text>
    </comment>
    <comment ref="O36"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1.</t>
        </r>
        <r>
          <rPr>
            <sz val="9"/>
            <color rgb="FF000000"/>
            <rFont val="宋体"/>
            <family val="3"/>
            <charset val="134"/>
          </rPr>
          <t>科研（参与院级课题立项</t>
        </r>
        <r>
          <rPr>
            <sz val="9"/>
            <color rgb="FF000000"/>
            <rFont val="宋体"/>
            <family val="3"/>
            <charset val="134"/>
          </rPr>
          <t>)</t>
        </r>
        <r>
          <rPr>
            <sz val="9"/>
            <color rgb="FF000000"/>
            <rFont val="宋体"/>
            <family val="3"/>
            <charset val="134"/>
          </rPr>
          <t>共同富裕背景下乡村小规模学校创新发展模式研究，参与成员</t>
        </r>
        <r>
          <rPr>
            <sz val="9"/>
            <color rgb="FF000000"/>
            <rFont val="宋体"/>
            <family val="3"/>
            <charset val="134"/>
          </rPr>
          <t xml:space="preserve">3/3 +0.33
</t>
        </r>
        <r>
          <rPr>
            <sz val="9"/>
            <color rgb="FF000000"/>
            <rFont val="宋体"/>
            <family val="3"/>
            <charset val="134"/>
          </rPr>
          <t>2.</t>
        </r>
        <r>
          <rPr>
            <sz val="9"/>
            <color rgb="FF000000"/>
            <rFont val="宋体"/>
            <family val="3"/>
            <charset val="134"/>
          </rPr>
          <t>科研（参与院级课题立项）建国以来劳动教育的史与思，参与成员</t>
        </r>
        <r>
          <rPr>
            <sz val="9"/>
            <color rgb="FF000000"/>
            <rFont val="宋体"/>
            <family val="3"/>
            <charset val="134"/>
          </rPr>
          <t xml:space="preserve">2/3 +0.33
</t>
        </r>
        <r>
          <rPr>
            <sz val="9"/>
            <color rgb="FF000000"/>
            <rFont val="宋体"/>
            <family val="3"/>
            <charset val="134"/>
          </rPr>
          <t>3.</t>
        </r>
        <r>
          <rPr>
            <sz val="9"/>
            <color rgb="FF000000"/>
            <rFont val="宋体"/>
            <family val="3"/>
            <charset val="134"/>
          </rPr>
          <t>科研（学科竞赛：</t>
        </r>
        <r>
          <rPr>
            <sz val="9"/>
            <color rgb="FF000000"/>
            <rFont val="宋体"/>
            <family val="3"/>
            <charset val="134"/>
          </rPr>
          <t>2021</t>
        </r>
        <r>
          <rPr>
            <sz val="9"/>
            <color rgb="FF000000"/>
            <rFont val="宋体"/>
            <family val="3"/>
            <charset val="134"/>
          </rPr>
          <t>年度浙江师范大学教师教育学院、教育与人类发展学院创新创业大赛，“青树园”环保课程开发项目，参与成员</t>
        </r>
        <r>
          <rPr>
            <sz val="9"/>
            <color rgb="FF000000"/>
            <rFont val="宋体"/>
            <family val="3"/>
            <charset val="134"/>
          </rPr>
          <t>3/7,</t>
        </r>
        <r>
          <rPr>
            <sz val="9"/>
            <color rgb="FF000000"/>
            <rFont val="宋体"/>
            <family val="3"/>
            <charset val="134"/>
          </rPr>
          <t>优胜奖</t>
        </r>
        <r>
          <rPr>
            <sz val="9"/>
            <color rgb="FF000000"/>
            <rFont val="宋体"/>
            <family val="3"/>
            <charset val="134"/>
          </rPr>
          <t>) +0.11</t>
        </r>
      </text>
    </comment>
    <comment ref="F37" authorId="2" shapeId="0">
      <text>
        <r>
          <rPr>
            <b/>
            <sz val="9"/>
            <rFont val="宋体"/>
            <family val="3"/>
            <charset val="134"/>
          </rPr>
          <t>Administrator:</t>
        </r>
        <r>
          <rPr>
            <sz val="9"/>
            <rFont val="宋体"/>
            <family val="3"/>
            <charset val="134"/>
          </rPr>
          <t xml:space="preserve">
1.志愿服务（11.5小时） +0.75</t>
        </r>
      </text>
    </comment>
    <comment ref="O37"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1.</t>
        </r>
        <r>
          <rPr>
            <sz val="9"/>
            <color rgb="FF000000"/>
            <rFont val="宋体"/>
            <family val="3"/>
            <charset val="134"/>
          </rPr>
          <t>科研（科研项目：参与浙江师范大学第十二期学生党建课题的立项并结题：师范高校党员学生志愿服务中小学党建基地的长效机制研究，参与成员</t>
        </r>
        <r>
          <rPr>
            <sz val="9"/>
            <color rgb="FF000000"/>
            <rFont val="宋体"/>
            <family val="3"/>
            <charset val="134"/>
          </rPr>
          <t>2/3</t>
        </r>
        <r>
          <rPr>
            <sz val="9"/>
            <color rgb="FF000000"/>
            <rFont val="宋体"/>
            <family val="3"/>
            <charset val="134"/>
          </rPr>
          <t>）</t>
        </r>
        <r>
          <rPr>
            <sz val="9"/>
            <color rgb="FF000000"/>
            <rFont val="宋体"/>
            <family val="3"/>
            <charset val="134"/>
          </rPr>
          <t xml:space="preserve">+1.33
</t>
        </r>
        <r>
          <rPr>
            <sz val="9"/>
            <color rgb="FF000000"/>
            <rFont val="宋体"/>
            <family val="3"/>
            <charset val="134"/>
          </rPr>
          <t>2.</t>
        </r>
        <r>
          <rPr>
            <sz val="9"/>
            <color rgb="FF000000"/>
            <rFont val="宋体"/>
            <family val="3"/>
            <charset val="134"/>
          </rPr>
          <t>科研（科研项目：参与教师教育学院第十期学生课外学术科技活动教育学课题立项：</t>
        </r>
        <r>
          <rPr>
            <sz val="9"/>
            <color rgb="FF000000"/>
            <rFont val="宋体"/>
            <family val="3"/>
            <charset val="134"/>
          </rPr>
          <t xml:space="preserve">
</t>
        </r>
        <r>
          <rPr>
            <sz val="9"/>
            <color rgb="FF000000"/>
            <rFont val="宋体"/>
            <family val="3"/>
            <charset val="134"/>
          </rPr>
          <t>“双减”背景下作业管理运行机制的多维构建</t>
        </r>
        <r>
          <rPr>
            <sz val="9"/>
            <color rgb="FF000000"/>
            <rFont val="宋体"/>
            <family val="3"/>
            <charset val="134"/>
          </rPr>
          <t>——</t>
        </r>
        <r>
          <rPr>
            <sz val="9"/>
            <color rgb="FF000000"/>
            <rFont val="宋体"/>
            <family val="3"/>
            <charset val="134"/>
          </rPr>
          <t>基于系统论视角，参与成员</t>
        </r>
        <r>
          <rPr>
            <sz val="9"/>
            <color rgb="FF000000"/>
            <rFont val="宋体"/>
            <family val="3"/>
            <charset val="134"/>
          </rPr>
          <t>1/1</t>
        </r>
        <r>
          <rPr>
            <sz val="9"/>
            <color rgb="FF000000"/>
            <rFont val="宋体"/>
            <family val="3"/>
            <charset val="134"/>
          </rPr>
          <t>）</t>
        </r>
        <r>
          <rPr>
            <sz val="9"/>
            <color rgb="FF000000"/>
            <rFont val="宋体"/>
            <family val="3"/>
            <charset val="134"/>
          </rPr>
          <t>+1</t>
        </r>
      </text>
    </comment>
    <comment ref="T37" authorId="2" shapeId="0">
      <text>
        <r>
          <rPr>
            <b/>
            <sz val="9"/>
            <rFont val="宋体"/>
            <family val="3"/>
            <charset val="134"/>
          </rPr>
          <t>Administrator:</t>
        </r>
        <r>
          <rPr>
            <sz val="9"/>
            <rFont val="宋体"/>
            <family val="3"/>
            <charset val="134"/>
          </rPr>
          <t xml:space="preserve">
1.综合性比赛（教师教育学院第九届“投篮之星”，未获奖）+0.5
2.综合性比赛（2022年三行情书 明信片设计大赛，未获奖）+0.5
3.综合性比赛（浙江师范大学第十四届研究生外语风采大赛之翻译大赛三等奖）+5</t>
        </r>
      </text>
    </comment>
    <comment ref="F38" authorId="2" shapeId="0">
      <text>
        <r>
          <rPr>
            <b/>
            <sz val="9"/>
            <rFont val="宋体"/>
            <family val="3"/>
            <charset val="134"/>
          </rPr>
          <t>Administrator:</t>
        </r>
        <r>
          <rPr>
            <sz val="9"/>
            <rFont val="宋体"/>
            <family val="3"/>
            <charset val="134"/>
          </rPr>
          <t xml:space="preserve">
1.校研会学术部干事（考核称职）+2
2.志愿服务（28小时）+4</t>
        </r>
      </text>
    </comment>
    <comment ref="O38" authorId="2" shapeId="0">
      <text>
        <r>
          <rPr>
            <b/>
            <sz val="9"/>
            <rFont val="宋体"/>
            <family val="3"/>
            <charset val="134"/>
          </rPr>
          <t>Administrator:</t>
        </r>
        <r>
          <rPr>
            <sz val="9"/>
            <rFont val="宋体"/>
            <family val="3"/>
            <charset val="134"/>
          </rPr>
          <t xml:space="preserve">
1.科研（学科竞赛：2021年度浙江师范大学教师教育学院、教育与人类发展学院创新创业大赛，“青树园”环保课程开发项目，负责人,优胜奖) +1.2
2.科研（科研项目：主持教师教育学院第十期学生课外学术科技活动教育学课题立项：共同富裕背景下乡村小规模学校创新发展模式研究）+1.5
3.科研（科研项目：参与教师教育学院第十期学生课外学术科技活动教育学课题立项：建国以来劳动教育的史与思，参与成员3/3）+0.33</t>
        </r>
      </text>
    </comment>
    <comment ref="F39" authorId="2" shapeId="0">
      <text>
        <r>
          <rPr>
            <b/>
            <sz val="9"/>
            <rFont val="宋体"/>
            <family val="3"/>
            <charset val="134"/>
          </rPr>
          <t>Administrator:</t>
        </r>
        <r>
          <rPr>
            <sz val="9"/>
            <rFont val="宋体"/>
            <family val="3"/>
            <charset val="134"/>
          </rPr>
          <t xml:space="preserve">
1.志愿服务20小时 +4</t>
        </r>
      </text>
    </comment>
    <comment ref="O39" authorId="2" shapeId="0">
      <text>
        <r>
          <rPr>
            <b/>
            <sz val="9"/>
            <rFont val="宋体"/>
            <family val="3"/>
            <charset val="134"/>
          </rPr>
          <t>Administrator:</t>
        </r>
        <r>
          <rPr>
            <sz val="9"/>
            <rFont val="宋体"/>
            <family val="3"/>
            <charset val="134"/>
          </rPr>
          <t xml:space="preserve">
1.科研（科研项目：参与浙江师范大学第十二期学生党建课题的立项并结题：师范高校党员学生志愿服务中小学党建基地的长效机制研究，参与成员3/3）+1.33</t>
        </r>
      </text>
    </comment>
    <comment ref="T39" authorId="2" shapeId="0">
      <text>
        <r>
          <rPr>
            <b/>
            <sz val="9"/>
            <rFont val="宋体"/>
            <family val="3"/>
            <charset val="134"/>
          </rPr>
          <t>Administrator:</t>
        </r>
        <r>
          <rPr>
            <sz val="9"/>
            <rFont val="宋体"/>
            <family val="3"/>
            <charset val="134"/>
          </rPr>
          <t xml:space="preserve">
1.参与“立德树人”导师征文 +0.5
2.综合性比赛（教师教育学院第九届“投篮之星”，未获奖）+0.5</t>
        </r>
      </text>
    </comment>
    <comment ref="F40" authorId="2" shapeId="0">
      <text>
        <r>
          <rPr>
            <b/>
            <sz val="9"/>
            <rFont val="宋体"/>
            <family val="3"/>
            <charset val="134"/>
          </rPr>
          <t>Administrator:</t>
        </r>
        <r>
          <rPr>
            <sz val="9"/>
            <rFont val="宋体"/>
            <family val="3"/>
            <charset val="134"/>
          </rPr>
          <t xml:space="preserve">
1.志愿服务 （31小时）+4
2.学生工作 （研会生活部干事，考核称职）+2</t>
        </r>
      </text>
    </comment>
    <comment ref="O40"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1.</t>
        </r>
        <r>
          <rPr>
            <sz val="9"/>
            <color rgb="FF000000"/>
            <rFont val="宋体"/>
            <family val="3"/>
            <charset val="134"/>
          </rPr>
          <t>科研（科研项目：教师教育学院第十期学生课外学术科技活动教育学院级课题立项：教育符码理论视角下的小学语文作业设计研究，参与成员</t>
        </r>
        <r>
          <rPr>
            <sz val="9"/>
            <color rgb="FF000000"/>
            <rFont val="宋体"/>
            <family val="3"/>
            <charset val="134"/>
          </rPr>
          <t>3/4</t>
        </r>
        <r>
          <rPr>
            <sz val="9"/>
            <color rgb="FF000000"/>
            <rFont val="宋体"/>
            <family val="3"/>
            <charset val="134"/>
          </rPr>
          <t>）</t>
        </r>
        <r>
          <rPr>
            <sz val="9"/>
            <color rgb="FF000000"/>
            <rFont val="宋体"/>
            <family val="3"/>
            <charset val="134"/>
          </rPr>
          <t xml:space="preserve"> +0.25
</t>
        </r>
        <r>
          <rPr>
            <sz val="9"/>
            <color rgb="FF000000"/>
            <rFont val="宋体"/>
            <family val="3"/>
            <charset val="134"/>
          </rPr>
          <t>2.</t>
        </r>
        <r>
          <rPr>
            <sz val="9"/>
            <color rgb="FF000000"/>
            <rFont val="宋体"/>
            <family val="3"/>
            <charset val="134"/>
          </rPr>
          <t>科研（科研项目：教师教育学院第十期学生课外学术科技活动教育学院级课题立项：</t>
        </r>
        <r>
          <rPr>
            <sz val="9"/>
            <color rgb="FF000000"/>
            <rFont val="宋体"/>
            <family val="3"/>
            <charset val="134"/>
          </rPr>
          <t xml:space="preserve">
</t>
        </r>
        <r>
          <rPr>
            <sz val="9"/>
            <color rgb="FF000000"/>
            <rFont val="宋体"/>
            <family val="3"/>
            <charset val="134"/>
          </rPr>
          <t>我国</t>
        </r>
        <r>
          <rPr>
            <sz val="9"/>
            <color rgb="FF000000"/>
            <rFont val="宋体"/>
            <family val="3"/>
            <charset val="134"/>
          </rPr>
          <t>21</t>
        </r>
        <r>
          <rPr>
            <sz val="9"/>
            <color rgb="FF000000"/>
            <rFont val="宋体"/>
            <family val="3"/>
            <charset val="134"/>
          </rPr>
          <t>世纪以来中小学教师评价政策的内容与政策工具分析，参与成员</t>
        </r>
        <r>
          <rPr>
            <sz val="9"/>
            <color rgb="FF000000"/>
            <rFont val="宋体"/>
            <family val="3"/>
            <charset val="134"/>
          </rPr>
          <t>3/3</t>
        </r>
        <r>
          <rPr>
            <sz val="9"/>
            <color rgb="FF000000"/>
            <rFont val="宋体"/>
            <family val="3"/>
            <charset val="134"/>
          </rPr>
          <t>）</t>
        </r>
        <r>
          <rPr>
            <sz val="9"/>
            <color rgb="FF000000"/>
            <rFont val="宋体"/>
            <family val="3"/>
            <charset val="134"/>
          </rPr>
          <t>+0.33</t>
        </r>
      </text>
    </comment>
    <comment ref="T40" authorId="2" shapeId="0">
      <text>
        <r>
          <rPr>
            <b/>
            <sz val="9"/>
            <rFont val="宋体"/>
            <family val="3"/>
            <charset val="134"/>
          </rPr>
          <t>Administrator:</t>
        </r>
        <r>
          <rPr>
            <sz val="9"/>
            <rFont val="宋体"/>
            <family val="3"/>
            <charset val="134"/>
          </rPr>
          <t xml:space="preserve">
1.综合性比赛（教师教育学院第九届投篮之星，未获奖） +0.5
2.综合性比赛（大美校园征集活动，未获奖）+0.5</t>
        </r>
      </text>
    </comment>
    <comment ref="O41" authorId="2" shapeId="0">
      <text>
        <r>
          <rPr>
            <b/>
            <sz val="9"/>
            <rFont val="宋体"/>
            <family val="3"/>
            <charset val="134"/>
          </rPr>
          <t>Administrator:</t>
        </r>
        <r>
          <rPr>
            <sz val="9"/>
            <rFont val="宋体"/>
            <family val="3"/>
            <charset val="134"/>
          </rPr>
          <t xml:space="preserve">
1.科研（“Understanding the serial mediating effects of career adaptability and career decision-making self-efficacy between parental autonomy support and academic engagement in Chinese secondary vocational students”发表于《Frontiers in Psychology》权威A，一作）+60</t>
        </r>
      </text>
    </comment>
    <comment ref="F42" authorId="2" shapeId="0">
      <text>
        <r>
          <rPr>
            <b/>
            <sz val="9"/>
            <rFont val="宋体"/>
            <family val="3"/>
            <charset val="134"/>
          </rPr>
          <t>Administrator:</t>
        </r>
        <r>
          <rPr>
            <sz val="9"/>
            <rFont val="宋体"/>
            <family val="3"/>
            <charset val="134"/>
          </rPr>
          <t xml:space="preserve">
1.志愿服务（18.5小时）+4</t>
        </r>
      </text>
    </comment>
    <comment ref="O42" authorId="2" shapeId="0">
      <text>
        <r>
          <rPr>
            <b/>
            <sz val="9"/>
            <rFont val="宋体"/>
            <family val="3"/>
            <charset val="134"/>
          </rPr>
          <t>Administrator:</t>
        </r>
        <r>
          <rPr>
            <sz val="9"/>
            <rFont val="宋体"/>
            <family val="3"/>
            <charset val="134"/>
          </rPr>
          <t xml:space="preserve">
1.科研（教师教育学院第十届院课题立项：小学教育师范生“学会教学”过程的个案研究，参与成员1/4）+0.25</t>
        </r>
      </text>
    </comment>
    <comment ref="T42" authorId="2" shapeId="0">
      <text>
        <r>
          <rPr>
            <b/>
            <sz val="9"/>
            <rFont val="宋体"/>
            <family val="3"/>
            <charset val="134"/>
          </rPr>
          <t>Administrator:</t>
        </r>
        <r>
          <rPr>
            <sz val="9"/>
            <rFont val="宋体"/>
            <family val="3"/>
            <charset val="134"/>
          </rPr>
          <t xml:space="preserve">
1.综合性比赛（新生演讲赛 参与）+0.5
2.综合性比赛（2021普译奖全国大学生英语写作大赛 参与）+0.5
3.综合性比赛（第十二届国学文化主题征文大赛 优胜奖）+2
4.综合性比赛（第十四届研究生外语风采大赛之“喜迎亚运，译展风采”翻译大赛 二等奖）+7
5.综合性比赛（大学生传染病应对防护知识竞赛 全国初赛三等奖）+2
6.综合性比赛（2022第六届大学生环保知识竞赛 优秀奖）+2
7.综合性比赛（2022第三节大学生组织管理能力大赛 校级一等奖）+2</t>
        </r>
      </text>
    </comment>
    <comment ref="F43" authorId="2" shapeId="0">
      <text>
        <r>
          <rPr>
            <b/>
            <sz val="9"/>
            <rFont val="宋体"/>
            <family val="3"/>
            <charset val="134"/>
          </rPr>
          <t>Administrator:</t>
        </r>
        <r>
          <rPr>
            <sz val="9"/>
            <rFont val="宋体"/>
            <family val="3"/>
            <charset val="134"/>
          </rPr>
          <t xml:space="preserve">
1.学生工作（教师教育学院党家发展规划组干事，考核称职）+2
2.志愿服务（24.5小时）+4</t>
        </r>
      </text>
    </comment>
    <comment ref="O43" authorId="2" shapeId="0">
      <text>
        <r>
          <rPr>
            <b/>
            <sz val="9"/>
            <rFont val="宋体"/>
            <family val="3"/>
            <charset val="134"/>
          </rPr>
          <t>Administrator:</t>
        </r>
        <r>
          <rPr>
            <sz val="9"/>
            <rFont val="宋体"/>
            <family val="3"/>
            <charset val="134"/>
          </rPr>
          <t xml:space="preserve">
1.教师教育学院第十届院级课题立项：小学教育师范生“学会教学”过程的个案研究，参与成员3/4 +0.25</t>
        </r>
      </text>
    </comment>
    <comment ref="T43" authorId="2" shapeId="0">
      <text>
        <r>
          <rPr>
            <b/>
            <sz val="9"/>
            <rFont val="宋体"/>
            <family val="3"/>
            <charset val="134"/>
          </rPr>
          <t>Administrator:</t>
        </r>
        <r>
          <rPr>
            <sz val="9"/>
            <rFont val="宋体"/>
            <family val="3"/>
            <charset val="134"/>
          </rPr>
          <t xml:space="preserve">
1.教师教育学院研究生“请党放心，强国有我”新生演讲比赛（参与）+0.5
2.第十二届国学文化节系列活动之主题征文大赛（参与）+0.5
3.大学生传染病应对防护知识竞赛（全国初赛一等奖）+2
4.大学校园垃圾分类与资源回收知识竞赛活动（全国初赛一等奖）+2</t>
        </r>
      </text>
    </comment>
    <comment ref="F44" authorId="3" shapeId="0">
      <text>
        <r>
          <rPr>
            <b/>
            <sz val="9"/>
            <rFont val="宋体"/>
            <family val="3"/>
            <charset val="134"/>
          </rPr>
          <t>何斯雯:</t>
        </r>
        <r>
          <rPr>
            <sz val="9"/>
            <rFont val="宋体"/>
            <family val="3"/>
            <charset val="134"/>
          </rPr>
          <t xml:space="preserve">
1.学生工作（教师学院青训营志愿服务部干事） +1分
2.所在志愿服务部获得校级先进组织 +4分
3.室友插座未拔 -3分
4.志愿服务22.75h +4分</t>
        </r>
      </text>
    </comment>
    <comment ref="F45" authorId="3" shapeId="0">
      <text>
        <r>
          <rPr>
            <b/>
            <sz val="9"/>
            <color rgb="FF000000"/>
            <rFont val="宋体"/>
            <family val="3"/>
            <charset val="134"/>
          </rPr>
          <t>何斯雯</t>
        </r>
        <r>
          <rPr>
            <b/>
            <sz val="9"/>
            <color rgb="FF000000"/>
            <rFont val="宋体"/>
            <family val="3"/>
            <charset val="134"/>
          </rPr>
          <t>:</t>
        </r>
        <r>
          <rPr>
            <sz val="9"/>
            <color rgb="FF000000"/>
            <rFont val="宋体"/>
            <family val="3"/>
            <charset val="134"/>
          </rPr>
          <t xml:space="preserve">
</t>
        </r>
        <r>
          <rPr>
            <sz val="9"/>
            <color rgb="FF000000"/>
            <rFont val="宋体"/>
            <family val="3"/>
            <charset val="134"/>
          </rPr>
          <t>1.</t>
        </r>
        <r>
          <rPr>
            <sz val="9"/>
            <color rgb="FF000000"/>
            <rFont val="宋体"/>
            <family val="3"/>
            <charset val="134"/>
          </rPr>
          <t>学术部干事，考核称职</t>
        </r>
        <r>
          <rPr>
            <sz val="9"/>
            <color rgb="FF000000"/>
            <rFont val="宋体"/>
            <family val="3"/>
            <charset val="134"/>
          </rPr>
          <t xml:space="preserve"> +2</t>
        </r>
        <r>
          <rPr>
            <sz val="9"/>
            <color rgb="FF000000"/>
            <rFont val="宋体"/>
            <family val="3"/>
            <charset val="134"/>
          </rPr>
          <t>分</t>
        </r>
        <r>
          <rPr>
            <sz val="9"/>
            <color rgb="FF000000"/>
            <rFont val="宋体"/>
            <family val="3"/>
            <charset val="134"/>
          </rPr>
          <t xml:space="preserve">
</t>
        </r>
        <r>
          <rPr>
            <sz val="9"/>
            <color rgb="FF000000"/>
            <rFont val="宋体"/>
            <family val="3"/>
            <charset val="134"/>
          </rPr>
          <t>2.</t>
        </r>
        <r>
          <rPr>
            <sz val="9"/>
            <color rgb="FF000000"/>
            <rFont val="宋体"/>
            <family val="3"/>
            <charset val="134"/>
          </rPr>
          <t>室友插座未拔（寝室成员）</t>
        </r>
        <r>
          <rPr>
            <sz val="9"/>
            <color rgb="FF000000"/>
            <rFont val="宋体"/>
            <family val="3"/>
            <charset val="134"/>
          </rPr>
          <t xml:space="preserve"> -3</t>
        </r>
        <r>
          <rPr>
            <sz val="9"/>
            <color rgb="FF000000"/>
            <rFont val="宋体"/>
            <family val="3"/>
            <charset val="134"/>
          </rPr>
          <t>分</t>
        </r>
        <r>
          <rPr>
            <sz val="9"/>
            <color rgb="FF000000"/>
            <rFont val="宋体"/>
            <family val="3"/>
            <charset val="134"/>
          </rPr>
          <t xml:space="preserve">
</t>
        </r>
        <r>
          <rPr>
            <sz val="9"/>
            <color rgb="FF000000"/>
            <rFont val="宋体"/>
            <family val="3"/>
            <charset val="134"/>
          </rPr>
          <t>4.</t>
        </r>
        <r>
          <rPr>
            <sz val="9"/>
            <color rgb="FF000000"/>
            <rFont val="宋体"/>
            <family val="3"/>
            <charset val="134"/>
          </rPr>
          <t>志愿服务</t>
        </r>
        <r>
          <rPr>
            <sz val="9"/>
            <color rgb="FF000000"/>
            <rFont val="宋体"/>
            <family val="3"/>
            <charset val="134"/>
          </rPr>
          <t>33.5h +4</t>
        </r>
        <r>
          <rPr>
            <sz val="9"/>
            <color rgb="FF000000"/>
            <rFont val="宋体"/>
            <family val="3"/>
            <charset val="134"/>
          </rPr>
          <t>分</t>
        </r>
        <r>
          <rPr>
            <sz val="9"/>
            <color rgb="FF000000"/>
            <rFont val="宋体"/>
            <family val="3"/>
            <charset val="134"/>
          </rPr>
          <t xml:space="preserve">
</t>
        </r>
        <r>
          <rPr>
            <sz val="9"/>
            <color rgb="FF000000"/>
            <rFont val="宋体"/>
            <family val="3"/>
            <charset val="134"/>
          </rPr>
          <t>5.</t>
        </r>
        <r>
          <rPr>
            <sz val="9"/>
            <color rgb="FF000000"/>
            <rFont val="宋体"/>
            <family val="3"/>
            <charset val="134"/>
          </rPr>
          <t>院级优秀团员</t>
        </r>
        <r>
          <rPr>
            <sz val="9"/>
            <color rgb="FF000000"/>
            <rFont val="宋体"/>
            <family val="3"/>
            <charset val="134"/>
          </rPr>
          <t xml:space="preserve"> +4</t>
        </r>
        <r>
          <rPr>
            <sz val="9"/>
            <color rgb="FF000000"/>
            <rFont val="宋体"/>
            <family val="3"/>
            <charset val="134"/>
          </rPr>
          <t>分</t>
        </r>
      </text>
    </comment>
    <comment ref="O45" authorId="3" shapeId="0">
      <text>
        <r>
          <rPr>
            <b/>
            <sz val="9"/>
            <rFont val="宋体"/>
            <family val="3"/>
            <charset val="134"/>
          </rPr>
          <t>何斯雯:</t>
        </r>
        <r>
          <rPr>
            <sz val="9"/>
            <rFont val="宋体"/>
            <family val="3"/>
            <charset val="134"/>
          </rPr>
          <t xml:space="preserve">
1.院级课题：后疫情时代下职前教师在线教学能力培养的研究（负责人） +1.5分
2.院级课题：乡村青年教师专业自主发展的隐形挑战与应付，参与成员1/2 +0.5分</t>
        </r>
      </text>
    </comment>
    <comment ref="T45" authorId="3" shapeId="0">
      <text>
        <r>
          <rPr>
            <b/>
            <sz val="9"/>
            <rFont val="宋体"/>
            <family val="3"/>
            <charset val="134"/>
          </rPr>
          <t>何斯雯:</t>
        </r>
        <r>
          <rPr>
            <sz val="9"/>
            <rFont val="宋体"/>
            <family val="3"/>
            <charset val="134"/>
          </rPr>
          <t xml:space="preserve">
1.相观斋参与人员 +0.5分
2.端午节活动参与人员  +0.5分
3.2022年全国大学生创新能力大赛一等奖 +2分
4.2022年第二届“应急科普华夏行”大学生生活安全专题竞赛一等奖  +2分
5.2022年第三届大学生财经素养大赛 一等奖 +2分</t>
        </r>
      </text>
    </comment>
    <comment ref="F46" authorId="3" shapeId="0">
      <text>
        <r>
          <rPr>
            <b/>
            <sz val="9"/>
            <rFont val="宋体"/>
            <family val="3"/>
            <charset val="134"/>
          </rPr>
          <t>何斯雯:</t>
        </r>
        <r>
          <rPr>
            <sz val="9"/>
            <rFont val="宋体"/>
            <family val="3"/>
            <charset val="134"/>
          </rPr>
          <t xml:space="preserve">
1.志愿服务30h  +4分
2.寝室有人插座未拔（寝室成员） -3分</t>
        </r>
      </text>
    </comment>
    <comment ref="O46" authorId="3" shapeId="0">
      <text>
        <r>
          <rPr>
            <b/>
            <sz val="9"/>
            <rFont val="宋体"/>
            <family val="3"/>
            <charset val="134"/>
          </rPr>
          <t>何斯雯:</t>
        </r>
        <r>
          <rPr>
            <sz val="9"/>
            <rFont val="宋体"/>
            <family val="3"/>
            <charset val="134"/>
          </rPr>
          <t xml:space="preserve">
1.院级课题：后疫情时代下职前教师在线教学设计能力培养的研究，参与成员2/3  +0.33分</t>
        </r>
      </text>
    </comment>
    <comment ref="T46" authorId="3" shapeId="0">
      <text>
        <r>
          <rPr>
            <b/>
            <sz val="9"/>
            <rFont val="宋体"/>
            <family val="3"/>
            <charset val="134"/>
          </rPr>
          <t>何斯雯:</t>
        </r>
        <r>
          <rPr>
            <sz val="9"/>
            <rFont val="宋体"/>
            <family val="3"/>
            <charset val="134"/>
          </rPr>
          <t xml:space="preserve">
1.端午节活动参与人员 +0.5分
2.学科竞赛:浙江师范大学第十四届研究生外语风采大赛之“喜迎亚运，译展风采”翻译大赛二等奖  +7分
3.社会实践证明《国家基础教育课程、教材、教学调查》 +0.5分</t>
        </r>
      </text>
    </comment>
    <comment ref="F47" authorId="3" shapeId="0">
      <text>
        <r>
          <rPr>
            <b/>
            <sz val="9"/>
            <color rgb="FF000000"/>
            <rFont val="宋体"/>
            <family val="3"/>
            <charset val="134"/>
          </rPr>
          <t>何斯雯</t>
        </r>
        <r>
          <rPr>
            <b/>
            <sz val="9"/>
            <color rgb="FF000000"/>
            <rFont val="宋体"/>
            <family val="3"/>
            <charset val="134"/>
          </rPr>
          <t>:</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10.5h +0.25</t>
        </r>
        <r>
          <rPr>
            <sz val="9"/>
            <color rgb="FF000000"/>
            <rFont val="宋体"/>
            <family val="3"/>
            <charset val="134"/>
          </rPr>
          <t>分</t>
        </r>
        <r>
          <rPr>
            <sz val="9"/>
            <color rgb="FF000000"/>
            <rFont val="宋体"/>
            <family val="3"/>
            <charset val="134"/>
          </rPr>
          <t xml:space="preserve">
</t>
        </r>
        <r>
          <rPr>
            <sz val="9"/>
            <color rgb="FF000000"/>
            <rFont val="宋体"/>
            <family val="3"/>
            <charset val="134"/>
          </rPr>
          <t>2.</t>
        </r>
        <r>
          <rPr>
            <sz val="9"/>
            <color rgb="FF000000"/>
            <rFont val="宋体"/>
            <family val="3"/>
            <charset val="134"/>
          </rPr>
          <t>电动车违停</t>
        </r>
        <r>
          <rPr>
            <sz val="9"/>
            <color rgb="FF000000"/>
            <rFont val="宋体"/>
            <family val="3"/>
            <charset val="134"/>
          </rPr>
          <t xml:space="preserve"> -1</t>
        </r>
        <r>
          <rPr>
            <sz val="9"/>
            <color rgb="FF000000"/>
            <rFont val="宋体"/>
            <family val="3"/>
            <charset val="134"/>
          </rPr>
          <t>分</t>
        </r>
        <r>
          <rPr>
            <sz val="9"/>
            <color rgb="FF000000"/>
            <rFont val="宋体"/>
            <family val="3"/>
            <charset val="134"/>
          </rPr>
          <t xml:space="preserve">
</t>
        </r>
        <r>
          <rPr>
            <sz val="9"/>
            <color rgb="FF000000"/>
            <rFont val="宋体"/>
            <family val="3"/>
            <charset val="134"/>
          </rPr>
          <t>3.</t>
        </r>
        <r>
          <rPr>
            <sz val="9"/>
            <color rgb="FF000000"/>
            <rFont val="宋体"/>
            <family val="3"/>
            <charset val="134"/>
          </rPr>
          <t>寝室插座未拔（责任人）</t>
        </r>
        <r>
          <rPr>
            <sz val="9"/>
            <color rgb="FF000000"/>
            <rFont val="宋体"/>
            <family val="3"/>
            <charset val="134"/>
          </rPr>
          <t xml:space="preserve"> -5</t>
        </r>
        <r>
          <rPr>
            <sz val="9"/>
            <color rgb="FF000000"/>
            <rFont val="宋体"/>
            <family val="3"/>
            <charset val="134"/>
          </rPr>
          <t>分</t>
        </r>
      </text>
    </comment>
    <comment ref="O47" authorId="3" shapeId="0">
      <text>
        <r>
          <rPr>
            <b/>
            <sz val="9"/>
            <rFont val="宋体"/>
            <family val="3"/>
            <charset val="134"/>
          </rPr>
          <t>何斯雯:</t>
        </r>
        <r>
          <rPr>
            <sz val="9"/>
            <rFont val="宋体"/>
            <family val="3"/>
            <charset val="134"/>
          </rPr>
          <t xml:space="preserve">
1.教师教育学院第十期院课题立项：
后疫情时代下职前教师在线教学设计能力培养的研究，参与成员3/3  +0.33分</t>
        </r>
      </text>
    </comment>
    <comment ref="F48" authorId="3" shapeId="0">
      <text>
        <r>
          <rPr>
            <b/>
            <sz val="9"/>
            <rFont val="宋体"/>
            <family val="3"/>
            <charset val="134"/>
          </rPr>
          <t>何斯雯:</t>
        </r>
        <r>
          <rPr>
            <sz val="9"/>
            <rFont val="宋体"/>
            <family val="3"/>
            <charset val="134"/>
          </rPr>
          <t xml:space="preserve">
1.志愿服务10h，0</t>
        </r>
      </text>
    </comment>
    <comment ref="F49" authorId="3" shapeId="0">
      <text>
        <r>
          <rPr>
            <b/>
            <sz val="9"/>
            <rFont val="宋体"/>
            <family val="3"/>
            <charset val="134"/>
          </rPr>
          <t>何斯雯:</t>
        </r>
        <r>
          <rPr>
            <sz val="9"/>
            <rFont val="宋体"/>
            <family val="3"/>
            <charset val="134"/>
          </rPr>
          <t xml:space="preserve">
1.志愿服务12h +1分</t>
        </r>
      </text>
    </comment>
    <comment ref="O49" authorId="3" shapeId="0">
      <text>
        <r>
          <rPr>
            <b/>
            <sz val="9"/>
            <rFont val="宋体"/>
            <family val="3"/>
            <charset val="134"/>
          </rPr>
          <t>何斯雯:</t>
        </r>
        <r>
          <rPr>
            <sz val="9"/>
            <rFont val="宋体"/>
            <family val="3"/>
            <charset val="134"/>
          </rPr>
          <t xml:space="preserve">
1.院级课题立项：
后疫情时代下职前教师在线教学设计能力培养的研究，参与成员3/3 +0.33分</t>
        </r>
      </text>
    </comment>
    <comment ref="F50" authorId="3" shapeId="0">
      <text>
        <r>
          <rPr>
            <b/>
            <sz val="9"/>
            <rFont val="宋体"/>
            <family val="3"/>
            <charset val="134"/>
          </rPr>
          <t>何斯雯:</t>
        </r>
        <r>
          <rPr>
            <sz val="9"/>
            <rFont val="宋体"/>
            <family val="3"/>
            <charset val="134"/>
          </rPr>
          <t xml:space="preserve">
1.学生工作（组织委员，考核合格） +4分
2.志愿服务22h  +4分</t>
        </r>
      </text>
    </comment>
    <comment ref="O50" authorId="3" shapeId="0">
      <text>
        <r>
          <rPr>
            <b/>
            <sz val="9"/>
            <rFont val="宋体"/>
            <family val="3"/>
            <charset val="134"/>
          </rPr>
          <t>何斯雯:</t>
        </r>
        <r>
          <rPr>
            <sz val="9"/>
            <rFont val="宋体"/>
            <family val="3"/>
            <charset val="134"/>
          </rPr>
          <t xml:space="preserve">
1.教师教育学院第十期院级课题：中华优秀传统文化融入数学课程研究，负责人  +1.5分
2.教师教育学院第十期院级课题：以项目式学习推进劳动教育融入数学课程的有效实施研究，参与成员1/1  +1分</t>
        </r>
      </text>
    </comment>
    <comment ref="F52" authorId="3" shapeId="0">
      <text>
        <r>
          <rPr>
            <b/>
            <sz val="9"/>
            <rFont val="宋体"/>
            <family val="3"/>
            <charset val="134"/>
          </rPr>
          <t>何斯雯:</t>
        </r>
        <r>
          <rPr>
            <sz val="9"/>
            <rFont val="宋体"/>
            <family val="3"/>
            <charset val="134"/>
          </rPr>
          <t xml:space="preserve">
1.学生工作（研会志愿服务部干事，考核优秀）  +3分
2.研会志愿服务部获校级先进集体  +4分
3.志愿服务21.5h +4分
4.院级志愿者先进个人 +4分</t>
        </r>
      </text>
    </comment>
    <comment ref="F53" authorId="3" shapeId="0">
      <text>
        <r>
          <rPr>
            <b/>
            <sz val="9"/>
            <rFont val="宋体"/>
            <family val="3"/>
            <charset val="134"/>
          </rPr>
          <t>何斯雯:</t>
        </r>
        <r>
          <rPr>
            <sz val="9"/>
            <rFont val="宋体"/>
            <family val="3"/>
            <charset val="134"/>
          </rPr>
          <t xml:space="preserve">
1.院级志愿者先进个人 +4分
2.志愿服务29.3h +4分
3.获得“最美寝室” +5分
</t>
        </r>
      </text>
    </comment>
    <comment ref="O53" authorId="3" shapeId="0">
      <text>
        <r>
          <rPr>
            <b/>
            <sz val="9"/>
            <rFont val="宋体"/>
            <family val="3"/>
            <charset val="134"/>
          </rPr>
          <t>何斯雯:</t>
        </r>
        <r>
          <rPr>
            <sz val="9"/>
            <rFont val="宋体"/>
            <family val="3"/>
            <charset val="134"/>
          </rPr>
          <t xml:space="preserve">
1.校级课题：研究生“服务省域战略助力共同富裕建设”专项课题立项“共富背景下县域‘小而优’学校的共生模式及发展路径研究”负责人  +3分
2.校级课题：研究生“服务省域战略助力共同富裕建设”专项课题立项“共生理论视域下的城乡教育共同体建构路径与发展策略研究” 参与成员1/2  +1分
3.院级课题：教师教育学院第十期学生课外学术科技活动教育学课题立项“活动理论视域下教师专业发展学校的内生困境与发展策略研究”负责人  +1.5分
4.院级课题：教师教育学院第十期学生课外学术科技活动教育学课题立项“社会契约视角下的城乡教育共同体建设路径与发展策略研究”参与成员1/1   +1分</t>
        </r>
      </text>
    </comment>
    <comment ref="T53" authorId="3" shapeId="0">
      <text>
        <r>
          <rPr>
            <b/>
            <sz val="9"/>
            <rFont val="宋体"/>
            <family val="3"/>
            <charset val="134"/>
          </rPr>
          <t>何斯雯:</t>
        </r>
        <r>
          <rPr>
            <sz val="9"/>
            <rFont val="宋体"/>
            <family val="3"/>
            <charset val="134"/>
          </rPr>
          <t xml:space="preserve">
1.2021-2022年度党员先锋岗活动先进个人 +4分
2.《论学科实践：形式、特点及基本要求》
获得2022年“桃李杯”全国中小学教育教学论文大赛一等奖 +2分</t>
        </r>
      </text>
    </comment>
    <comment ref="F54" authorId="3" shapeId="0">
      <text>
        <r>
          <rPr>
            <b/>
            <sz val="9"/>
            <rFont val="宋体"/>
            <family val="3"/>
            <charset val="134"/>
          </rPr>
          <t>何斯雯:</t>
        </r>
        <r>
          <rPr>
            <sz val="9"/>
            <rFont val="宋体"/>
            <family val="3"/>
            <charset val="134"/>
          </rPr>
          <t xml:space="preserve">
1.志愿服务23.2h +4分
2.获得最美寝室 +5分</t>
        </r>
      </text>
    </comment>
    <comment ref="O54" authorId="3" shapeId="0">
      <text>
        <r>
          <rPr>
            <b/>
            <sz val="9"/>
            <rFont val="宋体"/>
            <family val="3"/>
            <charset val="134"/>
          </rPr>
          <t>何斯雯:</t>
        </r>
        <r>
          <rPr>
            <sz val="9"/>
            <rFont val="宋体"/>
            <family val="3"/>
            <charset val="134"/>
          </rPr>
          <t xml:space="preserve">
1.院级课题:教师教育学院第十期学生课外学术科技活动教育学课题立项“党员志愿服务“西部计划”调查研究-以浙江师范大学为例”，参与成员1/1  +1分</t>
        </r>
      </text>
    </comment>
    <comment ref="T54" authorId="3" shapeId="0">
      <text>
        <r>
          <rPr>
            <b/>
            <sz val="9"/>
            <rFont val="宋体"/>
            <family val="3"/>
            <charset val="134"/>
          </rPr>
          <t>何斯雯:</t>
        </r>
        <r>
          <rPr>
            <sz val="9"/>
            <rFont val="宋体"/>
            <family val="3"/>
            <charset val="134"/>
          </rPr>
          <t xml:space="preserve">
1.社会实践（浙江海洋大学《国家基础教育课程、教材、教学调查》
成员） +0.5分</t>
        </r>
      </text>
    </comment>
    <comment ref="F55" authorId="3" shapeId="0">
      <text>
        <r>
          <rPr>
            <b/>
            <sz val="9"/>
            <rFont val="宋体"/>
            <family val="3"/>
            <charset val="134"/>
          </rPr>
          <t>何斯雯:</t>
        </r>
        <r>
          <rPr>
            <sz val="9"/>
            <rFont val="宋体"/>
            <family val="3"/>
            <charset val="134"/>
          </rPr>
          <t xml:space="preserve">
1.文体部干事  +2分
2.志愿服务21.8h +4分
3.获得“最美寝室” +5分</t>
        </r>
      </text>
    </comment>
    <comment ref="O55" authorId="3" shapeId="0">
      <text>
        <r>
          <rPr>
            <b/>
            <sz val="9"/>
            <rFont val="宋体"/>
            <family val="3"/>
            <charset val="134"/>
          </rPr>
          <t>何斯雯:</t>
        </r>
        <r>
          <rPr>
            <sz val="9"/>
            <rFont val="宋体"/>
            <family val="3"/>
            <charset val="134"/>
          </rPr>
          <t xml:space="preserve">
1.院级课题:教师教育学院第十期学生课外学术科技活动教育学课题立项“活动理论视域下教师专业发展学校的内生困境与发展策略研究”，参与成员2/2  +0.5分
2.院级课题:教师教育学院第十期学生课外学术科技活动教育学课题立项“党员志愿服务“西部计划”调查研究-以浙江师范大学为例”负责人  +1.5分</t>
        </r>
      </text>
    </comment>
    <comment ref="T55" authorId="3" shapeId="0">
      <text>
        <r>
          <rPr>
            <b/>
            <sz val="9"/>
            <rFont val="宋体"/>
            <family val="3"/>
            <charset val="134"/>
          </rPr>
          <t>何斯雯:</t>
        </r>
        <r>
          <rPr>
            <sz val="9"/>
            <rFont val="宋体"/>
            <family val="3"/>
            <charset val="134"/>
          </rPr>
          <t xml:space="preserve">
1.参与2021届教师教育学院第九届“投篮之星” +0.5分</t>
        </r>
      </text>
    </comment>
    <comment ref="F56" authorId="3" shapeId="0">
      <text>
        <r>
          <rPr>
            <b/>
            <sz val="9"/>
            <rFont val="宋体"/>
            <family val="3"/>
            <charset val="134"/>
          </rPr>
          <t>何斯雯:</t>
        </r>
        <r>
          <rPr>
            <sz val="9"/>
            <rFont val="宋体"/>
            <family val="3"/>
            <charset val="134"/>
          </rPr>
          <t xml:space="preserve">
1.学生工作（副班长，考核称职） +4分</t>
        </r>
      </text>
    </comment>
    <comment ref="O56" authorId="3" shapeId="0">
      <text>
        <r>
          <rPr>
            <b/>
            <sz val="9"/>
            <rFont val="宋体"/>
            <family val="3"/>
            <charset val="134"/>
          </rPr>
          <t>何斯雯:</t>
        </r>
        <r>
          <rPr>
            <sz val="9"/>
            <rFont val="宋体"/>
            <family val="3"/>
            <charset val="134"/>
          </rPr>
          <t xml:space="preserve">
1.教师教育学院第十期学生课外学术科技活动教育学课题立项：
本硕学科一致性与否对硕士学习状况影响的调查研究——以教师教育学院为例，参与成员3/3  +0.33分</t>
        </r>
      </text>
    </comment>
    <comment ref="T56" authorId="3" shapeId="0">
      <text>
        <r>
          <rPr>
            <b/>
            <sz val="9"/>
            <rFont val="宋体"/>
            <family val="3"/>
            <charset val="134"/>
          </rPr>
          <t>何斯雯:</t>
        </r>
        <r>
          <rPr>
            <sz val="9"/>
            <rFont val="宋体"/>
            <family val="3"/>
            <charset val="134"/>
          </rPr>
          <t xml:space="preserve">
1.2021年教师教育学院第九届本硕博友谊篮球联赛团体第三名 +1.5分
2.浙江师范大学第三十六届新生演讲赛二等奖 +7分
</t>
        </r>
      </text>
    </comment>
    <comment ref="F57" authorId="3" shapeId="0">
      <text>
        <r>
          <rPr>
            <b/>
            <sz val="9"/>
            <rFont val="宋体"/>
            <family val="3"/>
            <charset val="134"/>
          </rPr>
          <t>何斯雯:</t>
        </r>
        <r>
          <rPr>
            <sz val="9"/>
            <rFont val="宋体"/>
            <family val="3"/>
            <charset val="134"/>
          </rPr>
          <t xml:space="preserve">
1.研会就业部干事，考核称职 +2分
2.志愿服务38.2h +4分
3.最美寝室 +5分</t>
        </r>
      </text>
    </comment>
    <comment ref="O57" authorId="3" shapeId="0">
      <text>
        <r>
          <rPr>
            <b/>
            <sz val="9"/>
            <rFont val="宋体"/>
            <family val="3"/>
            <charset val="134"/>
          </rPr>
          <t>何斯雯:</t>
        </r>
        <r>
          <rPr>
            <sz val="9"/>
            <rFont val="宋体"/>
            <family val="3"/>
            <charset val="134"/>
          </rPr>
          <t xml:space="preserve">
1.浙江师范大学2021年大学生创新创业大赛金奖，参与成员3/6  +0.67分
2.浙江师范大学第十一届“挑战杯”大学生创业计划竞赛二等奖  +2.63分
3.参与教师教育学院第十届学生课外学术科技活动教育学课题立项：
基于人大复印资料数学教与学的载文分析，参与成员2/4  +0.25分</t>
        </r>
      </text>
    </comment>
    <comment ref="T57" authorId="3" shapeId="0">
      <text>
        <r>
          <rPr>
            <b/>
            <sz val="9"/>
            <rFont val="宋体"/>
            <family val="3"/>
            <charset val="134"/>
          </rPr>
          <t>何斯雯:</t>
        </r>
        <r>
          <rPr>
            <sz val="9"/>
            <rFont val="宋体"/>
            <family val="3"/>
            <charset val="134"/>
          </rPr>
          <t xml:space="preserve">
1.2021-2022年度党员先锋岗活动先进个人 +4分</t>
        </r>
      </text>
    </comment>
    <comment ref="F58" authorId="3" shapeId="0">
      <text>
        <r>
          <rPr>
            <b/>
            <sz val="9"/>
            <rFont val="宋体"/>
            <family val="3"/>
            <charset val="134"/>
          </rPr>
          <t>何斯雯:</t>
        </r>
        <r>
          <rPr>
            <sz val="9"/>
            <rFont val="宋体"/>
            <family val="3"/>
            <charset val="134"/>
          </rPr>
          <t xml:space="preserve">
1.志愿服务15h +2.5分</t>
        </r>
      </text>
    </comment>
    <comment ref="O58" authorId="3" shapeId="0">
      <text>
        <r>
          <rPr>
            <b/>
            <sz val="9"/>
            <rFont val="宋体"/>
            <family val="3"/>
            <charset val="134"/>
          </rPr>
          <t>何斯雯:</t>
        </r>
        <r>
          <rPr>
            <sz val="9"/>
            <rFont val="宋体"/>
            <family val="3"/>
            <charset val="134"/>
          </rPr>
          <t xml:space="preserve">
1.教师教育学院第十期院级课题负责人：以项目式学习推进劳动教育融入数学课程的有效实施研究  +1.5分
2.教师教育学院第十期院级课题：中华优秀传统文化融入数学课程研究，参与成员1/1 +1分
3.校级课题：研究生“服务省域战略助力共同富裕建设”专项课题立项“共生理论视域下的城乡教育共同体建构路径与发展策略研究” 参与成员2/2  +1分</t>
        </r>
      </text>
    </comment>
    <comment ref="T58" authorId="3" shapeId="0">
      <text>
        <r>
          <rPr>
            <b/>
            <sz val="9"/>
            <rFont val="宋体"/>
            <family val="3"/>
            <charset val="134"/>
          </rPr>
          <t>何斯雯:</t>
        </r>
        <r>
          <rPr>
            <sz val="9"/>
            <rFont val="宋体"/>
            <family val="3"/>
            <charset val="134"/>
          </rPr>
          <t xml:space="preserve">
1.“桃李杯”全国中小学教育教学论文大赛一等奖 深度学习视域下初中数学任务的设计策略  +2分</t>
        </r>
      </text>
    </comment>
    <comment ref="F59" authorId="3" shapeId="0">
      <text>
        <r>
          <rPr>
            <b/>
            <sz val="9"/>
            <rFont val="宋体"/>
            <family val="3"/>
            <charset val="134"/>
          </rPr>
          <t>何斯雯:</t>
        </r>
        <r>
          <rPr>
            <sz val="9"/>
            <rFont val="宋体"/>
            <family val="3"/>
            <charset val="134"/>
          </rPr>
          <t xml:space="preserve">
1.志愿服务17h +3.5分</t>
        </r>
      </text>
    </comment>
    <comment ref="O59" authorId="3" shapeId="0">
      <text>
        <r>
          <rPr>
            <b/>
            <sz val="9"/>
            <rFont val="宋体"/>
            <family val="3"/>
            <charset val="134"/>
          </rPr>
          <t>何斯雯:</t>
        </r>
        <r>
          <rPr>
            <sz val="9"/>
            <rFont val="宋体"/>
            <family val="3"/>
            <charset val="134"/>
          </rPr>
          <t xml:space="preserve">
1.校级课题：研究生“服务省域战略助力共同富裕建设”专项课题立项“共生理论视域下的城乡教育共同体建构路径与发展策略研究” 负责人  +3分
2.校级课题：研究生“服务省域战略助力共同富裕建设”专项课题立项“共富背景下县域‘小而优’学校的共生模式及发展路径研究”参与成员2/2   +1分
3.院级课题：教师教育学院第十期学生课外学术科技活动教育学课题立项“社会契约视角下的城乡教育共同体建构路径与发展策略研究” 负责人  +1.5分
4.院级课题：教师教育学院第十期学生课外学术科技活动教育学课题立项“活动理论视域下教师专业发展学校的内生困境与发展策略研究”参与成员1/2  +0.5分</t>
        </r>
      </text>
    </comment>
    <comment ref="T59" authorId="3" shapeId="0">
      <text>
        <r>
          <rPr>
            <b/>
            <sz val="9"/>
            <rFont val="宋体"/>
            <family val="3"/>
            <charset val="134"/>
          </rPr>
          <t>何斯雯:</t>
        </r>
        <r>
          <rPr>
            <sz val="9"/>
            <rFont val="宋体"/>
            <family val="3"/>
            <charset val="134"/>
          </rPr>
          <t xml:space="preserve">
1.2021年度教师教育学院研究生新生演讲赛“优胜奖”  +2分
2.身临其境：小学语段教学中学生“阅读者”身份的四种转换》获得2021年“桃李杯”全国中小学教育教学论文大赛“一等奖” +2分</t>
        </r>
      </text>
    </comment>
    <comment ref="F61" authorId="3" shapeId="0">
      <text>
        <r>
          <rPr>
            <b/>
            <sz val="9"/>
            <rFont val="宋体"/>
            <family val="3"/>
            <charset val="134"/>
          </rPr>
          <t>何斯雯:</t>
        </r>
        <r>
          <rPr>
            <sz val="9"/>
            <rFont val="宋体"/>
            <family val="3"/>
            <charset val="134"/>
          </rPr>
          <t xml:space="preserve">
1.志愿服务13h +1.5分</t>
        </r>
      </text>
    </comment>
    <comment ref="O61" authorId="3" shapeId="0">
      <text>
        <r>
          <rPr>
            <b/>
            <sz val="9"/>
            <rFont val="宋体"/>
            <family val="3"/>
            <charset val="134"/>
          </rPr>
          <t>何斯雯:</t>
        </r>
        <r>
          <rPr>
            <sz val="9"/>
            <rFont val="宋体"/>
            <family val="3"/>
            <charset val="134"/>
          </rPr>
          <t xml:space="preserve">
1.院级课题：研究生党员思想政治学习的同伴效应研究（参与成员1/1） +1分</t>
        </r>
      </text>
    </comment>
    <comment ref="F62" authorId="3" shapeId="0">
      <text>
        <r>
          <rPr>
            <b/>
            <sz val="9"/>
            <rFont val="宋体"/>
            <family val="3"/>
            <charset val="134"/>
          </rPr>
          <t>何斯雯:</t>
        </r>
        <r>
          <rPr>
            <sz val="9"/>
            <rFont val="宋体"/>
            <family val="3"/>
            <charset val="134"/>
          </rPr>
          <t xml:space="preserve">
1.学生工作（党支部组织委员，考核优秀） +6分
2.最美寝室 +5分
3.志愿服务20.5h +4分</t>
        </r>
      </text>
    </comment>
    <comment ref="O62" authorId="3" shapeId="0">
      <text>
        <r>
          <rPr>
            <b/>
            <sz val="9"/>
            <rFont val="宋体"/>
            <family val="3"/>
            <charset val="134"/>
          </rPr>
          <t>何斯雯:</t>
        </r>
        <r>
          <rPr>
            <sz val="9"/>
            <rFont val="宋体"/>
            <family val="3"/>
            <charset val="134"/>
          </rPr>
          <t xml:space="preserve">
1.院级课题立项：
教育硕士专业学位研究生教学素养的调查研究——以浙江师范大学学科教学（语文）研究生为例 参与成员2/2  +0.5分
2.院级课题立项：本硕学科一致性与否对硕士学习状况影响的调查研究——以教师教育学院为例 参与成员2/3  +0.33分</t>
        </r>
      </text>
    </comment>
    <comment ref="T62" authorId="3" shapeId="0">
      <text>
        <r>
          <rPr>
            <b/>
            <sz val="9"/>
            <rFont val="宋体"/>
            <family val="3"/>
            <charset val="134"/>
          </rPr>
          <t>何斯雯:</t>
        </r>
        <r>
          <rPr>
            <sz val="9"/>
            <rFont val="宋体"/>
            <family val="3"/>
            <charset val="134"/>
          </rPr>
          <t xml:space="preserve">
1.党员先锋岗活动先进个人  +4分
2.第十二届国学文化节系列活动之主题征文大赛 参与  +0.5分
3.教师教育学院微团课 参与  +0.5分
4.2021年大学生健康科普知识竞赛 一等奖  +2分
5.2021年全国大学生科学素质知识竞赛 初赛一等奖  +2分</t>
        </r>
      </text>
    </comment>
    <comment ref="F63" authorId="3" shapeId="0">
      <text>
        <r>
          <rPr>
            <b/>
            <sz val="9"/>
            <rFont val="宋体"/>
            <family val="3"/>
            <charset val="134"/>
          </rPr>
          <t>何斯雯:</t>
        </r>
        <r>
          <rPr>
            <sz val="9"/>
            <rFont val="宋体"/>
            <family val="3"/>
            <charset val="134"/>
          </rPr>
          <t xml:space="preserve">
1.学生工作（党支部书记，考核优秀） +9分
2.志愿服务28h +4分
3.最美寝室 +5分</t>
        </r>
      </text>
    </comment>
    <comment ref="O63" authorId="3" shapeId="0">
      <text>
        <r>
          <rPr>
            <b/>
            <sz val="9"/>
            <rFont val="宋体"/>
            <family val="3"/>
            <charset val="134"/>
          </rPr>
          <t>何斯雯:</t>
        </r>
        <r>
          <rPr>
            <sz val="9"/>
            <rFont val="宋体"/>
            <family val="3"/>
            <charset val="134"/>
          </rPr>
          <t xml:space="preserve">
1.第十期院级课题立项负责人：《研究生党员思想政治学习的同伴效应研究》 +1.5分</t>
        </r>
      </text>
    </comment>
    <comment ref="T63" authorId="3" shapeId="0">
      <text>
        <r>
          <rPr>
            <b/>
            <sz val="9"/>
            <rFont val="宋体"/>
            <family val="3"/>
            <charset val="134"/>
          </rPr>
          <t>何斯雯:</t>
        </r>
        <r>
          <rPr>
            <sz val="9"/>
            <rFont val="宋体"/>
            <family val="3"/>
            <charset val="134"/>
          </rPr>
          <t xml:space="preserve">
1.参与2021年第十二届国学文化系列活动之主题征文大赛 +0.5分
2.浙江师范大学教师教育学院党员先锋岗活动“先进个人”  +4分
3.2021年大学生健康科普知识竞赛，二等奖  +2分
4.2021年全国大学生科学素质知识竞赛，一等奖  +2分</t>
        </r>
      </text>
    </comment>
    <comment ref="F64" authorId="4" shapeId="0">
      <text>
        <r>
          <rPr>
            <b/>
            <sz val="9"/>
            <rFont val="宋体"/>
            <family val="3"/>
            <charset val="134"/>
          </rPr>
          <t>user:</t>
        </r>
        <r>
          <rPr>
            <sz val="9"/>
            <rFont val="宋体"/>
            <family val="3"/>
            <charset val="134"/>
          </rPr>
          <t xml:space="preserve">
user:
1.学生工作（教师教育学院学术组干事，考核称职）+2
2.志愿时长（51.5小时）+4
3.荣誉加分（教师教育学院2021-2022学年志愿者行动先进个人）+4
4.寝室院检扣分（寝室成员）-3</t>
        </r>
      </text>
    </comment>
    <comment ref="O64" authorId="4" shapeId="0">
      <text>
        <r>
          <rPr>
            <b/>
            <sz val="9"/>
            <rFont val="宋体"/>
            <family val="3"/>
            <charset val="134"/>
          </rPr>
          <t>user:</t>
        </r>
        <r>
          <rPr>
            <sz val="9"/>
            <rFont val="宋体"/>
            <family val="3"/>
            <charset val="134"/>
          </rPr>
          <t xml:space="preserve">
1.科研（教师教育学院第十期课题
《民国时期浙江乡村师范教育的个案考察——以湘湖乡村师范学校为例》的项目负责人）+1.5
2.科研（教师教育学院第十期课题
《从依附到独立：近代中国女子教育观嬗变研究》的成员，参与成员1/1）+1分</t>
        </r>
      </text>
    </comment>
    <comment ref="T64" authorId="4" shapeId="0">
      <text>
        <r>
          <rPr>
            <b/>
            <sz val="9"/>
            <rFont val="宋体"/>
            <family val="3"/>
            <charset val="134"/>
          </rPr>
          <t>user:</t>
        </r>
        <r>
          <rPr>
            <sz val="9"/>
            <rFont val="宋体"/>
            <family val="3"/>
            <charset val="134"/>
          </rPr>
          <t xml:space="preserve">
1.综合性比赛（教师教育学院研究生新生演讲比赛三等奖）+3分</t>
        </r>
      </text>
    </comment>
    <comment ref="F65" authorId="4" shapeId="0">
      <text>
        <r>
          <rPr>
            <b/>
            <sz val="9"/>
            <rFont val="宋体"/>
            <family val="3"/>
            <charset val="134"/>
          </rPr>
          <t>user:</t>
        </r>
        <r>
          <rPr>
            <sz val="9"/>
            <rFont val="宋体"/>
            <family val="3"/>
            <charset val="134"/>
          </rPr>
          <t xml:space="preserve">
1.寝室院检扣分（责任人）-5分
2.志愿服务10小时+0分</t>
        </r>
      </text>
    </comment>
    <comment ref="F66" authorId="4" shapeId="0">
      <text>
        <r>
          <rPr>
            <b/>
            <sz val="9"/>
            <rFont val="宋体"/>
            <family val="3"/>
            <charset val="134"/>
          </rPr>
          <t>user:</t>
        </r>
        <r>
          <rPr>
            <sz val="9"/>
            <rFont val="宋体"/>
            <family val="3"/>
            <charset val="134"/>
          </rPr>
          <t xml:space="preserve">
1.学生工作（教育学学术型硕士研究生第一党支部宣传委员，称职）+4分
2.寝室院检扣分（寝室成员）-3分</t>
        </r>
      </text>
    </comment>
    <comment ref="T66" authorId="4" shapeId="0">
      <text>
        <r>
          <rPr>
            <b/>
            <sz val="9"/>
            <rFont val="宋体"/>
            <family val="3"/>
            <charset val="134"/>
          </rPr>
          <t>user:</t>
        </r>
        <r>
          <rPr>
            <sz val="9"/>
            <rFont val="宋体"/>
            <family val="3"/>
            <charset val="134"/>
          </rPr>
          <t xml:space="preserve">
1.综合性比赛（健美操团体最佳组织奖）+0.5分
2.2021-2022年度党员先锋岗活动先进个人+4分</t>
        </r>
      </text>
    </comment>
    <comment ref="F67" authorId="2" shapeId="0">
      <text>
        <r>
          <rPr>
            <b/>
            <sz val="9"/>
            <rFont val="宋体"/>
            <family val="3"/>
            <charset val="134"/>
          </rPr>
          <t>Administrator:</t>
        </r>
        <r>
          <rPr>
            <sz val="9"/>
            <rFont val="宋体"/>
            <family val="3"/>
            <charset val="134"/>
          </rPr>
          <t xml:space="preserve">
1.志愿服务21.1h +4
2.最美寝室 +5</t>
        </r>
      </text>
    </comment>
    <comment ref="T67" authorId="2" shapeId="0">
      <text>
        <r>
          <rPr>
            <b/>
            <sz val="9"/>
            <rFont val="宋体"/>
            <family val="3"/>
            <charset val="134"/>
          </rPr>
          <t>Administrator:</t>
        </r>
        <r>
          <rPr>
            <sz val="9"/>
            <rFont val="宋体"/>
            <family val="3"/>
            <charset val="134"/>
          </rPr>
          <t xml:space="preserve">
1.2021年第十二届国学文化节系列活动之征文大赛：参与 +0.5
2.第六届全国大学生预防艾滋病知识竞赛：优秀奖 +2</t>
        </r>
      </text>
    </comment>
    <comment ref="F68" authorId="2" shapeId="0">
      <text>
        <r>
          <rPr>
            <b/>
            <sz val="9"/>
            <rFont val="宋体"/>
            <family val="3"/>
            <charset val="134"/>
          </rPr>
          <t>Administrator:</t>
        </r>
        <r>
          <rPr>
            <sz val="9"/>
            <rFont val="宋体"/>
            <family val="3"/>
            <charset val="134"/>
          </rPr>
          <t xml:space="preserve">
1.学生工作：团支书，考核优秀 +9
2.志愿服务29.5h +4
3.院级优秀团干部 +4
4.最美寝室 +5</t>
        </r>
      </text>
    </comment>
    <comment ref="O68" authorId="2" shapeId="0">
      <text>
        <r>
          <rPr>
            <b/>
            <sz val="9"/>
            <rFont val="宋体"/>
            <family val="3"/>
            <charset val="134"/>
          </rPr>
          <t>Administrator:</t>
        </r>
        <r>
          <rPr>
            <sz val="9"/>
            <rFont val="宋体"/>
            <family val="3"/>
            <charset val="134"/>
          </rPr>
          <t xml:space="preserve">
1.第十期学生课外学术科技活动教育学课题立项名单：“高层次中小学教师的培养路径——英国“研究者在学校”项目研究”，除去负责人之外，参与成员人数有3人，2/3 +0.33</t>
        </r>
      </text>
    </comment>
    <comment ref="T68" authorId="2" shapeId="0">
      <text>
        <r>
          <rPr>
            <b/>
            <sz val="9"/>
            <rFont val="宋体"/>
            <family val="3"/>
            <charset val="134"/>
          </rPr>
          <t>Administrator:</t>
        </r>
        <r>
          <rPr>
            <sz val="9"/>
            <rFont val="宋体"/>
            <family val="3"/>
            <charset val="134"/>
          </rPr>
          <t xml:space="preserve">
1.院级活动“请党放心，强国有我”即院级文体类个人三等奖 +3</t>
        </r>
      </text>
    </comment>
    <comment ref="F69" authorId="2" shapeId="0">
      <text>
        <r>
          <rPr>
            <b/>
            <sz val="9"/>
            <rFont val="宋体"/>
            <family val="3"/>
            <charset val="134"/>
          </rPr>
          <t>Administrator:</t>
        </r>
        <r>
          <rPr>
            <sz val="9"/>
            <rFont val="宋体"/>
            <family val="3"/>
            <charset val="134"/>
          </rPr>
          <t xml:space="preserve">
1.志愿服务21.1h +4
2.最美寝室 +5
</t>
        </r>
      </text>
    </comment>
    <comment ref="O69" authorId="2" shapeId="0">
      <text>
        <r>
          <rPr>
            <b/>
            <sz val="9"/>
            <rFont val="宋体"/>
            <family val="3"/>
            <charset val="134"/>
          </rPr>
          <t>Administrator:</t>
        </r>
        <r>
          <rPr>
            <sz val="9"/>
            <rFont val="宋体"/>
            <family val="3"/>
            <charset val="134"/>
          </rPr>
          <t xml:space="preserve">
1.日本国际协力机构对非基础教育援助项目评估体系研究（教师教育学院第十期学生课外学术科技活动教育学课题立项，参与成员4/4）+0.25</t>
        </r>
      </text>
    </comment>
    <comment ref="F70" authorId="2" shapeId="0">
      <text>
        <r>
          <rPr>
            <b/>
            <sz val="9"/>
            <rFont val="宋体"/>
            <family val="3"/>
            <charset val="134"/>
          </rPr>
          <t>Administrator:</t>
        </r>
        <r>
          <rPr>
            <sz val="9"/>
            <rFont val="宋体"/>
            <family val="3"/>
            <charset val="134"/>
          </rPr>
          <t xml:space="preserve">
1.学生工作：班长，考核优秀 +9
2.志愿服务27.2h +4
3.最美寝室 +5
</t>
        </r>
      </text>
    </comment>
    <comment ref="O70" authorId="2" shapeId="0">
      <text>
        <r>
          <rPr>
            <b/>
            <sz val="9"/>
            <rFont val="宋体"/>
            <family val="3"/>
            <charset val="134"/>
          </rPr>
          <t>Administrator:</t>
        </r>
        <r>
          <rPr>
            <sz val="9"/>
            <rFont val="宋体"/>
            <family val="3"/>
            <charset val="134"/>
          </rPr>
          <t xml:space="preserve">
1.参与教师教育学院第十期学生课外学术科技活动教育学课题获得立项：南非高校斗争运动下开普敦大学转型研究，参与成员1/1 +1</t>
        </r>
      </text>
    </comment>
    <comment ref="T70" authorId="2" shapeId="0">
      <text>
        <r>
          <rPr>
            <b/>
            <sz val="9"/>
            <rFont val="宋体"/>
            <family val="3"/>
            <charset val="134"/>
          </rPr>
          <t>Administrator:</t>
        </r>
        <r>
          <rPr>
            <sz val="9"/>
            <rFont val="宋体"/>
            <family val="3"/>
            <charset val="134"/>
          </rPr>
          <t xml:space="preserve">
1.第三十期“相观斋”茶座活动 +0.5
2.第十二届国学文化节主题征文大赛参赛证明 +0.5
3.教师教育学院委员会“请党放心，强国有我”2021级新生主题党日活动院级三等奖 +3
4.浙江师范大学第十八届心理知识大比拼校级个人优胜奖 +3
5.2021-2022年度党员先锋岗活动先进个人 +4
6.2021年全国大学生科学素质知识竞答活动初赛二等奖 +2
7.2022年第六届大学生环保知识竞赛优秀奖 +2
8.2022年第三届大学生组织管理能力大赛校级赛一等奖 +2</t>
        </r>
      </text>
    </comment>
    <comment ref="F71" authorId="2" shapeId="0">
      <text>
        <r>
          <rPr>
            <b/>
            <sz val="9"/>
            <rFont val="宋体"/>
            <family val="3"/>
            <charset val="134"/>
          </rPr>
          <t>Administrator:</t>
        </r>
        <r>
          <rPr>
            <sz val="9"/>
            <rFont val="宋体"/>
            <family val="3"/>
            <charset val="134"/>
          </rPr>
          <t xml:space="preserve">
1.志愿服务11h +0.5</t>
        </r>
      </text>
    </comment>
    <comment ref="F72" authorId="2" shapeId="0">
      <text>
        <r>
          <rPr>
            <b/>
            <sz val="9"/>
            <rFont val="宋体"/>
            <family val="3"/>
            <charset val="134"/>
          </rPr>
          <t>Administrator:</t>
        </r>
        <r>
          <rPr>
            <sz val="9"/>
            <rFont val="宋体"/>
            <family val="3"/>
            <charset val="134"/>
          </rPr>
          <t xml:space="preserve">
1.志愿服务11h ＋0.5</t>
        </r>
      </text>
    </comment>
    <comment ref="O72" authorId="2" shapeId="0">
      <text>
        <r>
          <rPr>
            <b/>
            <sz val="9"/>
            <rFont val="宋体"/>
            <family val="3"/>
            <charset val="134"/>
          </rPr>
          <t>Administrator:</t>
        </r>
        <r>
          <rPr>
            <sz val="9"/>
            <rFont val="宋体"/>
            <family val="3"/>
            <charset val="134"/>
          </rPr>
          <t xml:space="preserve">
1.科研（科研项目：参与教师教育学院第十期学生课外学术科技活动教育学课题获得立项：卡内基梅隆大学人工智能领域促进军民融合发展的举措、挑战与启示，参与成员2/2  +0.5</t>
        </r>
      </text>
    </comment>
    <comment ref="F73" authorId="2" shapeId="0">
      <text>
        <r>
          <rPr>
            <b/>
            <sz val="9"/>
            <rFont val="宋体"/>
            <family val="3"/>
            <charset val="134"/>
          </rPr>
          <t>Administrator:</t>
        </r>
        <r>
          <rPr>
            <sz val="9"/>
            <rFont val="宋体"/>
            <family val="3"/>
            <charset val="134"/>
          </rPr>
          <t xml:space="preserve">
1.志愿服务18h +4</t>
        </r>
      </text>
    </comment>
    <comment ref="O73" authorId="2" shapeId="0">
      <text>
        <r>
          <rPr>
            <b/>
            <sz val="9"/>
            <rFont val="宋体"/>
            <family val="3"/>
            <charset val="134"/>
          </rPr>
          <t>Administrator:</t>
        </r>
        <r>
          <rPr>
            <sz val="9"/>
            <rFont val="宋体"/>
            <family val="3"/>
            <charset val="134"/>
          </rPr>
          <t xml:space="preserve">
1.科研（科研项目：参与教师教育学院第十期学生课外学术科技活动教育学课题获得立项：德国职业教育“走进非洲”政策研究：以埃塞俄比亚为例，参与成员2/3  +0.33</t>
        </r>
      </text>
    </comment>
    <comment ref="F74" authorId="2" shapeId="0">
      <text>
        <r>
          <rPr>
            <b/>
            <sz val="9"/>
            <rFont val="宋体"/>
            <family val="3"/>
            <charset val="134"/>
          </rPr>
          <t>Administrator:</t>
        </r>
        <r>
          <rPr>
            <sz val="9"/>
            <rFont val="宋体"/>
            <family val="3"/>
            <charset val="134"/>
          </rPr>
          <t xml:space="preserve">
1.志愿服务18.1h +4
</t>
        </r>
      </text>
    </comment>
    <comment ref="O74" authorId="2" shapeId="0">
      <text>
        <r>
          <rPr>
            <b/>
            <sz val="9"/>
            <rFont val="宋体"/>
            <family val="3"/>
            <charset val="134"/>
          </rPr>
          <t>Administrator:</t>
        </r>
        <r>
          <rPr>
            <sz val="9"/>
            <rFont val="宋体"/>
            <family val="3"/>
            <charset val="134"/>
          </rPr>
          <t xml:space="preserve">
1.科研（科研项目：教师教育学院第十期学生课外学术科技活动教育学课题立项：日本国际协力机构对非基础教育援助项目评估体系研究）参与成员3/4  +0.25</t>
        </r>
      </text>
    </comment>
    <comment ref="T74" authorId="2" shapeId="0">
      <text>
        <r>
          <rPr>
            <b/>
            <sz val="9"/>
            <rFont val="宋体"/>
            <family val="3"/>
            <charset val="134"/>
          </rPr>
          <t>Administrator:</t>
        </r>
        <r>
          <rPr>
            <sz val="9"/>
            <rFont val="宋体"/>
            <family val="3"/>
            <charset val="134"/>
          </rPr>
          <t xml:space="preserve">
1.浙江师范大学第十四届研究生外语风采大赛之“喜迎亚运，译展风采”翻译大赛一等奖 +10</t>
        </r>
      </text>
    </comment>
    <comment ref="F76" authorId="2" shapeId="0">
      <text>
        <r>
          <rPr>
            <b/>
            <sz val="9"/>
            <rFont val="宋体"/>
            <family val="3"/>
            <charset val="134"/>
          </rPr>
          <t>Administrator:</t>
        </r>
        <r>
          <rPr>
            <sz val="9"/>
            <rFont val="宋体"/>
            <family val="3"/>
            <charset val="134"/>
          </rPr>
          <t xml:space="preserve">
1.学生工作：学习委员，考核称职 +4
2.志愿服务（35小时）+4
3.荣誉加分（2021-2022学年浙江师范大学志愿者行动先进个人）+8
</t>
        </r>
      </text>
    </comment>
    <comment ref="O76" authorId="2" shapeId="0">
      <text>
        <r>
          <rPr>
            <b/>
            <sz val="9"/>
            <rFont val="宋体"/>
            <family val="3"/>
            <charset val="134"/>
          </rPr>
          <t>Administrator:</t>
        </r>
        <r>
          <rPr>
            <sz val="9"/>
            <rFont val="宋体"/>
            <family val="3"/>
            <charset val="134"/>
          </rPr>
          <t xml:space="preserve">
1.科研（学科竞赛：2021年度浙江师范大学教师教育学院创新创业大赛优胜奖负责人，排名1/8）+1.2
2.科研（软件著作权：STEM职业兴趣智能化评价系统）+2
3.科研（学科竞赛浙江师范大学第十一届“挑战杯”大学生创业计划竞赛三等奖负责人，排名1/7）+4.5
4.科研（“论文名称Features and Trends of China's New Emerging Private Polytechnic Universities under the Context of Universal Higher Education”
发表于《SOCIAL SCIENCE STUDIES》三级，一作）+4
5.科研（科研项目：参与校“服务省域战略 主力共同富裕建设”
专项课题获得立项，排名3/3）+1
6.科研（科研项目：参与院课题“我国中外合作办学的政策变迁及现状研究”并获立项，排名2/2）+1
7.科研（科研项目：主持院课题：“儿童安全出行调查及安全座椅设计”并获立项，排名1/2）+1.5</t>
        </r>
      </text>
    </comment>
    <comment ref="T76" authorId="2" shapeId="0">
      <text>
        <r>
          <rPr>
            <b/>
            <sz val="9"/>
            <rFont val="宋体"/>
            <family val="3"/>
            <charset val="134"/>
          </rPr>
          <t>Administrator:</t>
        </r>
        <r>
          <rPr>
            <sz val="9"/>
            <rFont val="宋体"/>
            <family val="3"/>
            <charset val="134"/>
          </rPr>
          <t xml:space="preserve">
1.综合性比赛（2021年大学生健康科普知识竞赛一等奖）+2
2.综合性比赛（第三届大学生组织管理能力大赛校级赛一等奖）+2
3.综合性比赛（2022年全国大学生双碳战略科普知识竞赛，一等奖）+2
4.综合性比赛（教师教育学院“千灯万福庆元宵”研究生摄影绘画书法大赛三等奖）+3
5.综合性比赛（教师教育学院“情之所至，皆为感动”主题摄影大赛二等奖）+4
6.综合性比赛（参与“立德树人”征文大赛未获奖）+0.5</t>
        </r>
      </text>
    </comment>
    <comment ref="F77" authorId="2" shapeId="0">
      <text>
        <r>
          <rPr>
            <b/>
            <sz val="9"/>
            <rFont val="宋体"/>
            <family val="3"/>
            <charset val="134"/>
          </rPr>
          <t>Administrator:</t>
        </r>
        <r>
          <rPr>
            <sz val="9"/>
            <rFont val="宋体"/>
            <family val="3"/>
            <charset val="134"/>
          </rPr>
          <t xml:space="preserve">
1.志愿服务（22.6小时）+4</t>
        </r>
      </text>
    </comment>
    <comment ref="O77" authorId="2" shapeId="0">
      <text>
        <r>
          <rPr>
            <b/>
            <sz val="9"/>
            <rFont val="宋体"/>
            <family val="3"/>
            <charset val="134"/>
          </rPr>
          <t>Administrator:</t>
        </r>
        <r>
          <rPr>
            <sz val="9"/>
            <rFont val="宋体"/>
            <family val="3"/>
            <charset val="134"/>
          </rPr>
          <t xml:space="preserve">
1.科研（“论文名称Features and Trends of China's New 
Emerging Private Polytechnic Universities 
under the Context of Universal Higher 
Education”发表于《SOCIAL SCIENCE STUDIES》三级，二作）+2
2.科研（学科竞赛：2021年度浙江师范大学教师教育学院、
教育与人类发展学院创新创业大赛：童行科技--儿童安全上学的护航者项目，参与成员5/7,优胜奖)+0.11
3.科研（学科竞赛：2021年度浙江师范大学教师教育学院、教育与人类发展学院创新创业大赛，“青树园”环保课程开发项目，参与成员5/7,优胜奖)+0.11
4.科研（教师教育学院第十期学生课外学术科技活动教育学课题立项，彝族中小学生科学职业抱负影响因素分析,参与成员1/2）+0.5</t>
        </r>
      </text>
    </comment>
    <comment ref="T77" authorId="2" shapeId="0">
      <text>
        <r>
          <rPr>
            <b/>
            <sz val="9"/>
            <rFont val="宋体"/>
            <family val="3"/>
            <charset val="134"/>
          </rPr>
          <t>Administrator:</t>
        </r>
        <r>
          <rPr>
            <sz val="9"/>
            <rFont val="宋体"/>
            <family val="3"/>
            <charset val="134"/>
          </rPr>
          <t xml:space="preserve">
1.综合性比赛（教师教育学院相观斋茶座） +0.5</t>
        </r>
      </text>
    </comment>
    <comment ref="F78" authorId="2" shapeId="0">
      <text>
        <r>
          <rPr>
            <b/>
            <sz val="9"/>
            <rFont val="宋体"/>
            <family val="3"/>
            <charset val="134"/>
          </rPr>
          <t>Administrator:</t>
        </r>
        <r>
          <rPr>
            <sz val="9"/>
            <rFont val="宋体"/>
            <family val="3"/>
            <charset val="134"/>
          </rPr>
          <t xml:space="preserve">
1.志愿服务（10.1小时）+0.05</t>
        </r>
      </text>
    </comment>
    <comment ref="O78" authorId="2" shapeId="0">
      <text>
        <r>
          <rPr>
            <b/>
            <sz val="9"/>
            <rFont val="宋体"/>
            <family val="3"/>
            <charset val="134"/>
          </rPr>
          <t>Administrator:</t>
        </r>
        <r>
          <rPr>
            <sz val="9"/>
            <rFont val="宋体"/>
            <family val="3"/>
            <charset val="134"/>
          </rPr>
          <t xml:space="preserve">
1.第十期学生课外学术科技活动教育学课题立项名单：
“高层次中小学教师的培养路径——英国“研究者在学校”项目研究”，除去负责人之外，参与成员人数有3人，1/3 +0.33</t>
        </r>
      </text>
    </comment>
    <comment ref="F79" authorId="2" shapeId="0">
      <text>
        <r>
          <rPr>
            <b/>
            <sz val="9"/>
            <rFont val="宋体"/>
            <family val="3"/>
            <charset val="134"/>
          </rPr>
          <t>Administrator:</t>
        </r>
        <r>
          <rPr>
            <sz val="9"/>
            <rFont val="宋体"/>
            <family val="3"/>
            <charset val="134"/>
          </rPr>
          <t xml:space="preserve">
1.志愿服务（11小时）+0.5</t>
        </r>
      </text>
    </comment>
    <comment ref="T79" authorId="2" shapeId="0">
      <text>
        <r>
          <rPr>
            <b/>
            <sz val="9"/>
            <rFont val="宋体"/>
            <family val="3"/>
            <charset val="134"/>
          </rPr>
          <t>Administrator:</t>
        </r>
        <r>
          <rPr>
            <sz val="9"/>
            <rFont val="宋体"/>
            <family val="3"/>
            <charset val="134"/>
          </rPr>
          <t xml:space="preserve">
1.浙江师范大学操舞比赛优秀运动员 +0.5
2.浙江师范大学操舞比赛最佳组织奖 +0.5</t>
        </r>
      </text>
    </comment>
    <comment ref="F80" authorId="2" shapeId="0">
      <text>
        <r>
          <rPr>
            <b/>
            <sz val="9"/>
            <rFont val="宋体"/>
            <family val="3"/>
            <charset val="134"/>
          </rPr>
          <t>Administrator:</t>
        </r>
        <r>
          <rPr>
            <sz val="9"/>
            <rFont val="宋体"/>
            <family val="3"/>
            <charset val="134"/>
          </rPr>
          <t xml:space="preserve">
1.志愿服务（11.4小时）+0.7
</t>
        </r>
      </text>
    </comment>
    <comment ref="F81" authorId="2" shapeId="0">
      <text>
        <r>
          <rPr>
            <b/>
            <sz val="9"/>
            <rFont val="宋体"/>
            <family val="3"/>
            <charset val="134"/>
          </rPr>
          <t>Administrator:</t>
        </r>
        <r>
          <rPr>
            <sz val="9"/>
            <rFont val="宋体"/>
            <family val="3"/>
            <charset val="134"/>
          </rPr>
          <t xml:space="preserve">
1.志愿服务21小时 +4分</t>
        </r>
      </text>
    </comment>
    <comment ref="O81" authorId="2" shapeId="0">
      <text>
        <r>
          <rPr>
            <b/>
            <sz val="9"/>
            <rFont val="宋体"/>
            <family val="3"/>
            <charset val="134"/>
          </rPr>
          <t>Administrator:</t>
        </r>
        <r>
          <rPr>
            <sz val="9"/>
            <rFont val="宋体"/>
            <family val="3"/>
            <charset val="134"/>
          </rPr>
          <t xml:space="preserve">
1.浙江师范大学第十一届“挑战杯”大学生创业计划竞赛校三等奖，排名2/7；+1.88分
2.教师教育学院创新创业大赛荣获“优胜奖”，排名3/8，+0.11分
3.校课题主持立项：《高等教育在浙江省共同富裕建设中解决农村相对贫困代际转递问题的对策研究》+3分
4.院课题参与立项：《儿童安全出行调查及安全座椅设计》+1分
5.院课题主持立项：《中外合作办学研究：现状、问题与对策》+1.5分
6.浙江师范大学第十四届大学生广告创意设计竞赛中获三等奖+2分</t>
        </r>
      </text>
    </comment>
    <comment ref="T81" authorId="2" shapeId="0">
      <text>
        <r>
          <rPr>
            <b/>
            <sz val="9"/>
            <rFont val="宋体"/>
            <family val="3"/>
            <charset val="134"/>
          </rPr>
          <t>Administrator:</t>
        </r>
        <r>
          <rPr>
            <sz val="9"/>
            <rFont val="宋体"/>
            <family val="3"/>
            <charset val="134"/>
          </rPr>
          <t xml:space="preserve">
1.浙江师范大学第二届“立德树人·以德育人”研究生征文大赛获三等奖+5分
2.2022年第二届“应急科普华夏行”大学生自然灾害竞赛中获一等奖+2分
3.2022年第三届大学生组织管理能力大赛校级一等奖+2分
4.2021年大学生健康科普知识竞赛一等奖+2分</t>
        </r>
      </text>
    </comment>
    <comment ref="F82" authorId="5" shapeId="0">
      <text>
        <r>
          <rPr>
            <b/>
            <sz val="9"/>
            <rFont val="方正书宋_GBK"/>
            <charset val="134"/>
          </rPr>
          <t>wuhuan:</t>
        </r>
        <r>
          <rPr>
            <sz val="9"/>
            <rFont val="方正书宋_GBK"/>
            <charset val="134"/>
          </rPr>
          <t xml:space="preserve">
1.志愿时长（19小时）+4分
2.文明寝室+3分</t>
        </r>
      </text>
    </comment>
    <comment ref="T82" authorId="5" shapeId="0">
      <text>
        <r>
          <rPr>
            <b/>
            <sz val="9"/>
            <rFont val="方正书宋_GBK"/>
            <charset val="134"/>
          </rPr>
          <t>wuhuan:</t>
        </r>
        <r>
          <rPr>
            <sz val="9"/>
            <rFont val="方正书宋_GBK"/>
            <charset val="134"/>
          </rPr>
          <t xml:space="preserve">
1.综合性比赛（舞蹈大赛团体赛道三等奖）+0.5分</t>
        </r>
      </text>
    </comment>
    <comment ref="F83" authorId="5" shapeId="0">
      <text>
        <r>
          <rPr>
            <b/>
            <sz val="9"/>
            <rFont val="方正书宋_GBK"/>
            <charset val="134"/>
          </rPr>
          <t>wuhuan:</t>
        </r>
        <r>
          <rPr>
            <sz val="9"/>
            <rFont val="方正书宋_GBK"/>
            <charset val="134"/>
          </rPr>
          <t xml:space="preserve">
1.文明寝室+3分</t>
        </r>
      </text>
    </comment>
    <comment ref="F84" authorId="5" shapeId="0">
      <text>
        <r>
          <rPr>
            <b/>
            <sz val="9"/>
            <rFont val="方正书宋_GBK"/>
            <charset val="134"/>
          </rPr>
          <t>wuhuan:</t>
        </r>
        <r>
          <rPr>
            <sz val="9"/>
            <rFont val="方正书宋_GBK"/>
            <charset val="134"/>
          </rPr>
          <t xml:space="preserve">
1.教师教育学院党员之家组织发展工作组组员+2分
2.文明寝室+3分
3.志愿服务21.2h+4分</t>
        </r>
      </text>
    </comment>
    <comment ref="O84" authorId="5" shapeId="0">
      <text>
        <r>
          <rPr>
            <b/>
            <sz val="9"/>
            <rFont val="方正书宋_GBK"/>
            <charset val="134"/>
          </rPr>
          <t>wuhuan:</t>
        </r>
        <r>
          <rPr>
            <sz val="9"/>
            <rFont val="方正书宋_GBK"/>
            <charset val="134"/>
          </rPr>
          <t xml:space="preserve">
1.科研（院级课题主要成员：高校学部制改革对组织效能的影响及其机制探讨——以我国46所师范高校教育学院(部) 为例 ）+0.5分</t>
        </r>
      </text>
    </comment>
    <comment ref="T84" authorId="5" shapeId="0">
      <text>
        <r>
          <rPr>
            <b/>
            <sz val="9"/>
            <rFont val="方正书宋_GBK"/>
            <charset val="134"/>
          </rPr>
          <t>wuhuan:</t>
        </r>
        <r>
          <rPr>
            <sz val="9"/>
            <rFont val="方正书宋_GBK"/>
            <charset val="134"/>
          </rPr>
          <t xml:space="preserve">
1.教育学院党员先锋岗先进个人+4分
2.综合性比赛（舞蹈大赛个人赛道二等奖、舞蹈大赛团体赛道三等奖））+0.5分</t>
        </r>
      </text>
    </comment>
    <comment ref="F85" authorId="5" shapeId="0">
      <text>
        <r>
          <rPr>
            <b/>
            <sz val="9"/>
            <rFont val="方正书宋_GBK"/>
            <charset val="134"/>
          </rPr>
          <t>wuhuan:</t>
        </r>
        <r>
          <rPr>
            <sz val="9"/>
            <rFont val="方正书宋_GBK"/>
            <charset val="134"/>
          </rPr>
          <t xml:space="preserve">
1.文明寝室+3分
2.志愿服务15h +2.5分</t>
        </r>
      </text>
    </comment>
    <comment ref="F86" authorId="5" shapeId="0">
      <text>
        <r>
          <rPr>
            <b/>
            <sz val="9"/>
            <rFont val="方正书宋_GBK"/>
            <charset val="134"/>
          </rPr>
          <t>wuhuan:</t>
        </r>
        <r>
          <rPr>
            <sz val="9"/>
            <rFont val="方正书宋_GBK"/>
            <charset val="134"/>
          </rPr>
          <t xml:space="preserve">
1.志愿服务30h+4分
2.文明寝室+3分
3.副班长，考核称职+4分</t>
        </r>
      </text>
    </comment>
    <comment ref="O86" authorId="5" shapeId="0">
      <text>
        <r>
          <rPr>
            <b/>
            <sz val="9"/>
            <rFont val="方正书宋_GBK"/>
            <charset val="134"/>
          </rPr>
          <t>wuhuan:</t>
        </r>
        <r>
          <rPr>
            <sz val="9"/>
            <rFont val="方正书宋_GBK"/>
            <charset val="134"/>
          </rPr>
          <t xml:space="preserve">
1.科研（院级课题主要成员：高校学部制改革对组织效能的影响及其机制探讨——以我国46所师范高校教育学院(部) 为例 ）+0.5分
2.科研（院级课题主要成员：高校志愿者持续志愿意愿影响因素研究—基于浙江师范大学的问卷调查）+1分</t>
        </r>
      </text>
    </comment>
    <comment ref="F87" authorId="5" shapeId="0">
      <text>
        <r>
          <rPr>
            <b/>
            <sz val="9"/>
            <rFont val="方正书宋_GBK"/>
            <charset val="134"/>
          </rPr>
          <t>wuhuan:</t>
        </r>
        <r>
          <rPr>
            <sz val="9"/>
            <rFont val="方正书宋_GBK"/>
            <charset val="134"/>
          </rPr>
          <t xml:space="preserve">
1.文明寝室+3分
2志愿服务22h+4分</t>
        </r>
      </text>
    </comment>
    <comment ref="T87" authorId="5" shapeId="0">
      <text>
        <r>
          <rPr>
            <b/>
            <sz val="9"/>
            <rFont val="方正书宋_GBK"/>
            <charset val="134"/>
          </rPr>
          <t>wuhuan:</t>
        </r>
        <r>
          <rPr>
            <sz val="9"/>
            <rFont val="方正书宋_GBK"/>
            <charset val="134"/>
          </rPr>
          <t xml:space="preserve">
1.综合性比赛（参与“光影寄情 献礼浙师”摄影大赛）+0.5分
2.综合性比赛（参与第十八届心理知识大比拼21天健康生活打卡活动）+0.5分</t>
        </r>
      </text>
    </comment>
    <comment ref="F88" authorId="5" shapeId="0">
      <text>
        <r>
          <rPr>
            <b/>
            <sz val="9"/>
            <rFont val="方正书宋_GBK"/>
            <charset val="134"/>
          </rPr>
          <t>wuhuan:</t>
        </r>
        <r>
          <rPr>
            <sz val="9"/>
            <rFont val="方正书宋_GBK"/>
            <charset val="134"/>
          </rPr>
          <t xml:space="preserve">
1.志愿服务50h+4分
2.研会生活组干事，考核优秀+3分
3.校级优秀全信息员+8分
4.文明寝室+3分</t>
        </r>
      </text>
    </comment>
    <comment ref="O88" authorId="5" shapeId="0">
      <text>
        <r>
          <rPr>
            <b/>
            <sz val="9"/>
            <rFont val="方正书宋_GBK"/>
            <charset val="134"/>
          </rPr>
          <t>wuhuan:</t>
        </r>
        <r>
          <rPr>
            <sz val="9"/>
            <rFont val="方正书宋_GBK"/>
            <charset val="134"/>
          </rPr>
          <t xml:space="preserve">
1.科研（院级课题主持人：混合式教学对大学生学习体验的影响研究）+1.5分
2.科研（院级课题主要成员：党史素材在高中思政课中的应用研究——以《中国特色社会主义》为例）+0.5分</t>
        </r>
      </text>
    </comment>
    <comment ref="T88" authorId="5" shapeId="0">
      <text>
        <r>
          <rPr>
            <b/>
            <sz val="9"/>
            <rFont val="方正书宋_GBK"/>
            <charset val="134"/>
          </rPr>
          <t>wuhuan:</t>
        </r>
        <r>
          <rPr>
            <sz val="9"/>
            <rFont val="方正书宋_GBK"/>
            <charset val="134"/>
          </rPr>
          <t xml:space="preserve">
1.综合性比赛（参与“光影寄情 献礼浙师”摄影大赛）+0.5分
2.综合性比赛（参与第十八届心理知识大比拼21天健康生活打卡活动）+0.5分</t>
        </r>
      </text>
    </comment>
    <comment ref="F89" authorId="5" shapeId="0">
      <text>
        <r>
          <rPr>
            <b/>
            <sz val="9"/>
            <rFont val="方正书宋_GBK"/>
            <charset val="134"/>
          </rPr>
          <t>wuhuan:</t>
        </r>
        <r>
          <rPr>
            <sz val="9"/>
            <rFont val="方正书宋_GBK"/>
            <charset val="134"/>
          </rPr>
          <t xml:space="preserve">
1.文明寝室+3分
2.志愿服务34.5h+4分
3.院研会新闻组干事，考核优秀+3分</t>
        </r>
      </text>
    </comment>
    <comment ref="O89" authorId="5" shapeId="0">
      <text>
        <r>
          <rPr>
            <b/>
            <sz val="9"/>
            <rFont val="方正书宋_GBK"/>
            <charset val="134"/>
          </rPr>
          <t>wuhuan:</t>
        </r>
        <r>
          <rPr>
            <sz val="9"/>
            <rFont val="方正书宋_GBK"/>
            <charset val="134"/>
          </rPr>
          <t xml:space="preserve">
1.科研（第十期院级课题《高校学部制改革对组织效能的影响及其机制探讨——以我国46所师范高校教育学院(部) 为例 》立项，负责人）+1.5分</t>
        </r>
      </text>
    </comment>
    <comment ref="F90" authorId="4" shapeId="0">
      <text>
        <r>
          <rPr>
            <b/>
            <sz val="9"/>
            <rFont val="宋体"/>
            <family val="3"/>
            <charset val="134"/>
          </rPr>
          <t>user:</t>
        </r>
        <r>
          <rPr>
            <sz val="9"/>
            <rFont val="宋体"/>
            <family val="3"/>
            <charset val="134"/>
          </rPr>
          <t xml:space="preserve">
1.学生工作（研会生活部干事，考核称职）+2分
2.志愿服务（21.5小时）+4分
3.荣誉称号（文明寝室成员）+3分</t>
        </r>
      </text>
    </comment>
    <comment ref="F91" authorId="4" shapeId="0">
      <text>
        <r>
          <rPr>
            <b/>
            <sz val="9"/>
            <rFont val="宋体"/>
            <family val="3"/>
            <charset val="134"/>
          </rPr>
          <t>user:</t>
        </r>
        <r>
          <rPr>
            <sz val="9"/>
            <rFont val="宋体"/>
            <family val="3"/>
            <charset val="134"/>
          </rPr>
          <t xml:space="preserve">
1.志愿服务（18小时）+4分
2.浙江师范大学研究生文明寝室+3分</t>
        </r>
      </text>
    </comment>
    <comment ref="O91" authorId="4" shapeId="0">
      <text>
        <r>
          <rPr>
            <b/>
            <sz val="9"/>
            <rFont val="宋体"/>
            <family val="3"/>
            <charset val="134"/>
          </rPr>
          <t>user:</t>
        </r>
        <r>
          <rPr>
            <sz val="9"/>
            <rFont val="宋体"/>
            <family val="3"/>
            <charset val="134"/>
          </rPr>
          <t xml:space="preserve">
1.科研：校级“服务省域战略 助力共同富裕建设”专项课题——
“数字化改革”背景下基层矛盾化解机制的创新研究立项，参与成员4/4+0.5分
2.科研：参与教师教育学院第十期院级课题——德国职业教育“走进非洲”政策研究：以埃塞俄比亚为例，参与成员3/3+0.33
3.学科竞赛：浙江师范大学创新创业大赛优胜奖——浙师D猫，排名不分先后，人均50%+0.17分</t>
        </r>
      </text>
    </comment>
    <comment ref="T91" authorId="4" shapeId="0">
      <text>
        <r>
          <rPr>
            <b/>
            <sz val="9"/>
            <rFont val="宋体"/>
            <family val="3"/>
            <charset val="134"/>
          </rPr>
          <t>user:</t>
        </r>
        <r>
          <rPr>
            <sz val="9"/>
            <rFont val="宋体"/>
            <family val="3"/>
            <charset val="134"/>
          </rPr>
          <t xml:space="preserve">
能力分：校级“研途芳华 由你开启”录取通知书设计大赛第三名+2.5</t>
        </r>
      </text>
    </comment>
    <comment ref="F92" authorId="4" shapeId="0">
      <text>
        <r>
          <rPr>
            <b/>
            <sz val="9"/>
            <color rgb="FF000000"/>
            <rFont val="宋体"/>
            <family val="3"/>
            <charset val="134"/>
          </rPr>
          <t>user:</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18</t>
        </r>
        <r>
          <rPr>
            <sz val="9"/>
            <color rgb="FF000000"/>
            <rFont val="宋体"/>
            <family val="3"/>
            <charset val="134"/>
          </rPr>
          <t>小时）</t>
        </r>
        <r>
          <rPr>
            <sz val="9"/>
            <color rgb="FF000000"/>
            <rFont val="宋体"/>
            <family val="3"/>
            <charset val="134"/>
          </rPr>
          <t>+4</t>
        </r>
        <r>
          <rPr>
            <sz val="9"/>
            <color rgb="FF000000"/>
            <rFont val="宋体"/>
            <family val="3"/>
            <charset val="134"/>
          </rPr>
          <t>分</t>
        </r>
      </text>
    </comment>
    <comment ref="T92" authorId="4" shapeId="0">
      <text>
        <r>
          <rPr>
            <b/>
            <sz val="9"/>
            <rFont val="宋体"/>
            <family val="3"/>
            <charset val="134"/>
          </rPr>
          <t>user:</t>
        </r>
        <r>
          <rPr>
            <sz val="9"/>
            <rFont val="宋体"/>
            <family val="3"/>
            <charset val="134"/>
          </rPr>
          <t xml:space="preserve">
1.2021-2022年度党员先锋岗活动先进个人+4分
2.参与浙江师范大学第十四届研究生外语风采大赛之“喜迎亚运，译展风采”+0.5分
3.第三十期“相观斋”茶座活动+0.5分</t>
        </r>
      </text>
    </comment>
    <comment ref="F93" authorId="4" shapeId="0">
      <text>
        <r>
          <rPr>
            <b/>
            <sz val="9"/>
            <rFont val="宋体"/>
            <family val="3"/>
            <charset val="134"/>
          </rPr>
          <t>user:</t>
        </r>
        <r>
          <rPr>
            <sz val="9"/>
            <rFont val="宋体"/>
            <family val="3"/>
            <charset val="134"/>
          </rPr>
          <t xml:space="preserve">
1.志愿服务（18.5小时）+4分</t>
        </r>
      </text>
    </comment>
    <comment ref="O93" authorId="4" shapeId="0">
      <text>
        <r>
          <rPr>
            <b/>
            <sz val="9"/>
            <rFont val="宋体"/>
            <family val="3"/>
            <charset val="134"/>
          </rPr>
          <t>user:</t>
        </r>
        <r>
          <rPr>
            <sz val="9"/>
            <rFont val="宋体"/>
            <family val="3"/>
            <charset val="134"/>
          </rPr>
          <t xml:space="preserve">
1.科研（“论文名称网络空间命运共同体与网络欺凌对策”
发表于《中学政治教学参考》二级，二作导师一作）+10分
2.科研（院级课题：
疫情背景下研究生复原力调查研究——以浙江师范大学为例，立项，主持人）+1.5分
3.科研（院级课题：
疫情背景下师范生复原力调查研究——以浙江师范大学为例，立项，参与成员1/1）+1分</t>
        </r>
      </text>
    </comment>
    <comment ref="T93" authorId="4" shapeId="0">
      <text>
        <r>
          <rPr>
            <b/>
            <sz val="9"/>
            <rFont val="宋体"/>
            <family val="3"/>
            <charset val="134"/>
          </rPr>
          <t>user:</t>
        </r>
        <r>
          <rPr>
            <sz val="9"/>
            <rFont val="宋体"/>
            <family val="3"/>
            <charset val="134"/>
          </rPr>
          <t xml:space="preserve">
1.综合性比赛（参与元宵节摄影绘画书法大赛）+0.5分</t>
        </r>
      </text>
    </comment>
    <comment ref="F94" authorId="4" shapeId="0">
      <text>
        <r>
          <rPr>
            <b/>
            <sz val="9"/>
            <rFont val="宋体"/>
            <family val="3"/>
            <charset val="134"/>
          </rPr>
          <t>user:</t>
        </r>
        <r>
          <rPr>
            <sz val="9"/>
            <rFont val="宋体"/>
            <family val="3"/>
            <charset val="134"/>
          </rPr>
          <t xml:space="preserve">
1.志愿服务（19小时）+4分</t>
        </r>
      </text>
    </comment>
    <comment ref="O94" authorId="4" shapeId="0">
      <text>
        <r>
          <rPr>
            <b/>
            <sz val="9"/>
            <rFont val="宋体"/>
            <family val="3"/>
            <charset val="134"/>
          </rPr>
          <t>user:</t>
        </r>
        <r>
          <rPr>
            <sz val="9"/>
            <rFont val="宋体"/>
            <family val="3"/>
            <charset val="134"/>
          </rPr>
          <t xml:space="preserve">
1.教师教育学院第十期院级课题立项：疫情背景下研究生复原力调查研究——
以浙江师范大学为例，参与成员2/2+0.5分</t>
        </r>
      </text>
    </comment>
    <comment ref="T94" authorId="4" shapeId="0">
      <text>
        <r>
          <rPr>
            <b/>
            <sz val="9"/>
            <rFont val="宋体"/>
            <family val="3"/>
            <charset val="134"/>
          </rPr>
          <t>user:</t>
        </r>
        <r>
          <rPr>
            <sz val="9"/>
            <rFont val="宋体"/>
            <family val="3"/>
            <charset val="134"/>
          </rPr>
          <t xml:space="preserve">
1.党员先锋岗活动先进个人+4分</t>
        </r>
      </text>
    </comment>
    <comment ref="F95" authorId="6" shapeId="0">
      <text>
        <r>
          <rPr>
            <b/>
            <sz val="9"/>
            <rFont val="宋体"/>
            <family val="3"/>
            <charset val="134"/>
          </rPr>
          <t>86182:</t>
        </r>
        <r>
          <rPr>
            <sz val="9"/>
            <rFont val="宋体"/>
            <family val="3"/>
            <charset val="134"/>
          </rPr>
          <t xml:space="preserve">
1.志愿服务（19.1h）加4
2.学生工作（文体委员，考核称职）加4
</t>
        </r>
      </text>
    </comment>
    <comment ref="O95" authorId="6" shapeId="0">
      <text>
        <r>
          <rPr>
            <b/>
            <sz val="9"/>
            <rFont val="宋体"/>
            <family val="3"/>
            <charset val="134"/>
          </rPr>
          <t>86182:</t>
        </r>
        <r>
          <rPr>
            <sz val="9"/>
            <rFont val="宋体"/>
            <family val="3"/>
            <charset val="134"/>
          </rPr>
          <t xml:space="preserve">
科研（院课题《基于人机协同的教师教育课程改革》立项，参与成员1/2，项目编号：jykf22045）加0.5</t>
        </r>
      </text>
    </comment>
    <comment ref="T95" authorId="6" shapeId="0">
      <text>
        <r>
          <rPr>
            <b/>
            <sz val="9"/>
            <rFont val="宋体"/>
            <family val="3"/>
            <charset val="134"/>
          </rPr>
          <t>86182:</t>
        </r>
        <r>
          <rPr>
            <sz val="9"/>
            <rFont val="宋体"/>
            <family val="3"/>
            <charset val="134"/>
          </rPr>
          <t xml:space="preserve">
1.综合性比赛（“迎浙师华诞，书师大芳华”献礼浙师66周年校庆）加0.5
2.综合性比赛（光影寄情，献礼校庆摄影大赛）加0.5</t>
        </r>
      </text>
    </comment>
    <comment ref="F96" authorId="6" shapeId="0">
      <text>
        <r>
          <rPr>
            <b/>
            <sz val="9"/>
            <rFont val="宋体"/>
            <family val="3"/>
            <charset val="134"/>
          </rPr>
          <t>86182:1.</t>
        </r>
        <r>
          <rPr>
            <sz val="9"/>
            <rFont val="宋体"/>
            <family val="3"/>
            <charset val="134"/>
          </rPr>
          <t>学生工作（校研究生会就业部干事，考核优秀）加3
2.志愿服务（26小时）加4</t>
        </r>
      </text>
    </comment>
    <comment ref="O96" authorId="6" shapeId="0">
      <text>
        <r>
          <rPr>
            <b/>
            <sz val="9"/>
            <rFont val="宋体"/>
            <family val="3"/>
            <charset val="134"/>
          </rPr>
          <t>86182:</t>
        </r>
        <r>
          <rPr>
            <sz val="9"/>
            <rFont val="宋体"/>
            <family val="3"/>
            <charset val="134"/>
          </rPr>
          <t xml:space="preserve">
科研（院课题：新课程标准背景下教师角色期待研究，负责人)加1.5</t>
        </r>
      </text>
    </comment>
    <comment ref="T96" authorId="6" shapeId="0">
      <text>
        <r>
          <rPr>
            <b/>
            <sz val="9"/>
            <rFont val="宋体"/>
            <family val="3"/>
            <charset val="134"/>
          </rPr>
          <t>86182:</t>
        </r>
        <r>
          <rPr>
            <sz val="9"/>
            <rFont val="宋体"/>
            <family val="3"/>
            <charset val="134"/>
          </rPr>
          <t xml:space="preserve">
1.2021年研究生新生演讲赛参与加0.5
2.综合性活动(运动会选拔参与)加0.5</t>
        </r>
      </text>
    </comment>
    <comment ref="F97" authorId="6" shapeId="0">
      <text>
        <r>
          <rPr>
            <b/>
            <sz val="9"/>
            <rFont val="宋体"/>
            <family val="3"/>
            <charset val="134"/>
          </rPr>
          <t>86182:</t>
        </r>
        <r>
          <rPr>
            <sz val="9"/>
            <rFont val="宋体"/>
            <family val="3"/>
            <charset val="134"/>
          </rPr>
          <t xml:space="preserve">
志愿服务（18H）加4</t>
        </r>
      </text>
    </comment>
    <comment ref="O97" authorId="6" shapeId="0">
      <text>
        <r>
          <rPr>
            <b/>
            <sz val="9"/>
            <rFont val="宋体"/>
            <family val="3"/>
            <charset val="134"/>
          </rPr>
          <t>86182:</t>
        </r>
        <r>
          <rPr>
            <sz val="9"/>
            <rFont val="宋体"/>
            <family val="3"/>
            <charset val="134"/>
          </rPr>
          <t xml:space="preserve">
校级“服务省域战略，助力共同富裕”专项课题立项负责人 加3</t>
        </r>
      </text>
    </comment>
    <comment ref="T97" authorId="6" shapeId="0">
      <text>
        <r>
          <rPr>
            <b/>
            <sz val="9"/>
            <rFont val="宋体"/>
            <family val="3"/>
            <charset val="134"/>
          </rPr>
          <t>86182:</t>
        </r>
        <r>
          <rPr>
            <sz val="9"/>
            <rFont val="宋体"/>
            <family val="3"/>
            <charset val="134"/>
          </rPr>
          <t xml:space="preserve">
1.2021年研究生新生演讲赛参与 加0.5
2.2021年教师教育学院第九届“投篮之星”参与 加0.5
3.2021年大学生校园安全科普竞赛活动一等奖加2
4.2021年大学生健康科普知识竞赛一等奖 加2
5.2021大学生学习“乡村振兴”知识竞赛一等奖 加2 </t>
        </r>
      </text>
    </comment>
    <comment ref="F98" authorId="6" shapeId="0">
      <text>
        <r>
          <rPr>
            <b/>
            <sz val="9"/>
            <rFont val="宋体"/>
            <family val="3"/>
            <charset val="134"/>
          </rPr>
          <t>86182:</t>
        </r>
        <r>
          <rPr>
            <sz val="9"/>
            <rFont val="宋体"/>
            <family val="3"/>
            <charset val="134"/>
          </rPr>
          <t xml:space="preserve">
1.学生工作（宣传委员，考核称职）加4
2.志愿服务（18.2小时）加4</t>
        </r>
      </text>
    </comment>
    <comment ref="O98" authorId="6" shapeId="0">
      <text>
        <r>
          <rPr>
            <b/>
            <sz val="9"/>
            <rFont val="宋体"/>
            <family val="3"/>
            <charset val="134"/>
          </rPr>
          <t>86182:1.</t>
        </r>
        <r>
          <rPr>
            <sz val="9"/>
            <rFont val="宋体"/>
            <family val="3"/>
            <charset val="134"/>
          </rPr>
          <t>科研（论文名称“何为卓越的教育创新项目——以72个WISE“教育项目奖”荣膺项目为例）”发表于《教育发展研究》权威B，二作，导师一作 加40
2.科研（院课题：“疫情背景下师范生复原力的调查研究——以浙江师范大学”为例负责人）加1.5
3.科研（院课题：“西部小学教师社会情感学习能力的调查研究”参与成员1/1）加1</t>
        </r>
      </text>
    </comment>
    <comment ref="T98" authorId="6" shapeId="0">
      <text>
        <r>
          <rPr>
            <b/>
            <sz val="9"/>
            <rFont val="宋体"/>
            <family val="3"/>
            <charset val="134"/>
          </rPr>
          <t>86182:</t>
        </r>
        <r>
          <rPr>
            <sz val="9"/>
            <rFont val="宋体"/>
            <family val="3"/>
            <charset val="134"/>
          </rPr>
          <t xml:space="preserve">
1.综合性比赛（元宵节摄影绘画书法大赛优胜奖）加2
2.综合性比赛（2021级新生主题党日活动优秀表演奖）加3
3.综合性比赛（“请党放心，强国有我”新生演讲赛)加0.5</t>
        </r>
      </text>
    </comment>
    <comment ref="F99" authorId="6" shapeId="0">
      <text>
        <r>
          <rPr>
            <b/>
            <sz val="9"/>
            <rFont val="宋体"/>
            <family val="3"/>
            <charset val="134"/>
          </rPr>
          <t>86182:</t>
        </r>
        <r>
          <rPr>
            <sz val="9"/>
            <rFont val="宋体"/>
            <family val="3"/>
            <charset val="134"/>
          </rPr>
          <t xml:space="preserve">
1.学生工作（学院研究生会学术部干事，考核称职）加2
2.志愿服务（18.5小时
加4
3.寝室插座未拔（宿舍成员）减3</t>
        </r>
      </text>
    </comment>
    <comment ref="O99" authorId="6" shapeId="0">
      <text>
        <r>
          <rPr>
            <b/>
            <sz val="9"/>
            <rFont val="宋体"/>
            <family val="3"/>
            <charset val="134"/>
          </rPr>
          <t>86182:</t>
        </r>
        <r>
          <rPr>
            <sz val="9"/>
            <rFont val="宋体"/>
            <family val="3"/>
            <charset val="134"/>
          </rPr>
          <t xml:space="preserve">
1.科研（主持教师教育学院第十期院级课题立项乡村青年教师专业自主发展的隐形挑战与应对，项目负责人）加1.5
2.科研（参与浙江省大学生新苗人才计划项目结题“Online+Offline”新型教育实习模式构建研究，成员排名2/2，项目编号： 2021R404060）加2.5</t>
        </r>
      </text>
    </comment>
    <comment ref="T99" authorId="6" shapeId="0">
      <text>
        <r>
          <rPr>
            <b/>
            <sz val="9"/>
            <rFont val="宋体"/>
            <family val="3"/>
            <charset val="134"/>
          </rPr>
          <t>86182:</t>
        </r>
        <r>
          <rPr>
            <sz val="9"/>
            <rFont val="宋体"/>
            <family val="3"/>
            <charset val="134"/>
          </rPr>
          <t xml:space="preserve">
1.综合性比赛（第三十一期相观斋茶座活动）加0.5
2.综合性比赛（明信片设计大赛参赛）加0.5
3.网络比赛（大学生可再生能源利用知识竞赛活动）加2
4.网络比赛（2022年第三届大学生组织管理能力大赛）加2
5.网络比赛（2022年第六届大学生环保知识竞赛）加2</t>
        </r>
      </text>
    </comment>
    <comment ref="F100" authorId="6" shapeId="0">
      <text>
        <r>
          <rPr>
            <b/>
            <sz val="9"/>
            <rFont val="宋体"/>
            <family val="3"/>
            <charset val="134"/>
          </rPr>
          <t>86182:</t>
        </r>
        <r>
          <rPr>
            <sz val="9"/>
            <rFont val="宋体"/>
            <family val="3"/>
            <charset val="134"/>
          </rPr>
          <t xml:space="preserve">
1.志愿服务（18.4小时）加4
2.寝室插座未拔（责任人）减5
</t>
        </r>
      </text>
    </comment>
    <comment ref="O100" authorId="6" shapeId="0">
      <text>
        <r>
          <rPr>
            <b/>
            <sz val="9"/>
            <rFont val="宋体"/>
            <family val="3"/>
            <charset val="134"/>
          </rPr>
          <t>86182:</t>
        </r>
        <r>
          <rPr>
            <sz val="9"/>
            <rFont val="宋体"/>
            <family val="3"/>
            <charset val="134"/>
          </rPr>
          <t xml:space="preserve">
科研（教师教育学院第十期学生课外学术科技活动教育学课题《小学教育专业师范生“学会教学”的个案研究》立项，参与成员2/4）加0.25</t>
        </r>
      </text>
    </comment>
    <comment ref="T100" authorId="6" shapeId="0">
      <text>
        <r>
          <rPr>
            <b/>
            <sz val="9"/>
            <rFont val="宋体"/>
            <family val="3"/>
            <charset val="134"/>
          </rPr>
          <t>86182:</t>
        </r>
        <r>
          <rPr>
            <sz val="9"/>
            <rFont val="宋体"/>
            <family val="3"/>
            <charset val="134"/>
          </rPr>
          <t xml:space="preserve">
1.综合性比赛（2021大学生传染病应对防护知识竞赛，全国初赛二等奖）加2
2.综合性比赛（“节约能源 绿色用电”大学生可再生能源利用知识竞赛，全国初赛一等奖）加2</t>
        </r>
      </text>
    </comment>
    <comment ref="F101" authorId="6" shapeId="0">
      <text>
        <r>
          <rPr>
            <b/>
            <sz val="9"/>
            <rFont val="宋体"/>
            <family val="3"/>
            <charset val="134"/>
          </rPr>
          <t>86182:</t>
        </r>
        <r>
          <rPr>
            <sz val="9"/>
            <rFont val="宋体"/>
            <family val="3"/>
            <charset val="134"/>
          </rPr>
          <t xml:space="preserve">
1.学生工作（教师教育学院党员之家发展规划组组员，考核优秀）加3
2.志愿服务（25.9小时）加4
3.寝室插座未拔（宿舍成员）减3</t>
        </r>
      </text>
    </comment>
    <comment ref="O101" authorId="6" shapeId="0">
      <text>
        <r>
          <rPr>
            <b/>
            <sz val="9"/>
            <rFont val="宋体"/>
            <family val="3"/>
            <charset val="134"/>
          </rPr>
          <t>86182:</t>
        </r>
        <r>
          <rPr>
            <sz val="9"/>
            <rFont val="宋体"/>
            <family val="3"/>
            <charset val="134"/>
          </rPr>
          <t xml:space="preserve">
1.科研（参与教师教育学院第十期学生课外学术科技活动教育学课题立项《教育符码理论视角下的小学语文作业设计研究》，参与成员2/4）加0.25
2.科研（主持教师教育学院第十期学生课外学术科技活动教育学课题立项《我国21世纪以来中小学教师评价政策的内容与政策工具分析》，是负责人）加1.5
3.科研（参与浙江师范大学第十二期学生党建课题立项加结题《以“四重”要求推进高校基层学生党支部标准化建设研究——以浙江师范大学为例》，
除负责人之外名字排第二）加0.8</t>
        </r>
      </text>
    </comment>
    <comment ref="T101" authorId="6" shapeId="0">
      <text>
        <r>
          <rPr>
            <b/>
            <sz val="9"/>
            <rFont val="宋体"/>
            <family val="3"/>
            <charset val="134"/>
          </rPr>
          <t>86182:</t>
        </r>
        <r>
          <rPr>
            <sz val="9"/>
            <rFont val="宋体"/>
            <family val="3"/>
            <charset val="134"/>
          </rPr>
          <t xml:space="preserve">
1.荣誉加分（2021-2022年度党员先锋岗活动先进个人）加4
2.综合性比赛（参加“强国复兴有我”主题摄影作品征集活动）加0.5
3.综合性比赛（参加2021年教师教育学院研究生“请党放心，强国有我”新生演讲比赛）加0.5</t>
        </r>
      </text>
    </comment>
    <comment ref="F102" authorId="6" shapeId="0">
      <text>
        <r>
          <rPr>
            <b/>
            <sz val="9"/>
            <rFont val="宋体"/>
            <family val="3"/>
            <charset val="134"/>
          </rPr>
          <t>86182:</t>
        </r>
        <r>
          <rPr>
            <sz val="9"/>
            <rFont val="宋体"/>
            <family val="3"/>
            <charset val="134"/>
          </rPr>
          <t xml:space="preserve">
1.志愿服务（20.1小时）加4
2.寝室插座未拔（宿舍成员）减3</t>
        </r>
      </text>
    </comment>
    <comment ref="O102" authorId="6" shapeId="0">
      <text>
        <r>
          <rPr>
            <b/>
            <sz val="9"/>
            <rFont val="宋体"/>
            <family val="3"/>
            <charset val="134"/>
          </rPr>
          <t>86182:</t>
        </r>
        <r>
          <rPr>
            <sz val="9"/>
            <rFont val="宋体"/>
            <family val="3"/>
            <charset val="134"/>
          </rPr>
          <t xml:space="preserve">
1.科研（科研竞赛：2021年度浙江师范大学教师教育学院、教育与人类发展学院创新创业大赛优胜奖）参与成员2/7  加0.11
2.科研（科研项目：参与教师教育学院第十期学生课外学术科研活动教育学课题立项）《建国以来劳动教育的史与思》成员1/3  加0.33
3.科研（科研项目：参与教师教育学院第十期学生课外学术科研活动教育学课题立项）《共同富裕背景下乡村小规模学校创新发展模式研究》参与成员 2/3  加0.33 </t>
        </r>
      </text>
    </comment>
    <comment ref="T102" authorId="6" shapeId="0">
      <text>
        <r>
          <rPr>
            <b/>
            <sz val="9"/>
            <rFont val="宋体"/>
            <family val="3"/>
            <charset val="134"/>
          </rPr>
          <t>86182:</t>
        </r>
        <r>
          <rPr>
            <sz val="9"/>
            <rFont val="宋体"/>
            <family val="3"/>
            <charset val="134"/>
          </rPr>
          <t xml:space="preserve">
1.综合性比赛（参加2021年教师教育学院研究生“请党放心，强国有我”新生演讲比赛）加0.5
2.2021大学生传染病应对防护知识竞赛全国初赛一等奖 加2
3.“节约能源 绿色用电”大学生可再生能源利用知识竞赛全国初赛一等奖 加2</t>
        </r>
      </text>
    </comment>
    <comment ref="F103" authorId="2" shapeId="0">
      <text>
        <r>
          <rPr>
            <b/>
            <sz val="9"/>
            <rFont val="宋体"/>
            <family val="3"/>
            <charset val="134"/>
          </rPr>
          <t>Administrator:</t>
        </r>
        <r>
          <rPr>
            <sz val="9"/>
            <rFont val="宋体"/>
            <family val="3"/>
            <charset val="134"/>
          </rPr>
          <t xml:space="preserve">
1.志愿服务（11小时）+0.5
2.电动车违停 -2</t>
        </r>
      </text>
    </comment>
    <comment ref="O103" authorId="2" shapeId="0">
      <text>
        <r>
          <rPr>
            <b/>
            <sz val="9"/>
            <rFont val="宋体"/>
            <family val="3"/>
            <charset val="134"/>
          </rPr>
          <t>Administrator:</t>
        </r>
        <r>
          <rPr>
            <sz val="9"/>
            <rFont val="宋体"/>
            <family val="3"/>
            <charset val="134"/>
          </rPr>
          <t xml:space="preserve">
1.科研（“以新契约重新构想教育的未来：挑战、原则及建议”发表于《继续教育研究》三级，一作）+4
2.科研（““双减”背景下提升教师作业管理能力的策略探析”发表于《中小学教师培训》三级，二作导师一作）+4
3.科研（“学生幸福感的发展趋势、影响因素及对策——基于pisa数据的实证研究”发表于《教育评论》三级，二作导师一作》+4</t>
        </r>
      </text>
    </comment>
    <comment ref="F104" authorId="2" shapeId="0">
      <text>
        <r>
          <rPr>
            <b/>
            <sz val="9"/>
            <rFont val="宋体"/>
            <family val="3"/>
            <charset val="134"/>
          </rPr>
          <t>Administrator:</t>
        </r>
        <r>
          <rPr>
            <sz val="9"/>
            <rFont val="宋体"/>
            <family val="3"/>
            <charset val="134"/>
          </rPr>
          <t xml:space="preserve">
1.志愿服务（11小时）+0.5
</t>
        </r>
      </text>
    </comment>
    <comment ref="O104" authorId="2" shapeId="0">
      <text>
        <r>
          <rPr>
            <b/>
            <sz val="9"/>
            <rFont val="宋体"/>
            <family val="3"/>
            <charset val="134"/>
          </rPr>
          <t>Administrator:</t>
        </r>
        <r>
          <rPr>
            <sz val="9"/>
            <rFont val="宋体"/>
            <family val="3"/>
            <charset val="134"/>
          </rPr>
          <t xml:space="preserve">
1.第十期院级课题立项：学术论文《浙江县域高中发展及人口因素对其影响研究》负责人 +1.5
2.服务省域战略 助力共同富裕建设专项课题立项：“挟爱而育”：流动儿童家庭教养方式的生成机制及政策建议——浙江省某流动儿童学校的案例研究，除去负责人，参与成员有4位，4/4 +0.5</t>
        </r>
      </text>
    </comment>
    <comment ref="F105" authorId="2" shapeId="0">
      <text>
        <r>
          <rPr>
            <b/>
            <sz val="9"/>
            <rFont val="宋体"/>
            <family val="3"/>
            <charset val="134"/>
          </rPr>
          <t>Administrator:</t>
        </r>
        <r>
          <rPr>
            <sz val="9"/>
            <rFont val="宋体"/>
            <family val="3"/>
            <charset val="134"/>
          </rPr>
          <t xml:space="preserve">
1.志愿服务（64.5小时）+4
</t>
        </r>
      </text>
    </comment>
    <comment ref="T105" authorId="2" shapeId="0">
      <text>
        <r>
          <rPr>
            <b/>
            <sz val="9"/>
            <rFont val="宋体"/>
            <family val="3"/>
            <charset val="134"/>
          </rPr>
          <t>Administrator:</t>
        </r>
        <r>
          <rPr>
            <sz val="9"/>
            <rFont val="宋体"/>
            <family val="3"/>
            <charset val="134"/>
          </rPr>
          <t xml:space="preserve">
1.端午活动 +0.5</t>
        </r>
      </text>
    </comment>
    <comment ref="O106" authorId="2" shapeId="0">
      <text>
        <r>
          <rPr>
            <b/>
            <sz val="9"/>
            <rFont val="宋体"/>
            <family val="3"/>
            <charset val="134"/>
          </rPr>
          <t>Administrator:</t>
        </r>
        <r>
          <rPr>
            <sz val="9"/>
            <rFont val="宋体"/>
            <family val="3"/>
            <charset val="134"/>
          </rPr>
          <t xml:space="preserve">
1.科研（科研项目：大学生科技创新活动计划（新苗人才计划），负责人，排名1/5）+7.5
</t>
        </r>
      </text>
    </comment>
    <comment ref="T106" authorId="2" shapeId="0">
      <text>
        <r>
          <rPr>
            <b/>
            <sz val="9"/>
            <rFont val="宋体"/>
            <family val="3"/>
            <charset val="134"/>
          </rPr>
          <t>Administrator:</t>
        </r>
        <r>
          <rPr>
            <sz val="9"/>
            <rFont val="宋体"/>
            <family val="3"/>
            <charset val="134"/>
          </rPr>
          <t xml:space="preserve">
1.“中国·苏州”大学生创业创新大赛长三角高校赛三等奖，参与排名5/12 +2.5</t>
        </r>
      </text>
    </comment>
    <comment ref="F107" authorId="2" shapeId="0">
      <text>
        <r>
          <rPr>
            <b/>
            <sz val="9"/>
            <rFont val="宋体"/>
            <family val="3"/>
            <charset val="134"/>
          </rPr>
          <t>Administrator:</t>
        </r>
        <r>
          <rPr>
            <sz val="9"/>
            <rFont val="宋体"/>
            <family val="3"/>
            <charset val="134"/>
          </rPr>
          <t xml:space="preserve">
1.电动车违规处理-2
2.宿舍插座未拔，责任人 -5</t>
        </r>
      </text>
    </comment>
    <comment ref="O107" authorId="2" shapeId="0">
      <text>
        <r>
          <rPr>
            <b/>
            <sz val="9"/>
            <rFont val="宋体"/>
            <family val="3"/>
            <charset val="134"/>
          </rPr>
          <t>Administrator:</t>
        </r>
        <r>
          <rPr>
            <sz val="9"/>
            <rFont val="宋体"/>
            <family val="3"/>
            <charset val="134"/>
          </rPr>
          <t xml:space="preserve">
1.参与教师教育学院第十期学生课外学术科技活动教育学课题获得立项：浙江县域高中发展及人口因素对其影响，参与成员1/1 +1</t>
        </r>
      </text>
    </comment>
    <comment ref="O108" authorId="2" shapeId="0">
      <text>
        <r>
          <rPr>
            <b/>
            <sz val="9"/>
            <rFont val="宋体"/>
            <family val="3"/>
            <charset val="134"/>
          </rPr>
          <t>Administrator:</t>
        </r>
        <r>
          <rPr>
            <sz val="9"/>
            <rFont val="宋体"/>
            <family val="3"/>
            <charset val="134"/>
          </rPr>
          <t xml:space="preserve">
1.参与教师教育学院第十期学生课外学术科技活动教育学课题获得立项：中小学班主任岗位胜任力模型构建的实证研究，参与成员1/1 +1
2.参与教师教育学院第十期学生课外学术科技活动教育学课题获得立项：新课程标准背景下教师角色期待研究，参与成员1/1 +1</t>
        </r>
      </text>
    </comment>
    <comment ref="F109" authorId="2" shapeId="0">
      <text>
        <r>
          <rPr>
            <b/>
            <sz val="9"/>
            <rFont val="宋体"/>
            <family val="3"/>
            <charset val="134"/>
          </rPr>
          <t>Administrator:</t>
        </r>
        <r>
          <rPr>
            <sz val="9"/>
            <rFont val="宋体"/>
            <family val="3"/>
            <charset val="134"/>
          </rPr>
          <t xml:space="preserve">
1.志愿服务11h +0.5</t>
        </r>
      </text>
    </comment>
    <comment ref="O109" authorId="2" shapeId="0">
      <text>
        <r>
          <rPr>
            <b/>
            <sz val="9"/>
            <rFont val="宋体"/>
            <family val="3"/>
            <charset val="134"/>
          </rPr>
          <t>Administrator:</t>
        </r>
        <r>
          <rPr>
            <sz val="9"/>
            <rFont val="宋体"/>
            <family val="3"/>
            <charset val="134"/>
          </rPr>
          <t xml:space="preserve">
1.教师教育学院第十期学生课外学术科技活动教育学课题立项：
中小学班主任岗位胜任力模型构建的实证研究，负责人 +1.5</t>
        </r>
      </text>
    </comment>
    <comment ref="F110" authorId="7" shapeId="0">
      <text>
        <r>
          <rPr>
            <sz val="9"/>
            <rFont val="方正书宋_GBK"/>
            <charset val="134"/>
          </rPr>
          <t>1</t>
        </r>
        <r>
          <rPr>
            <sz val="9"/>
            <rFont val="方正书宋_GBK"/>
            <charset val="134"/>
          </rPr>
          <t>、志愿时长不足5小时 -2</t>
        </r>
      </text>
    </comment>
    <comment ref="F111" authorId="7" shapeId="0">
      <text>
        <r>
          <rPr>
            <sz val="9"/>
            <rFont val="方正书宋_GBK"/>
            <charset val="134"/>
          </rPr>
          <t xml:space="preserve">1、寝室整改成员 -3
2、志愿服务时长不足5小时 -2	
</t>
        </r>
      </text>
    </comment>
    <comment ref="T111" authorId="7" shapeId="0">
      <text>
        <r>
          <rPr>
            <sz val="9"/>
            <rFont val="方正书宋_GBK"/>
            <charset val="134"/>
          </rPr>
          <t>1</t>
        </r>
        <r>
          <rPr>
            <sz val="9"/>
            <rFont val="方正书宋_GBK"/>
            <charset val="134"/>
          </rPr>
          <t xml:space="preserve">、参加教院研会端午节活动 +0.5
</t>
        </r>
      </text>
    </comment>
    <comment ref="F112" authorId="7" shapeId="0">
      <text>
        <r>
          <rPr>
            <sz val="9"/>
            <rFont val="方正书宋_GBK"/>
            <charset val="134"/>
          </rPr>
          <t>1</t>
        </r>
        <r>
          <rPr>
            <sz val="9"/>
            <rFont val="方正书宋_GBK"/>
            <charset val="134"/>
          </rPr>
          <t xml:space="preserve">、志愿服务18小时 +4
2、学生工作（学习委员）+4
3、寝室整改成员 -3				</t>
        </r>
      </text>
    </comment>
    <comment ref="F113" authorId="7" shapeId="0">
      <text>
        <r>
          <rPr>
            <sz val="9"/>
            <rFont val="方正书宋_GBK"/>
            <charset val="134"/>
          </rPr>
          <t>1</t>
        </r>
        <r>
          <rPr>
            <sz val="9"/>
            <rFont val="方正书宋_GBK"/>
            <charset val="134"/>
          </rPr>
          <t xml:space="preserve">、志愿时长(0小时) -2
2、寝室整改成员 -3				</t>
        </r>
      </text>
    </comment>
    <comment ref="F114" authorId="7" shapeId="0">
      <text>
        <r>
          <rPr>
            <sz val="9"/>
            <rFont val="方正书宋_GBK"/>
            <charset val="134"/>
          </rPr>
          <t>1</t>
        </r>
        <r>
          <rPr>
            <sz val="9"/>
            <rFont val="方正书宋_GBK"/>
            <charset val="134"/>
          </rPr>
          <t>、学生工作（党小组组长，考核优秀）+6
2、志愿服务（58小时）+4
3、寝室整改责任人 -5</t>
        </r>
      </text>
    </comment>
    <comment ref="T114" authorId="7" shapeId="0">
      <text>
        <r>
          <rPr>
            <sz val="9"/>
            <rFont val="方正书宋_GBK"/>
            <charset val="134"/>
          </rPr>
          <t>1</t>
        </r>
        <r>
          <rPr>
            <sz val="9"/>
            <rFont val="方正书宋_GBK"/>
            <charset val="134"/>
          </rPr>
          <t>、荣誉加分（党员先锋岗活动先进个人）+4
2、综合性比赛（校排球新生赛第一名）+5
3、综合性比赛（校排球联赛第四名）+1.5</t>
        </r>
      </text>
    </comment>
    <comment ref="F115" authorId="7" shapeId="0">
      <text>
        <r>
          <rPr>
            <sz val="9"/>
            <rFont val="方正书宋_GBK"/>
            <charset val="134"/>
          </rPr>
          <t>1</t>
        </r>
        <r>
          <rPr>
            <sz val="9"/>
            <rFont val="方正书宋_GBK"/>
            <charset val="134"/>
          </rPr>
          <t>、寝室整改成员	-3
2、志愿服务（23小时）+4</t>
        </r>
      </text>
    </comment>
    <comment ref="T115" authorId="7" shapeId="0">
      <text>
        <r>
          <rPr>
            <sz val="9"/>
            <rFont val="方正书宋_GBK"/>
            <charset val="134"/>
          </rPr>
          <t>1</t>
        </r>
        <r>
          <rPr>
            <sz val="9"/>
            <rFont val="方正书宋_GBK"/>
            <charset val="134"/>
          </rPr>
          <t xml:space="preserve">、综合性比赛（校篮球联赛第四名） +1.5
2、综合性比赛(院第九届投篮之星三等奖）+1.5
3、综合性比赛（院本硕博友谊篮球联赛第三名）+1.5			</t>
        </r>
      </text>
    </comment>
    <comment ref="F116" authorId="7" shapeId="0">
      <text>
        <r>
          <rPr>
            <sz val="9"/>
            <rFont val="方正书宋_GBK"/>
            <charset val="134"/>
          </rPr>
          <t>1、寝室整改成员	-3
2、志愿服务时长（10小时），0</t>
        </r>
      </text>
    </comment>
    <comment ref="F117" authorId="7" shapeId="0">
      <text>
        <r>
          <rPr>
            <sz val="9"/>
            <rFont val="方正书宋_GBK"/>
            <charset val="134"/>
          </rPr>
          <t>1、志愿时长0小时，-2</t>
        </r>
      </text>
    </comment>
    <comment ref="F118" authorId="7" shapeId="0">
      <text>
        <r>
          <rPr>
            <sz val="9"/>
            <rFont val="方正书宋_GBK"/>
            <charset val="134"/>
          </rPr>
          <t>1</t>
        </r>
        <r>
          <rPr>
            <sz val="9"/>
            <rFont val="方正书宋_GBK"/>
            <charset val="134"/>
          </rPr>
          <t xml:space="preserve">、志愿服务（46小时） +4
2、寝室整改成员	-3
3、违规停车 -2			</t>
        </r>
      </text>
    </comment>
    <comment ref="F119" authorId="7" shapeId="0">
      <text>
        <r>
          <rPr>
            <sz val="9"/>
            <rFont val="方正书宋_GBK"/>
            <charset val="134"/>
          </rPr>
          <t>1</t>
        </r>
        <r>
          <rPr>
            <sz val="9"/>
            <rFont val="方正书宋_GBK"/>
            <charset val="134"/>
          </rPr>
          <t xml:space="preserve">、志愿时长0小时 -2				 </t>
        </r>
      </text>
    </comment>
    <comment ref="F120" authorId="7" shapeId="0">
      <text>
        <r>
          <rPr>
            <sz val="9"/>
            <rFont val="方正书宋_GBK"/>
            <charset val="134"/>
          </rPr>
          <t>1</t>
        </r>
        <r>
          <rPr>
            <sz val="9"/>
            <rFont val="方正书宋_GBK"/>
            <charset val="134"/>
          </rPr>
          <t xml:space="preserve">、寝室整改责任人  -5
2、 志愿服务时长不足五小时 -2				</t>
        </r>
      </text>
    </comment>
    <comment ref="F121" authorId="8" shapeId="0">
      <text>
        <r>
          <rPr>
            <b/>
            <sz val="9"/>
            <color indexed="81"/>
            <rFont val="宋体"/>
            <family val="3"/>
            <charset val="134"/>
          </rPr>
          <t>shuangzili:</t>
        </r>
        <r>
          <rPr>
            <sz val="9"/>
            <color indexed="81"/>
            <rFont val="宋体"/>
            <family val="3"/>
            <charset val="134"/>
          </rPr>
          <t xml:space="preserve">
志愿服务时长22小时  4</t>
        </r>
      </text>
    </comment>
    <comment ref="F122" authorId="8" shapeId="0">
      <text>
        <r>
          <rPr>
            <b/>
            <sz val="9"/>
            <color indexed="81"/>
            <rFont val="宋体"/>
            <family val="3"/>
            <charset val="134"/>
          </rPr>
          <t>shuangzili:</t>
        </r>
        <r>
          <rPr>
            <sz val="9"/>
            <color indexed="81"/>
            <rFont val="宋体"/>
            <family val="3"/>
            <charset val="134"/>
          </rPr>
          <t xml:space="preserve">
志愿时长不足八小时 -1</t>
        </r>
      </text>
    </comment>
    <comment ref="F123" authorId="8" shapeId="0">
      <text>
        <r>
          <rPr>
            <b/>
            <sz val="9"/>
            <color indexed="81"/>
            <rFont val="宋体"/>
            <family val="3"/>
            <charset val="134"/>
          </rPr>
          <t>shuangzili:</t>
        </r>
        <r>
          <rPr>
            <sz val="9"/>
            <color indexed="81"/>
            <rFont val="宋体"/>
            <family val="3"/>
            <charset val="134"/>
          </rPr>
          <t xml:space="preserve">
1、志愿服务33小时 4
2、荣誉称号（院级优秀团员） 4
3、学生工作（副班长，考核优秀） 6</t>
        </r>
      </text>
    </comment>
    <comment ref="O123" authorId="8" shapeId="0">
      <text>
        <r>
          <rPr>
            <b/>
            <sz val="9"/>
            <color indexed="81"/>
            <rFont val="宋体"/>
            <family val="3"/>
            <charset val="134"/>
          </rPr>
          <t>shuangzili:</t>
        </r>
        <r>
          <rPr>
            <sz val="9"/>
            <color indexed="81"/>
            <rFont val="宋体"/>
            <family val="3"/>
            <charset val="134"/>
          </rPr>
          <t xml:space="preserve">
第十期院级课题立项 1.5</t>
        </r>
      </text>
    </comment>
    <comment ref="T123" authorId="8" shapeId="0">
      <text>
        <r>
          <rPr>
            <b/>
            <sz val="9"/>
            <color indexed="81"/>
            <rFont val="宋体"/>
            <family val="3"/>
            <charset val="134"/>
          </rPr>
          <t>shuangzili:</t>
        </r>
        <r>
          <rPr>
            <sz val="9"/>
            <color indexed="81"/>
            <rFont val="宋体"/>
            <family val="3"/>
            <charset val="134"/>
          </rPr>
          <t xml:space="preserve">
相观斋茶座参与 0.5</t>
        </r>
      </text>
    </comment>
    <comment ref="F124" authorId="8" shapeId="0">
      <text>
        <r>
          <rPr>
            <b/>
            <sz val="9"/>
            <color indexed="81"/>
            <rFont val="宋体"/>
            <family val="3"/>
            <charset val="134"/>
          </rPr>
          <t>shuangzili:</t>
        </r>
        <r>
          <rPr>
            <sz val="9"/>
            <color indexed="81"/>
            <rFont val="宋体"/>
            <family val="3"/>
            <charset val="134"/>
          </rPr>
          <t xml:space="preserve">
志愿时长（30.5小时） 4</t>
        </r>
      </text>
    </comment>
    <comment ref="F125" authorId="8" shapeId="0">
      <text>
        <r>
          <rPr>
            <b/>
            <sz val="9"/>
            <color indexed="81"/>
            <rFont val="宋体"/>
            <family val="3"/>
            <charset val="134"/>
          </rPr>
          <t>shuangzili:</t>
        </r>
        <r>
          <rPr>
            <sz val="9"/>
            <color indexed="81"/>
            <rFont val="宋体"/>
            <family val="3"/>
            <charset val="134"/>
          </rPr>
          <t xml:space="preserve">
志愿时长14小时 2</t>
        </r>
      </text>
    </comment>
    <comment ref="F126" authorId="8" shapeId="0">
      <text>
        <r>
          <rPr>
            <b/>
            <sz val="9"/>
            <color indexed="81"/>
            <rFont val="宋体"/>
            <family val="3"/>
            <charset val="134"/>
          </rPr>
          <t>shuangzili:</t>
        </r>
        <r>
          <rPr>
            <sz val="9"/>
            <color indexed="81"/>
            <rFont val="宋体"/>
            <family val="3"/>
            <charset val="134"/>
          </rPr>
          <t xml:space="preserve">
志愿服务（15小时） 2.5</t>
        </r>
      </text>
    </comment>
    <comment ref="F127" authorId="8" shapeId="0">
      <text>
        <r>
          <rPr>
            <b/>
            <sz val="9"/>
            <color indexed="81"/>
            <rFont val="宋体"/>
            <family val="3"/>
            <charset val="134"/>
          </rPr>
          <t>shuangzili:</t>
        </r>
        <r>
          <rPr>
            <sz val="9"/>
            <color indexed="81"/>
            <rFont val="宋体"/>
            <family val="3"/>
            <charset val="134"/>
          </rPr>
          <t xml:space="preserve">
1、学生工作（组织委员） 4
2、志愿时长10小时 0</t>
        </r>
      </text>
    </comment>
    <comment ref="T127" authorId="8" shapeId="0">
      <text>
        <r>
          <rPr>
            <b/>
            <sz val="9"/>
            <color indexed="81"/>
            <rFont val="宋体"/>
            <family val="3"/>
            <charset val="134"/>
          </rPr>
          <t>shuangzili:</t>
        </r>
        <r>
          <rPr>
            <sz val="9"/>
            <color indexed="81"/>
            <rFont val="宋体"/>
            <family val="3"/>
            <charset val="134"/>
          </rPr>
          <t xml:space="preserve">
院本硕博友谊篮球赛联赛第三名 1.5</t>
        </r>
      </text>
    </comment>
    <comment ref="F128" authorId="8" shapeId="0">
      <text>
        <r>
          <rPr>
            <b/>
            <sz val="9"/>
            <color indexed="81"/>
            <rFont val="宋体"/>
            <family val="3"/>
            <charset val="134"/>
          </rPr>
          <t>shuangzili:</t>
        </r>
        <r>
          <rPr>
            <sz val="9"/>
            <color indexed="81"/>
            <rFont val="宋体"/>
            <family val="3"/>
            <charset val="134"/>
          </rPr>
          <t xml:space="preserve">
志愿服务4小时 -2</t>
        </r>
      </text>
    </comment>
    <comment ref="F129" authorId="8" shapeId="0">
      <text>
        <r>
          <rPr>
            <b/>
            <sz val="9"/>
            <color indexed="81"/>
            <rFont val="宋体"/>
            <family val="3"/>
            <charset val="134"/>
          </rPr>
          <t>shuangzili:</t>
        </r>
        <r>
          <rPr>
            <sz val="9"/>
            <color indexed="81"/>
            <rFont val="宋体"/>
            <family val="3"/>
            <charset val="134"/>
          </rPr>
          <t xml:space="preserve">
1、寝室整改成员 -3
2、志愿时长10小时 0</t>
        </r>
      </text>
    </comment>
    <comment ref="F130" authorId="8" shapeId="0">
      <text>
        <r>
          <rPr>
            <b/>
            <sz val="9"/>
            <color indexed="81"/>
            <rFont val="宋体"/>
            <family val="3"/>
            <charset val="134"/>
          </rPr>
          <t>shuangzili:</t>
        </r>
        <r>
          <rPr>
            <sz val="9"/>
            <color indexed="81"/>
            <rFont val="宋体"/>
            <family val="3"/>
            <charset val="134"/>
          </rPr>
          <t xml:space="preserve">
1、志愿服务（12小时） 1
2、寝室整改成员 -3
3、学生工作（文体委员） 4</t>
        </r>
      </text>
    </comment>
    <comment ref="F131" authorId="8" shapeId="0">
      <text>
        <r>
          <rPr>
            <b/>
            <sz val="9"/>
            <color indexed="81"/>
            <rFont val="宋体"/>
            <family val="3"/>
            <charset val="134"/>
          </rPr>
          <t>shuangzili:</t>
        </r>
        <r>
          <rPr>
            <sz val="9"/>
            <color indexed="81"/>
            <rFont val="宋体"/>
            <family val="3"/>
            <charset val="134"/>
          </rPr>
          <t xml:space="preserve">
1、志愿服务（18.9小时） 4
2、寝室整改成员 -3</t>
        </r>
      </text>
    </comment>
    <comment ref="T131" authorId="8" shapeId="0">
      <text>
        <r>
          <rPr>
            <b/>
            <sz val="9"/>
            <color indexed="81"/>
            <rFont val="宋体"/>
            <family val="3"/>
            <charset val="134"/>
          </rPr>
          <t>shuangzili:</t>
        </r>
        <r>
          <rPr>
            <sz val="9"/>
            <color indexed="81"/>
            <rFont val="宋体"/>
            <family val="3"/>
            <charset val="134"/>
          </rPr>
          <t xml:space="preserve">
1、舞蹈翻跳大赛团体赛道 0.5
2、
第十四届研究生翻译大赛三等奖 5</t>
        </r>
      </text>
    </comment>
    <comment ref="F132" authorId="9" shapeId="0">
      <text>
        <r>
          <rPr>
            <b/>
            <sz val="9"/>
            <color indexed="81"/>
            <rFont val="宋体"/>
            <family val="3"/>
            <charset val="134"/>
          </rPr>
          <t>Flora:</t>
        </r>
        <r>
          <rPr>
            <sz val="9"/>
            <color indexed="81"/>
            <rFont val="宋体"/>
            <family val="3"/>
            <charset val="134"/>
          </rPr>
          <t xml:space="preserve">
1.学生工作（班长，考核优秀），+9；
2.志愿服务（25小时），+4；
3.荣誉称号（院级优秀团干），+4；
4.寝室整改责任人，-5</t>
        </r>
      </text>
    </comment>
    <comment ref="T132" authorId="9" shapeId="0">
      <text>
        <r>
          <rPr>
            <b/>
            <sz val="9"/>
            <color indexed="81"/>
            <rFont val="宋体"/>
            <family val="3"/>
            <charset val="134"/>
          </rPr>
          <t>Flora:</t>
        </r>
        <r>
          <rPr>
            <sz val="9"/>
            <color indexed="81"/>
            <rFont val="宋体"/>
            <family val="3"/>
            <charset val="134"/>
          </rPr>
          <t xml:space="preserve">
1.校运动会报名参赛，+0.5；
2.元宵节摄影绘画书法大赛参赛，+0.5；</t>
        </r>
      </text>
    </comment>
    <comment ref="F133" authorId="9" shapeId="0">
      <text>
        <r>
          <rPr>
            <b/>
            <sz val="9"/>
            <color indexed="81"/>
            <rFont val="宋体"/>
            <family val="3"/>
            <charset val="134"/>
          </rPr>
          <t>Flora:</t>
        </r>
        <r>
          <rPr>
            <sz val="9"/>
            <color indexed="81"/>
            <rFont val="宋体"/>
            <family val="3"/>
            <charset val="134"/>
          </rPr>
          <t xml:space="preserve">
志愿服务（14小时)），+2</t>
        </r>
      </text>
    </comment>
    <comment ref="F134" authorId="9" shapeId="0">
      <text>
        <r>
          <rPr>
            <b/>
            <sz val="9"/>
            <color indexed="81"/>
            <rFont val="宋体"/>
            <family val="3"/>
            <charset val="134"/>
          </rPr>
          <t>Flora:</t>
        </r>
        <r>
          <rPr>
            <sz val="9"/>
            <color indexed="81"/>
            <rFont val="宋体"/>
            <family val="3"/>
            <charset val="134"/>
          </rPr>
          <t xml:space="preserve">
志愿时长0小时，-2</t>
        </r>
      </text>
    </comment>
    <comment ref="F135" authorId="9" shapeId="0">
      <text>
        <r>
          <rPr>
            <b/>
            <sz val="9"/>
            <color indexed="81"/>
            <rFont val="宋体"/>
            <family val="3"/>
            <charset val="134"/>
          </rPr>
          <t>Flora:</t>
        </r>
        <r>
          <rPr>
            <sz val="9"/>
            <color indexed="81"/>
            <rFont val="宋体"/>
            <family val="3"/>
            <charset val="134"/>
          </rPr>
          <t xml:space="preserve">
1.学生工作（校研会办公室干事），+2；
2.志愿服务（34.5小时），+4</t>
        </r>
      </text>
    </comment>
    <comment ref="T135" authorId="9" shapeId="0">
      <text>
        <r>
          <rPr>
            <b/>
            <sz val="9"/>
            <color indexed="81"/>
            <rFont val="宋体"/>
            <family val="3"/>
            <charset val="134"/>
          </rPr>
          <t>Flora:</t>
        </r>
        <r>
          <rPr>
            <sz val="9"/>
            <color indexed="81"/>
            <rFont val="宋体"/>
            <family val="3"/>
            <charset val="134"/>
          </rPr>
          <t xml:space="preserve">
1.综合性比赛（校排球新生赛第一名），+5；
2.综合性比赛（校排球联赛第四名），+1.5</t>
        </r>
      </text>
    </comment>
    <comment ref="F136" authorId="9" shapeId="0">
      <text>
        <r>
          <rPr>
            <b/>
            <sz val="9"/>
            <color indexed="81"/>
            <rFont val="宋体"/>
            <family val="3"/>
            <charset val="134"/>
          </rPr>
          <t>Flora:</t>
        </r>
        <r>
          <rPr>
            <sz val="9"/>
            <color indexed="81"/>
            <rFont val="宋体"/>
            <family val="3"/>
            <charset val="134"/>
          </rPr>
          <t xml:space="preserve">
1.志愿者服务（23小时），+4；
</t>
        </r>
      </text>
    </comment>
    <comment ref="T136" authorId="4" shapeId="0">
      <text>
        <r>
          <rPr>
            <b/>
            <sz val="9"/>
            <color indexed="81"/>
            <rFont val="宋体"/>
            <family val="3"/>
            <charset val="134"/>
          </rPr>
          <t>user:</t>
        </r>
        <r>
          <rPr>
            <sz val="9"/>
            <color indexed="81"/>
            <rFont val="宋体"/>
            <family val="3"/>
            <charset val="134"/>
          </rPr>
          <t xml:space="preserve">
1.党员先锋岗活动先进个人，+4</t>
        </r>
      </text>
    </comment>
    <comment ref="F137" authorId="9" shapeId="0">
      <text>
        <r>
          <rPr>
            <b/>
            <sz val="9"/>
            <color indexed="81"/>
            <rFont val="宋体"/>
            <family val="3"/>
            <charset val="134"/>
          </rPr>
          <t>Flora:</t>
        </r>
        <r>
          <rPr>
            <sz val="9"/>
            <color indexed="81"/>
            <rFont val="宋体"/>
            <family val="3"/>
            <charset val="134"/>
          </rPr>
          <t xml:space="preserve">
志愿服务（14小时），+2</t>
        </r>
      </text>
    </comment>
    <comment ref="F138" authorId="9" shapeId="0">
      <text>
        <r>
          <rPr>
            <b/>
            <sz val="9"/>
            <color indexed="81"/>
            <rFont val="宋体"/>
            <family val="3"/>
            <charset val="134"/>
          </rPr>
          <t>Flora:</t>
        </r>
        <r>
          <rPr>
            <sz val="9"/>
            <color indexed="81"/>
            <rFont val="宋体"/>
            <family val="3"/>
            <charset val="134"/>
          </rPr>
          <t xml:space="preserve">
志愿服务(10小时)，0</t>
        </r>
      </text>
    </comment>
    <comment ref="O138" authorId="10" shapeId="0">
      <text>
        <r>
          <rPr>
            <b/>
            <sz val="9"/>
            <color indexed="81"/>
            <rFont val="宋体"/>
            <family val="3"/>
            <charset val="134"/>
          </rPr>
          <t>丫:</t>
        </r>
        <r>
          <rPr>
            <sz val="9"/>
            <color indexed="81"/>
            <rFont val="宋体"/>
            <family val="3"/>
            <charset val="134"/>
          </rPr>
          <t xml:space="preserve">
发表论文+60</t>
        </r>
      </text>
    </comment>
    <comment ref="F139" authorId="9" shapeId="0">
      <text>
        <r>
          <rPr>
            <b/>
            <sz val="9"/>
            <color indexed="81"/>
            <rFont val="宋体"/>
            <family val="3"/>
            <charset val="134"/>
          </rPr>
          <t>Flora:</t>
        </r>
        <r>
          <rPr>
            <sz val="9"/>
            <color indexed="81"/>
            <rFont val="宋体"/>
            <family val="3"/>
            <charset val="134"/>
          </rPr>
          <t xml:space="preserve">
1.志愿者服务（11小时），+0.5；
2.整改寝室成员，-3</t>
        </r>
      </text>
    </comment>
    <comment ref="F140" authorId="9" shapeId="0">
      <text>
        <r>
          <rPr>
            <b/>
            <sz val="9"/>
            <color indexed="81"/>
            <rFont val="宋体"/>
            <family val="3"/>
            <charset val="134"/>
          </rPr>
          <t>Flora:</t>
        </r>
        <r>
          <rPr>
            <sz val="9"/>
            <color indexed="81"/>
            <rFont val="宋体"/>
            <family val="3"/>
            <charset val="134"/>
          </rPr>
          <t xml:space="preserve">
1.志愿服务（18.3小时），+4；
2.寝室整改责任人，-5</t>
        </r>
      </text>
    </comment>
    <comment ref="O140" authorId="9" shapeId="0">
      <text>
        <r>
          <rPr>
            <b/>
            <sz val="9"/>
            <color indexed="81"/>
            <rFont val="宋体"/>
            <family val="3"/>
            <charset val="134"/>
          </rPr>
          <t>Flora:</t>
        </r>
        <r>
          <rPr>
            <sz val="9"/>
            <color indexed="81"/>
            <rFont val="宋体"/>
            <family val="3"/>
            <charset val="134"/>
          </rPr>
          <t xml:space="preserve">
校课题成员，+1</t>
        </r>
      </text>
    </comment>
    <comment ref="T140" authorId="9" shapeId="0">
      <text>
        <r>
          <rPr>
            <b/>
            <sz val="9"/>
            <color indexed="81"/>
            <rFont val="宋体"/>
            <family val="3"/>
            <charset val="134"/>
          </rPr>
          <t>Flora:</t>
        </r>
        <r>
          <rPr>
            <sz val="9"/>
            <color indexed="81"/>
            <rFont val="宋体"/>
            <family val="3"/>
            <charset val="134"/>
          </rPr>
          <t xml:space="preserve">
1.第十四届研究生翻译大赛参赛，+0.5；
2.教育研会端午节活动，+0.5</t>
        </r>
      </text>
    </comment>
    <comment ref="F141" authorId="9" shapeId="0">
      <text>
        <r>
          <rPr>
            <b/>
            <sz val="9"/>
            <color indexed="81"/>
            <rFont val="宋体"/>
            <family val="3"/>
            <charset val="134"/>
          </rPr>
          <t>Flora:</t>
        </r>
        <r>
          <rPr>
            <sz val="9"/>
            <color indexed="81"/>
            <rFont val="宋体"/>
            <family val="3"/>
            <charset val="134"/>
          </rPr>
          <t xml:space="preserve">
1.学生工作（生活委员，考核称职），+4；
2.志愿服务（17个小时），+3.5；
3.寝室整改成员，-3</t>
        </r>
      </text>
    </comment>
    <comment ref="F142" authorId="9" shapeId="0">
      <text>
        <r>
          <rPr>
            <b/>
            <sz val="9"/>
            <color indexed="81"/>
            <rFont val="宋体"/>
            <family val="3"/>
            <charset val="134"/>
          </rPr>
          <t>Flora:</t>
        </r>
        <r>
          <rPr>
            <sz val="9"/>
            <color indexed="81"/>
            <rFont val="宋体"/>
            <family val="3"/>
            <charset val="134"/>
          </rPr>
          <t xml:space="preserve">
1.志愿服务(10小时)，0；
2.学生工作(团支书，考核称职)，+6；
3.寝室整改成员，-3</t>
        </r>
      </text>
    </comment>
    <comment ref="F143" authorId="11" shapeId="0">
      <text>
        <r>
          <rPr>
            <sz val="9"/>
            <color indexed="81"/>
            <rFont val="宋体"/>
            <family val="3"/>
            <charset val="134"/>
          </rPr>
          <t xml:space="preserve">
志愿服务13个小时 +1.5
寝室整改成员-</t>
        </r>
        <r>
          <rPr>
            <sz val="9"/>
            <color indexed="81"/>
            <rFont val="宋体"/>
            <family val="3"/>
            <charset val="134"/>
          </rPr>
          <t>3</t>
        </r>
      </text>
    </comment>
    <comment ref="F144" authorId="11" shapeId="0">
      <text>
        <r>
          <rPr>
            <sz val="9"/>
            <color indexed="81"/>
            <rFont val="宋体"/>
            <family val="3"/>
            <charset val="134"/>
          </rPr>
          <t>寝室整改责任人-5
志愿服务6小时-1</t>
        </r>
      </text>
    </comment>
    <comment ref="F145" authorId="11" shapeId="0">
      <text>
        <r>
          <rPr>
            <b/>
            <sz val="9"/>
            <color indexed="81"/>
            <rFont val="宋体"/>
            <family val="3"/>
            <charset val="134"/>
          </rPr>
          <t>寝室整改成员-3
志愿服务6小时-1</t>
        </r>
      </text>
    </comment>
    <comment ref="F146" authorId="11" shapeId="0">
      <text>
        <r>
          <rPr>
            <b/>
            <sz val="9"/>
            <color indexed="81"/>
            <rFont val="宋体"/>
            <family val="3"/>
            <charset val="134"/>
          </rPr>
          <t xml:space="preserve">寝室整改成员-3
志愿服务不满5小时-2
</t>
        </r>
      </text>
    </comment>
    <comment ref="F147" authorId="11" shapeId="0">
      <text>
        <r>
          <rPr>
            <b/>
            <sz val="9"/>
            <color indexed="81"/>
            <rFont val="宋体"/>
            <family val="3"/>
            <charset val="134"/>
          </rPr>
          <t>寝室整改成员-3
志愿服务不满5小时-2</t>
        </r>
      </text>
    </comment>
    <comment ref="F148" authorId="11" shapeId="0">
      <text>
        <r>
          <rPr>
            <b/>
            <sz val="9"/>
            <color indexed="81"/>
            <rFont val="宋体"/>
            <family val="3"/>
            <charset val="134"/>
          </rPr>
          <t>志愿服务8小时-1</t>
        </r>
      </text>
    </comment>
    <comment ref="F149" authorId="11" shapeId="0">
      <text>
        <r>
          <rPr>
            <b/>
            <sz val="9"/>
            <color indexed="81"/>
            <rFont val="宋体"/>
            <family val="3"/>
            <charset val="134"/>
          </rPr>
          <t>志愿服务16小时+3</t>
        </r>
      </text>
    </comment>
    <comment ref="F150" authorId="11" shapeId="0">
      <text>
        <r>
          <rPr>
            <b/>
            <sz val="9"/>
            <color indexed="81"/>
            <rFont val="宋体"/>
            <family val="3"/>
            <charset val="134"/>
          </rPr>
          <t>志愿服务不满5小时</t>
        </r>
        <r>
          <rPr>
            <b/>
            <sz val="9"/>
            <color indexed="81"/>
            <rFont val="宋体"/>
            <family val="3"/>
            <charset val="134"/>
          </rPr>
          <t>-2</t>
        </r>
      </text>
    </comment>
    <comment ref="F151" authorId="11" shapeId="0">
      <text>
        <r>
          <rPr>
            <sz val="9"/>
            <color indexed="81"/>
            <rFont val="宋体"/>
            <family val="3"/>
            <charset val="134"/>
          </rPr>
          <t xml:space="preserve">志愿服务11小时+0.5
寝室整改负责人-5
</t>
        </r>
      </text>
    </comment>
    <comment ref="F152" authorId="11" shapeId="0">
      <text>
        <r>
          <rPr>
            <sz val="9"/>
            <color indexed="81"/>
            <rFont val="宋体"/>
            <family val="3"/>
            <charset val="134"/>
          </rPr>
          <t>学生工作（党支部组织委员，考核称职）+4
志愿服务13.5小时+1.55</t>
        </r>
      </text>
    </comment>
    <comment ref="F153" authorId="11" shapeId="0">
      <text>
        <r>
          <rPr>
            <b/>
            <sz val="9"/>
            <color indexed="81"/>
            <rFont val="宋体"/>
            <family val="3"/>
            <charset val="134"/>
          </rPr>
          <t>学生工作（副班长，考核称职）+4
寝室整改成员</t>
        </r>
        <r>
          <rPr>
            <b/>
            <sz val="9"/>
            <color indexed="81"/>
            <rFont val="宋体"/>
            <family val="3"/>
            <charset val="134"/>
          </rPr>
          <t>-3</t>
        </r>
      </text>
    </comment>
    <comment ref="F154" authorId="12" shapeId="0">
      <text>
        <r>
          <rPr>
            <b/>
            <sz val="9"/>
            <rFont val="宋体"/>
            <family val="3"/>
            <charset val="134"/>
          </rPr>
          <t>86183:</t>
        </r>
        <r>
          <rPr>
            <sz val="9"/>
            <rFont val="宋体"/>
            <family val="3"/>
            <charset val="134"/>
          </rPr>
          <t xml:space="preserve">
寝室整改成员 -3
志愿服务 4</t>
        </r>
      </text>
    </comment>
    <comment ref="T154" authorId="10" shapeId="0">
      <text>
        <r>
          <rPr>
            <b/>
            <sz val="9"/>
            <color indexed="81"/>
            <rFont val="宋体"/>
            <family val="3"/>
            <charset val="134"/>
          </rPr>
          <t>丫:</t>
        </r>
        <r>
          <rPr>
            <sz val="9"/>
            <color indexed="81"/>
            <rFont val="宋体"/>
            <family val="3"/>
            <charset val="134"/>
          </rPr>
          <t xml:space="preserve">
综合性比赛（校排球新生赛第一名）+5</t>
        </r>
      </text>
    </comment>
    <comment ref="F155" authorId="12" shapeId="0">
      <text>
        <r>
          <rPr>
            <b/>
            <sz val="9"/>
            <rFont val="宋体"/>
            <family val="3"/>
            <charset val="134"/>
          </rPr>
          <t>86183:</t>
        </r>
        <r>
          <rPr>
            <sz val="9"/>
            <rFont val="宋体"/>
            <family val="3"/>
            <charset val="134"/>
          </rPr>
          <t xml:space="preserve">
志愿服务（1小时），-2			
</t>
        </r>
      </text>
    </comment>
    <comment ref="F156" authorId="12" shapeId="0">
      <text>
        <r>
          <rPr>
            <b/>
            <sz val="9"/>
            <rFont val="宋体"/>
            <family val="3"/>
            <charset val="134"/>
          </rPr>
          <t>86183:</t>
        </r>
        <r>
          <rPr>
            <sz val="9"/>
            <rFont val="宋体"/>
            <family val="3"/>
            <charset val="134"/>
          </rPr>
          <t xml:space="preserve">
志愿服务（11小时），+0.5</t>
        </r>
      </text>
    </comment>
    <comment ref="F157" authorId="12" shapeId="0">
      <text>
        <r>
          <rPr>
            <b/>
            <sz val="9"/>
            <rFont val="宋体"/>
            <family val="3"/>
            <charset val="134"/>
          </rPr>
          <t>86183:</t>
        </r>
        <r>
          <rPr>
            <sz val="9"/>
            <rFont val="宋体"/>
            <family val="3"/>
            <charset val="134"/>
          </rPr>
          <t xml:space="preserve">
志愿服务（2小时），-2</t>
        </r>
      </text>
    </comment>
    <comment ref="F158" authorId="12" shapeId="0">
      <text>
        <r>
          <rPr>
            <b/>
            <sz val="9"/>
            <rFont val="宋体"/>
            <family val="3"/>
            <charset val="134"/>
          </rPr>
          <t>86183:</t>
        </r>
        <r>
          <rPr>
            <sz val="9"/>
            <rFont val="宋体"/>
            <family val="3"/>
            <charset val="134"/>
          </rPr>
          <t xml:space="preserve">
志愿服务（10小时），0</t>
        </r>
      </text>
    </comment>
    <comment ref="F159" authorId="12" shapeId="0">
      <text>
        <r>
          <rPr>
            <b/>
            <sz val="9"/>
            <rFont val="宋体"/>
            <family val="3"/>
            <charset val="134"/>
          </rPr>
          <t>86183:</t>
        </r>
        <r>
          <rPr>
            <sz val="9"/>
            <rFont val="宋体"/>
            <family val="3"/>
            <charset val="134"/>
          </rPr>
          <t xml:space="preserve">
志愿服务（3小时）-2
校级文明寝室	3		
</t>
        </r>
      </text>
    </comment>
    <comment ref="F160" authorId="12" shapeId="0">
      <text>
        <r>
          <rPr>
            <b/>
            <sz val="9"/>
            <rFont val="宋体"/>
            <family val="3"/>
            <charset val="134"/>
          </rPr>
          <t>86183:</t>
        </r>
        <r>
          <rPr>
            <sz val="9"/>
            <rFont val="宋体"/>
            <family val="3"/>
            <charset val="134"/>
          </rPr>
          <t xml:space="preserve">
志愿服务（0小时）-2
寝室整改成员	-3		
</t>
        </r>
      </text>
    </comment>
    <comment ref="F161" authorId="12" shapeId="0">
      <text>
        <r>
          <rPr>
            <b/>
            <sz val="9"/>
            <rFont val="宋体"/>
            <family val="3"/>
            <charset val="134"/>
          </rPr>
          <t>86183:</t>
        </r>
        <r>
          <rPr>
            <sz val="9"/>
            <rFont val="宋体"/>
            <family val="3"/>
            <charset val="134"/>
          </rPr>
          <t xml:space="preserve">
志愿服务（0小时）-2
校级文明寝室+3			
</t>
        </r>
      </text>
    </comment>
    <comment ref="F162" authorId="12" shapeId="0">
      <text>
        <r>
          <rPr>
            <b/>
            <sz val="9"/>
            <rFont val="宋体"/>
            <family val="3"/>
            <charset val="134"/>
          </rPr>
          <t>86183:</t>
        </r>
        <r>
          <rPr>
            <sz val="9"/>
            <rFont val="宋体"/>
            <family val="3"/>
            <charset val="134"/>
          </rPr>
          <t xml:space="preserve">
志愿服务（0小时）-2
寝室整改成员-3			
</t>
        </r>
      </text>
    </comment>
    <comment ref="F163" authorId="12" shapeId="0">
      <text>
        <r>
          <rPr>
            <b/>
            <sz val="9"/>
            <rFont val="宋体"/>
            <family val="3"/>
            <charset val="134"/>
          </rPr>
          <t>86183:</t>
        </r>
        <r>
          <rPr>
            <sz val="9"/>
            <rFont val="宋体"/>
            <family val="3"/>
            <charset val="134"/>
          </rPr>
          <t xml:space="preserve">
寝室整改责任人-5	
志愿服务（0小时）-2			
</t>
        </r>
      </text>
    </comment>
    <comment ref="F164" authorId="12" shapeId="0">
      <text>
        <r>
          <rPr>
            <b/>
            <sz val="9"/>
            <rFont val="宋体"/>
            <family val="3"/>
            <charset val="134"/>
          </rPr>
          <t>86183:</t>
        </r>
        <r>
          <rPr>
            <sz val="9"/>
            <rFont val="宋体"/>
            <family val="3"/>
            <charset val="134"/>
          </rPr>
          <t xml:space="preserve">
志愿服务（8小时）-1			
</t>
        </r>
      </text>
    </comment>
    <comment ref="F165" authorId="13" shapeId="0">
      <text>
        <r>
          <rPr>
            <b/>
            <sz val="9"/>
            <color indexed="81"/>
            <rFont val="宋体"/>
            <family val="3"/>
            <charset val="134"/>
          </rPr>
          <t>sx_yongr:</t>
        </r>
        <r>
          <rPr>
            <sz val="9"/>
            <color indexed="81"/>
            <rFont val="宋体"/>
            <family val="3"/>
            <charset val="134"/>
          </rPr>
          <t xml:space="preserve">
志愿服务13.5 +1.75
校级文明寝室 +3</t>
        </r>
      </text>
    </comment>
    <comment ref="O165" authorId="13" shapeId="0">
      <text>
        <r>
          <rPr>
            <b/>
            <sz val="9"/>
            <color rgb="FF000000"/>
            <rFont val="宋体"/>
            <family val="3"/>
            <charset val="134"/>
          </rPr>
          <t>sx_yongr:</t>
        </r>
        <r>
          <rPr>
            <sz val="9"/>
            <color rgb="FF000000"/>
            <rFont val="宋体"/>
            <family val="3"/>
            <charset val="134"/>
          </rPr>
          <t xml:space="preserve">
</t>
        </r>
        <r>
          <rPr>
            <sz val="9"/>
            <color rgb="FF000000"/>
            <rFont val="宋体"/>
            <family val="3"/>
            <charset val="134"/>
          </rPr>
          <t>发表论文</t>
        </r>
        <r>
          <rPr>
            <sz val="9"/>
            <color rgb="FF000000"/>
            <rFont val="宋体"/>
            <family val="3"/>
            <charset val="134"/>
          </rPr>
          <t xml:space="preserve"> +60</t>
        </r>
      </text>
    </comment>
    <comment ref="T165" authorId="13" shapeId="0">
      <text>
        <r>
          <rPr>
            <b/>
            <sz val="9"/>
            <color indexed="81"/>
            <rFont val="宋体"/>
            <family val="3"/>
            <charset val="134"/>
          </rPr>
          <t>sx_yongr:</t>
        </r>
        <r>
          <rPr>
            <sz val="9"/>
            <color indexed="81"/>
            <rFont val="宋体"/>
            <family val="3"/>
            <charset val="134"/>
          </rPr>
          <t xml:space="preserve">
浙师大羽毛球联赛第一+5
浙江省羽毛球团体第三+5</t>
        </r>
      </text>
    </comment>
    <comment ref="F166" authorId="13" shapeId="0">
      <text>
        <r>
          <rPr>
            <b/>
            <sz val="9"/>
            <color indexed="81"/>
            <rFont val="宋体"/>
            <family val="3"/>
            <charset val="134"/>
          </rPr>
          <t>sx_yongr:</t>
        </r>
        <r>
          <rPr>
            <sz val="9"/>
            <color indexed="81"/>
            <rFont val="宋体"/>
            <family val="3"/>
            <charset val="134"/>
          </rPr>
          <t xml:space="preserve">
文明寝室+3
志愿时长0 -2</t>
        </r>
      </text>
    </comment>
    <comment ref="F167" authorId="13" shapeId="0">
      <text>
        <r>
          <rPr>
            <b/>
            <sz val="9"/>
            <color indexed="81"/>
            <rFont val="宋体"/>
            <family val="3"/>
            <charset val="134"/>
          </rPr>
          <t>sx_yongr:</t>
        </r>
        <r>
          <rPr>
            <sz val="9"/>
            <color indexed="81"/>
            <rFont val="宋体"/>
            <family val="3"/>
            <charset val="134"/>
          </rPr>
          <t xml:space="preserve">
文明寝室+3
志愿26小时+4
宣传文员称职+</t>
        </r>
        <r>
          <rPr>
            <sz val="9"/>
            <color indexed="81"/>
            <rFont val="宋体"/>
            <family val="3"/>
            <charset val="134"/>
          </rPr>
          <t>4</t>
        </r>
      </text>
    </comment>
    <comment ref="F168" authorId="13" shapeId="0">
      <text>
        <r>
          <rPr>
            <b/>
            <sz val="9"/>
            <color indexed="81"/>
            <rFont val="宋体"/>
            <family val="3"/>
            <charset val="134"/>
          </rPr>
          <t>sx_yongr:</t>
        </r>
        <r>
          <rPr>
            <sz val="9"/>
            <color indexed="81"/>
            <rFont val="宋体"/>
            <family val="3"/>
            <charset val="134"/>
          </rPr>
          <t xml:space="preserve">
文明寝室+3
志愿服务19.1 +4</t>
        </r>
      </text>
    </comment>
    <comment ref="F169" authorId="13" shapeId="0">
      <text>
        <r>
          <rPr>
            <b/>
            <sz val="9"/>
            <color indexed="81"/>
            <rFont val="宋体"/>
            <family val="3"/>
            <charset val="134"/>
          </rPr>
          <t>sx_yongr:</t>
        </r>
        <r>
          <rPr>
            <sz val="9"/>
            <color indexed="81"/>
            <rFont val="宋体"/>
            <family val="3"/>
            <charset val="134"/>
          </rPr>
          <t xml:space="preserve">
志愿服务10小时 0
寝室整改成员-3</t>
        </r>
      </text>
    </comment>
    <comment ref="F170" authorId="13" shapeId="0">
      <text>
        <r>
          <rPr>
            <b/>
            <sz val="9"/>
            <color indexed="81"/>
            <rFont val="宋体"/>
            <family val="3"/>
            <charset val="134"/>
          </rPr>
          <t>sx_yongr:</t>
        </r>
        <r>
          <rPr>
            <sz val="9"/>
            <color indexed="81"/>
            <rFont val="宋体"/>
            <family val="3"/>
            <charset val="134"/>
          </rPr>
          <t xml:space="preserve">
志愿服务17.5小时 +3.75
文明寝室 +3
</t>
        </r>
      </text>
    </comment>
    <comment ref="O170" authorId="13" shapeId="0">
      <text>
        <r>
          <rPr>
            <b/>
            <sz val="9"/>
            <color rgb="FF000000"/>
            <rFont val="宋体"/>
            <family val="3"/>
            <charset val="134"/>
          </rPr>
          <t>sx_yongr:</t>
        </r>
        <r>
          <rPr>
            <sz val="9"/>
            <color rgb="FF000000"/>
            <rFont val="宋体"/>
            <family val="3"/>
            <charset val="134"/>
          </rPr>
          <t xml:space="preserve">
</t>
        </r>
        <r>
          <rPr>
            <sz val="9"/>
            <color rgb="FF000000"/>
            <rFont val="宋体"/>
            <family val="3"/>
            <charset val="134"/>
          </rPr>
          <t>校级课题负责人</t>
        </r>
        <r>
          <rPr>
            <sz val="9"/>
            <color rgb="FF000000"/>
            <rFont val="宋体"/>
            <family val="3"/>
            <charset val="134"/>
          </rPr>
          <t xml:space="preserve"> +3</t>
        </r>
      </text>
    </comment>
    <comment ref="T170" authorId="13" shapeId="0">
      <text>
        <r>
          <rPr>
            <b/>
            <sz val="9"/>
            <color indexed="81"/>
            <rFont val="宋体"/>
            <family val="3"/>
            <charset val="134"/>
          </rPr>
          <t>sx_yongr:</t>
        </r>
        <r>
          <rPr>
            <sz val="9"/>
            <color indexed="81"/>
            <rFont val="宋体"/>
            <family val="3"/>
            <charset val="134"/>
          </rPr>
          <t xml:space="preserve">
端午节活动 +0.5
摄影比赛+0.5</t>
        </r>
      </text>
    </comment>
    <comment ref="F171" authorId="13" shapeId="0">
      <text>
        <r>
          <rPr>
            <b/>
            <sz val="9"/>
            <color indexed="81"/>
            <rFont val="宋体"/>
            <family val="3"/>
            <charset val="134"/>
          </rPr>
          <t>sx_yongr:</t>
        </r>
        <r>
          <rPr>
            <sz val="9"/>
            <color indexed="81"/>
            <rFont val="宋体"/>
            <family val="3"/>
            <charset val="134"/>
          </rPr>
          <t xml:space="preserve">
志愿0小时 -2
优秀党支部书记+9
共享单车违停-1</t>
        </r>
      </text>
    </comment>
    <comment ref="O171" authorId="13" shapeId="0">
      <text>
        <r>
          <rPr>
            <b/>
            <sz val="9"/>
            <color rgb="FF000000"/>
            <rFont val="宋体"/>
            <family val="3"/>
            <charset val="134"/>
          </rPr>
          <t>sx_yongr:</t>
        </r>
        <r>
          <rPr>
            <sz val="9"/>
            <color rgb="FF000000"/>
            <rFont val="宋体"/>
            <family val="3"/>
            <charset val="134"/>
          </rPr>
          <t xml:space="preserve">
</t>
        </r>
        <r>
          <rPr>
            <sz val="9"/>
            <color rgb="FF000000"/>
            <rFont val="宋体"/>
            <family val="3"/>
            <charset val="134"/>
          </rPr>
          <t>论文发表</t>
        </r>
        <r>
          <rPr>
            <sz val="9"/>
            <color rgb="FF000000"/>
            <rFont val="宋体"/>
            <family val="3"/>
            <charset val="134"/>
          </rPr>
          <t>+60</t>
        </r>
      </text>
    </comment>
    <comment ref="T171" authorId="4" shapeId="0">
      <text>
        <r>
          <rPr>
            <b/>
            <sz val="9"/>
            <color indexed="81"/>
            <rFont val="宋体"/>
            <family val="3"/>
            <charset val="134"/>
          </rPr>
          <t>user:</t>
        </r>
        <r>
          <rPr>
            <sz val="9"/>
            <color indexed="81"/>
            <rFont val="宋体"/>
            <family val="3"/>
            <charset val="134"/>
          </rPr>
          <t xml:space="preserve">
党员先锋岗+4</t>
        </r>
      </text>
    </comment>
    <comment ref="F172" authorId="13" shapeId="0">
      <text>
        <r>
          <rPr>
            <b/>
            <sz val="9"/>
            <color indexed="81"/>
            <rFont val="宋体"/>
            <family val="3"/>
            <charset val="134"/>
          </rPr>
          <t>sx_yongr:</t>
        </r>
        <r>
          <rPr>
            <sz val="9"/>
            <color indexed="81"/>
            <rFont val="宋体"/>
            <family val="3"/>
            <charset val="134"/>
          </rPr>
          <t xml:space="preserve">
研会干事+2
志愿服务11小时+0.5</t>
        </r>
      </text>
    </comment>
    <comment ref="F173" authorId="13" shapeId="0">
      <text>
        <r>
          <rPr>
            <b/>
            <sz val="9"/>
            <color indexed="81"/>
            <rFont val="宋体"/>
            <family val="3"/>
            <charset val="134"/>
          </rPr>
          <t>sx_yongr:</t>
        </r>
        <r>
          <rPr>
            <sz val="9"/>
            <color indexed="81"/>
            <rFont val="宋体"/>
            <family val="3"/>
            <charset val="134"/>
          </rPr>
          <t xml:space="preserve">
研会干事+2
志愿服务0小时 +0</t>
        </r>
      </text>
    </comment>
    <comment ref="F174" authorId="13" shapeId="0">
      <text>
        <r>
          <rPr>
            <b/>
            <sz val="9"/>
            <color indexed="81"/>
            <rFont val="宋体"/>
            <family val="3"/>
            <charset val="134"/>
          </rPr>
          <t>sx_yongr:</t>
        </r>
        <r>
          <rPr>
            <sz val="9"/>
            <color indexed="81"/>
            <rFont val="宋体"/>
            <family val="3"/>
            <charset val="134"/>
          </rPr>
          <t xml:space="preserve">
志愿服务20小时 +4</t>
        </r>
      </text>
    </comment>
    <comment ref="F175" authorId="14" shapeId="0">
      <text>
        <r>
          <rPr>
            <b/>
            <sz val="9"/>
            <rFont val="宋体"/>
            <family val="3"/>
            <charset val="134"/>
          </rPr>
          <t>cgy:</t>
        </r>
        <r>
          <rPr>
            <sz val="9"/>
            <rFont val="宋体"/>
            <family val="3"/>
            <charset val="134"/>
          </rPr>
          <t xml:space="preserve">
1.志愿服务（21小时）4
2.荣誉加分（校级先进团支部团员）4
3.荣誉加分（文明寝室）   3</t>
        </r>
      </text>
    </comment>
    <comment ref="O175" authorId="14" shapeId="0">
      <text>
        <r>
          <rPr>
            <b/>
            <sz val="9"/>
            <color rgb="FF000000"/>
            <rFont val="宋体"/>
            <family val="3"/>
            <charset val="134"/>
          </rPr>
          <t>cgy:</t>
        </r>
        <r>
          <rPr>
            <sz val="9"/>
            <color rgb="FF000000"/>
            <rFont val="宋体"/>
            <family val="3"/>
            <charset val="134"/>
          </rPr>
          <t xml:space="preserve">
</t>
        </r>
        <r>
          <rPr>
            <sz val="9"/>
            <color rgb="FF000000"/>
            <rFont val="宋体"/>
            <family val="3"/>
            <charset val="134"/>
          </rPr>
          <t>1.</t>
        </r>
        <r>
          <rPr>
            <sz val="9"/>
            <color rgb="FF000000"/>
            <rFont val="宋体"/>
            <family val="3"/>
            <charset val="134"/>
          </rPr>
          <t>第十期院级课题立项《信息安全意识现状及提升策略研究》负责人</t>
        </r>
        <r>
          <rPr>
            <sz val="9"/>
            <color rgb="FF000000"/>
            <rFont val="宋体"/>
            <family val="3"/>
            <charset val="134"/>
          </rPr>
          <t xml:space="preserve"> 1.5
</t>
        </r>
        <r>
          <rPr>
            <sz val="9"/>
            <color rgb="FF000000"/>
            <rFont val="宋体"/>
            <family val="3"/>
            <charset val="134"/>
          </rPr>
          <t>2.</t>
        </r>
        <r>
          <rPr>
            <sz val="9"/>
            <color rgb="FF000000"/>
            <rFont val="宋体"/>
            <family val="3"/>
            <charset val="134"/>
          </rPr>
          <t>第十期院级课题立项《认同</t>
        </r>
        <r>
          <rPr>
            <sz val="9"/>
            <color rgb="FF000000"/>
            <rFont val="宋体"/>
            <family val="3"/>
            <charset val="134"/>
          </rPr>
          <t>——</t>
        </r>
        <r>
          <rPr>
            <sz val="9"/>
            <color rgb="FF000000"/>
            <rFont val="宋体"/>
            <family val="3"/>
            <charset val="134"/>
          </rPr>
          <t>导师指导行为对教师参与名师网络工作室的影响研究》成员（</t>
        </r>
        <r>
          <rPr>
            <sz val="9"/>
            <color rgb="FF000000"/>
            <rFont val="宋体"/>
            <family val="3"/>
            <charset val="134"/>
          </rPr>
          <t>2/4</t>
        </r>
        <r>
          <rPr>
            <sz val="9"/>
            <color rgb="FF000000"/>
            <rFont val="宋体"/>
            <family val="3"/>
            <charset val="134"/>
          </rPr>
          <t>）</t>
        </r>
        <r>
          <rPr>
            <sz val="9"/>
            <color rgb="FF000000"/>
            <rFont val="宋体"/>
            <family val="3"/>
            <charset val="134"/>
          </rPr>
          <t xml:space="preserve">0.33	</t>
        </r>
      </text>
    </comment>
    <comment ref="F176" authorId="14" shapeId="0">
      <text>
        <r>
          <rPr>
            <b/>
            <sz val="9"/>
            <rFont val="宋体"/>
            <family val="3"/>
            <charset val="134"/>
          </rPr>
          <t>cgy:</t>
        </r>
        <r>
          <rPr>
            <sz val="9"/>
            <rFont val="宋体"/>
            <family val="3"/>
            <charset val="134"/>
          </rPr>
          <t xml:space="preserve">
1.志愿服务（44小时）4
2.学生工作（研会学术组学干，考核合格）2
3.荣誉加分（校级优秀志愿者）8
4.荣誉加分（文明寝室）3
5.荣誉加分（校级先进团支部团员）4</t>
        </r>
      </text>
    </comment>
    <comment ref="O176" authorId="14" shapeId="0">
      <text>
        <r>
          <rPr>
            <b/>
            <sz val="9"/>
            <rFont val="宋体"/>
            <family val="3"/>
            <charset val="134"/>
          </rPr>
          <t>cgy:</t>
        </r>
        <r>
          <rPr>
            <sz val="9"/>
            <rFont val="宋体"/>
            <family val="3"/>
            <charset val="134"/>
          </rPr>
          <t xml:space="preserve">
1.科研（学科竞赛：教师教育学院第十期院级课题立项，负责人1/4）1.5
2.科研（学科竞赛：浙江师范大学教师教育学院创新创业大赛优胜奖，成员8/8）0.11</t>
        </r>
      </text>
    </comment>
    <comment ref="T176" authorId="14" shapeId="0">
      <text>
        <r>
          <rPr>
            <b/>
            <sz val="9"/>
            <rFont val="宋体"/>
            <family val="3"/>
            <charset val="134"/>
          </rPr>
          <t>cgy:</t>
        </r>
        <r>
          <rPr>
            <sz val="9"/>
            <rFont val="宋体"/>
            <family val="3"/>
            <charset val="134"/>
          </rPr>
          <t xml:space="preserve">
1.综合性比赛（2021年iTeach全国大学生数字化教育创新大赛参与）0.5
2.综合性比赛（“浙师公寓掠影”摄影大赛参与）0.5</t>
        </r>
      </text>
    </comment>
    <comment ref="F177" authorId="14" shapeId="0">
      <text>
        <r>
          <rPr>
            <b/>
            <sz val="9"/>
            <rFont val="宋体"/>
            <family val="3"/>
            <charset val="134"/>
          </rPr>
          <t>cgy:</t>
        </r>
        <r>
          <rPr>
            <sz val="9"/>
            <rFont val="宋体"/>
            <family val="3"/>
            <charset val="134"/>
          </rPr>
          <t xml:space="preserve">
1.志愿服务（12小时）1
2.荣誉加分（校级先进团支部团员）4
3.寝室整改责任人 -5</t>
        </r>
      </text>
    </comment>
    <comment ref="O177" authorId="14" shapeId="0">
      <text>
        <r>
          <rPr>
            <b/>
            <sz val="9"/>
            <rFont val="宋体"/>
            <family val="3"/>
            <charset val="134"/>
          </rPr>
          <t>cgy:</t>
        </r>
        <r>
          <rPr>
            <sz val="9"/>
            <rFont val="宋体"/>
            <family val="3"/>
            <charset val="134"/>
          </rPr>
          <t xml:space="preserve">
1.科研（院级课题“协作学习群体情绪演化规律与情绪引导策略研究”立项成员2/4）0.33
2.科研（院级课题“情境感知支持下在线学习者的情感识别及其敢于应用”立项成员3/5）0.25</t>
        </r>
      </text>
    </comment>
    <comment ref="F178" authorId="14" shapeId="0">
      <text>
        <r>
          <rPr>
            <b/>
            <sz val="9"/>
            <rFont val="宋体"/>
            <family val="3"/>
            <charset val="134"/>
          </rPr>
          <t>cgy:</t>
        </r>
        <r>
          <rPr>
            <sz val="9"/>
            <rFont val="宋体"/>
            <family val="3"/>
            <charset val="134"/>
          </rPr>
          <t xml:space="preserve">
1.志愿服务（13小时）1.5
2.荣誉加分（校级先进团支部团员）4
3.“寝室整改”一次 -3</t>
        </r>
      </text>
    </comment>
    <comment ref="O178" authorId="14" shapeId="0">
      <text>
        <r>
          <rPr>
            <b/>
            <sz val="9"/>
            <rFont val="宋体"/>
            <family val="3"/>
            <charset val="134"/>
          </rPr>
          <t>cgy:</t>
        </r>
        <r>
          <rPr>
            <sz val="9"/>
            <rFont val="宋体"/>
            <family val="3"/>
            <charset val="134"/>
          </rPr>
          <t xml:space="preserve">
1.科研（院级课题“智能教育背景下基于图神经网络的学业成绩预测方法研究”立项成员3/4）0.33
2.科研（院级课题“教学视频质量控制：视频参与度预测”立项成员3/4) 0.33
3.（省级“新苗人才计划”-“虚拟现实技术促进写作课堂深度学习路 径建构的实证研究”立项成员2/5)  1.25</t>
        </r>
      </text>
    </comment>
    <comment ref="T178" authorId="14" shapeId="0">
      <text>
        <r>
          <rPr>
            <b/>
            <sz val="9"/>
            <rFont val="宋体"/>
            <family val="3"/>
            <charset val="134"/>
          </rPr>
          <t>cgy:</t>
        </r>
        <r>
          <rPr>
            <sz val="9"/>
            <rFont val="宋体"/>
            <family val="3"/>
            <charset val="134"/>
          </rPr>
          <t xml:space="preserve">
1.综合性比赛（“请党放心，强国有我”新生主题党日活动“优秀表演奖”按院级文体类个人三等奖加分）3</t>
        </r>
      </text>
    </comment>
    <comment ref="F179" authorId="14" shapeId="0">
      <text>
        <r>
          <rPr>
            <b/>
            <sz val="9"/>
            <rFont val="宋体"/>
            <family val="3"/>
            <charset val="134"/>
          </rPr>
          <t>cgy:</t>
        </r>
        <r>
          <rPr>
            <sz val="9"/>
            <rFont val="宋体"/>
            <family val="3"/>
            <charset val="134"/>
          </rPr>
          <t xml:space="preserve">
1.志愿服务（23小时）4
2.荣誉加分（校级先进团支部团员）4
3.荣誉加分（文明寝室）   3</t>
        </r>
      </text>
    </comment>
    <comment ref="T179" authorId="14" shapeId="0">
      <text>
        <r>
          <rPr>
            <b/>
            <sz val="9"/>
            <rFont val="宋体"/>
            <family val="3"/>
            <charset val="134"/>
          </rPr>
          <t>cgy:</t>
        </r>
        <r>
          <rPr>
            <sz val="9"/>
            <rFont val="宋体"/>
            <family val="3"/>
            <charset val="134"/>
          </rPr>
          <t xml:space="preserve">
1.综合性比赛（“风火哪吒，燃动浙师”2022浙师线上马拉松） 0.5</t>
        </r>
      </text>
    </comment>
    <comment ref="F180" authorId="14" shapeId="0">
      <text>
        <r>
          <rPr>
            <b/>
            <sz val="9"/>
            <rFont val="宋体"/>
            <family val="3"/>
            <charset val="134"/>
          </rPr>
          <t>cgy:</t>
        </r>
        <r>
          <rPr>
            <sz val="9"/>
            <rFont val="宋体"/>
            <family val="3"/>
            <charset val="134"/>
          </rPr>
          <t xml:space="preserve">
1.学生工作（研会生活组干事，考核合格）2
2.志愿服务（20.5）4
3.荣誉加分（校级先进团支部团员）4
4.文明寝室 3</t>
        </r>
      </text>
    </comment>
    <comment ref="O180" authorId="14" shapeId="0">
      <text>
        <r>
          <rPr>
            <b/>
            <sz val="9"/>
            <rFont val="宋体"/>
            <family val="3"/>
            <charset val="134"/>
          </rPr>
          <t>cgy:</t>
        </r>
        <r>
          <rPr>
            <sz val="9"/>
            <rFont val="宋体"/>
            <family val="3"/>
            <charset val="134"/>
          </rPr>
          <t xml:space="preserve">
1.科研（“院级课题 《基于情绪交互的OMO教学策略模型构建 》成员2/3）</t>
        </r>
      </text>
    </comment>
    <comment ref="T180" authorId="14" shapeId="0">
      <text>
        <r>
          <rPr>
            <b/>
            <sz val="9"/>
            <rFont val="宋体"/>
            <family val="3"/>
            <charset val="134"/>
          </rPr>
          <t>cgy:</t>
        </r>
        <r>
          <rPr>
            <sz val="9"/>
            <rFont val="宋体"/>
            <family val="3"/>
            <charset val="134"/>
          </rPr>
          <t xml:space="preserve">
1.综合性比赛（iTeach全国大学生数字化教育应用创新作品展示活动） 0.5</t>
        </r>
      </text>
    </comment>
    <comment ref="F181" authorId="14" shapeId="0">
      <text>
        <r>
          <rPr>
            <b/>
            <sz val="9"/>
            <rFont val="宋体"/>
            <family val="3"/>
            <charset val="134"/>
          </rPr>
          <t>cgy:</t>
        </r>
        <r>
          <rPr>
            <sz val="9"/>
            <rFont val="宋体"/>
            <family val="3"/>
            <charset val="134"/>
          </rPr>
          <t xml:space="preserve">
1.学生工作（研会办公室干事，考核合格）2
2.志愿服务（31小时） 4
3.荣誉加分（校级先进团支部团员） 4
4.文明寝室 3</t>
        </r>
      </text>
    </comment>
    <comment ref="O181" authorId="14" shapeId="0">
      <text>
        <r>
          <rPr>
            <b/>
            <sz val="9"/>
            <rFont val="宋体"/>
            <family val="3"/>
            <charset val="134"/>
          </rPr>
          <t>cgy:</t>
        </r>
        <r>
          <rPr>
            <sz val="9"/>
            <rFont val="宋体"/>
            <family val="3"/>
            <charset val="134"/>
          </rPr>
          <t xml:space="preserve">
1.科研（“院级课题 《师范生信息化教学胜任力的混合式教学探索 》成员5/5）0.25</t>
        </r>
      </text>
    </comment>
    <comment ref="T181" authorId="14" shapeId="0">
      <text>
        <r>
          <rPr>
            <b/>
            <sz val="9"/>
            <rFont val="宋体"/>
            <family val="3"/>
            <charset val="134"/>
          </rPr>
          <t>cgy:</t>
        </r>
        <r>
          <rPr>
            <sz val="9"/>
            <rFont val="宋体"/>
            <family val="3"/>
            <charset val="134"/>
          </rPr>
          <t xml:space="preserve">
1.综合性比赛（“风火哪吒，燃动浙师”2022浙师线上马拉松）0.5
2.综合性比赛（“5.21我爱喵·校园爱喵日摄影大赛”）0.5</t>
        </r>
      </text>
    </comment>
    <comment ref="F182" authorId="14" shapeId="0">
      <text>
        <r>
          <rPr>
            <b/>
            <sz val="9"/>
            <rFont val="宋体"/>
            <family val="3"/>
            <charset val="134"/>
          </rPr>
          <t>cgy:</t>
        </r>
        <r>
          <rPr>
            <sz val="9"/>
            <rFont val="宋体"/>
            <family val="3"/>
            <charset val="134"/>
          </rPr>
          <t xml:space="preserve">
1.志愿服务（11小时） 0.5
2.荣誉加分（校级先进团支部团员） 4
3.寝室整改 -3</t>
        </r>
      </text>
    </comment>
    <comment ref="T182" authorId="14" shapeId="0">
      <text>
        <r>
          <rPr>
            <b/>
            <sz val="9"/>
            <rFont val="宋体"/>
            <family val="3"/>
            <charset val="134"/>
          </rPr>
          <t>cgy:</t>
        </r>
        <r>
          <rPr>
            <sz val="9"/>
            <rFont val="宋体"/>
            <family val="3"/>
            <charset val="134"/>
          </rPr>
          <t xml:space="preserve">
1.荣誉加分（“请党放心，强国有我”新生主题党日活动“优秀表演奖”按院级文体类个人三等奖加分） 3</t>
        </r>
      </text>
    </comment>
    <comment ref="F183" authorId="14" shapeId="0">
      <text>
        <r>
          <rPr>
            <b/>
            <sz val="9"/>
            <rFont val="宋体"/>
            <family val="3"/>
            <charset val="134"/>
          </rPr>
          <t>cgy:</t>
        </r>
        <r>
          <rPr>
            <sz val="9"/>
            <rFont val="宋体"/>
            <family val="3"/>
            <charset val="134"/>
          </rPr>
          <t xml:space="preserve">
1.文明寝室 3
2.志愿服务（22小时） 4
3.校级先进团支部 4
4.研会干事考核（优秀） 3</t>
        </r>
      </text>
    </comment>
    <comment ref="T183" authorId="14" shapeId="0">
      <text>
        <r>
          <rPr>
            <b/>
            <sz val="9"/>
            <color rgb="FF000000"/>
            <rFont val="宋体"/>
            <family val="3"/>
            <charset val="134"/>
          </rPr>
          <t>cgy:</t>
        </r>
        <r>
          <rPr>
            <sz val="9"/>
            <color rgb="FF000000"/>
            <rFont val="宋体"/>
            <family val="3"/>
            <charset val="134"/>
          </rPr>
          <t xml:space="preserve">
</t>
        </r>
        <r>
          <rPr>
            <sz val="9"/>
            <color rgb="FF000000"/>
            <rFont val="宋体"/>
            <family val="3"/>
            <charset val="134"/>
          </rPr>
          <t>1.</t>
        </r>
        <r>
          <rPr>
            <sz val="9"/>
            <color rgb="FF000000"/>
            <rFont val="宋体"/>
            <family val="3"/>
            <charset val="134"/>
          </rPr>
          <t>习近平与大学生朋友们精读比赛参与分</t>
        </r>
        <r>
          <rPr>
            <sz val="9"/>
            <color rgb="FF000000"/>
            <rFont val="宋体"/>
            <family val="3"/>
            <charset val="134"/>
          </rPr>
          <t xml:space="preserve"> 0.5
</t>
        </r>
        <r>
          <rPr>
            <sz val="9"/>
            <color rgb="FF000000"/>
            <rFont val="宋体"/>
            <family val="3"/>
            <charset val="134"/>
          </rPr>
          <t>2.</t>
        </r>
        <r>
          <rPr>
            <sz val="9"/>
            <color rgb="FF000000"/>
            <rFont val="宋体"/>
            <family val="3"/>
            <charset val="134"/>
          </rPr>
          <t>综合性比赛（</t>
        </r>
        <r>
          <rPr>
            <sz val="9"/>
            <color rgb="FF000000"/>
            <rFont val="宋体"/>
            <family val="3"/>
            <charset val="134"/>
          </rPr>
          <t>2021</t>
        </r>
        <r>
          <rPr>
            <sz val="9"/>
            <color rgb="FF000000"/>
            <rFont val="宋体"/>
            <family val="3"/>
            <charset val="134"/>
          </rPr>
          <t>“</t>
        </r>
        <r>
          <rPr>
            <sz val="9"/>
            <color rgb="FF000000"/>
            <rFont val="宋体"/>
            <family val="3"/>
            <charset val="134"/>
          </rPr>
          <t>iTeach</t>
        </r>
        <r>
          <rPr>
            <sz val="9"/>
            <color rgb="FF000000"/>
            <rFont val="宋体"/>
            <family val="3"/>
            <charset val="134"/>
          </rPr>
          <t>”全国大学生数字化教育应用创新大赛参与）</t>
        </r>
        <r>
          <rPr>
            <sz val="9"/>
            <color rgb="FF000000"/>
            <rFont val="宋体"/>
            <family val="3"/>
            <charset val="134"/>
          </rPr>
          <t>0.5</t>
        </r>
      </text>
    </comment>
    <comment ref="F184" authorId="14" shapeId="0">
      <text>
        <r>
          <rPr>
            <b/>
            <sz val="9"/>
            <rFont val="宋体"/>
            <family val="3"/>
            <charset val="134"/>
          </rPr>
          <t>cgy:</t>
        </r>
        <r>
          <rPr>
            <sz val="9"/>
            <rFont val="宋体"/>
            <family val="3"/>
            <charset val="134"/>
          </rPr>
          <t xml:space="preserve">
1.志愿服务（10小时）0
2.荣誉加分（校级先进团支部团员） 4
3.寝室整改 -3
4.违规停车 -2</t>
        </r>
      </text>
    </comment>
    <comment ref="O184" authorId="14" shapeId="0">
      <text>
        <r>
          <rPr>
            <b/>
            <sz val="9"/>
            <rFont val="宋体"/>
            <family val="3"/>
            <charset val="134"/>
          </rPr>
          <t>cgy:</t>
        </r>
        <r>
          <rPr>
            <sz val="9"/>
            <rFont val="宋体"/>
            <family val="3"/>
            <charset val="134"/>
          </rPr>
          <t xml:space="preserve">
1.科研（院级课题“协作学习群体情绪演化规律与情绪引导策略研究”立项成员3/4） 0.33</t>
        </r>
      </text>
    </comment>
    <comment ref="F185" authorId="14" shapeId="0">
      <text>
        <r>
          <rPr>
            <b/>
            <sz val="9"/>
            <rFont val="宋体"/>
            <family val="3"/>
            <charset val="134"/>
          </rPr>
          <t>cgy:</t>
        </r>
        <r>
          <rPr>
            <sz val="9"/>
            <rFont val="宋体"/>
            <family val="3"/>
            <charset val="134"/>
          </rPr>
          <t xml:space="preserve">
1.志愿服务（19小时）4
2.荣誉加分(文明寝室) 3
3.荣誉加分（校级先进团支部团员） 4</t>
        </r>
      </text>
    </comment>
    <comment ref="O185" authorId="14" shapeId="0">
      <text>
        <r>
          <rPr>
            <b/>
            <sz val="9"/>
            <rFont val="宋体"/>
            <family val="3"/>
            <charset val="134"/>
          </rPr>
          <t>cgy:</t>
        </r>
        <r>
          <rPr>
            <sz val="9"/>
            <rFont val="宋体"/>
            <family val="3"/>
            <charset val="134"/>
          </rPr>
          <t xml:space="preserve">
1.科研（浙江省智能教育技术与应用重点实验室 2022 上半年开放研究基金项目立项，成员5/5）0.25
2.科研（教师教育学院第十期学生课外学术科技活动教育学课题立项，成员4/4）0.33</t>
        </r>
      </text>
    </comment>
    <comment ref="F186" authorId="14" shapeId="0">
      <text>
        <r>
          <rPr>
            <b/>
            <sz val="9"/>
            <rFont val="宋体"/>
            <family val="3"/>
            <charset val="134"/>
          </rPr>
          <t>cgy:</t>
        </r>
        <r>
          <rPr>
            <sz val="9"/>
            <rFont val="宋体"/>
            <family val="3"/>
            <charset val="134"/>
          </rPr>
          <t xml:space="preserve">
1.志愿服务（18小时）4
2.荣誉加分（文明寝室）3
3.荣誉加分（校级先进团支部团员） 4</t>
        </r>
      </text>
    </comment>
    <comment ref="O186" authorId="14" shapeId="0">
      <text>
        <r>
          <rPr>
            <b/>
            <sz val="9"/>
            <rFont val="宋体"/>
            <family val="3"/>
            <charset val="134"/>
          </rPr>
          <t>cgy:</t>
        </r>
        <r>
          <rPr>
            <sz val="9"/>
            <rFont val="宋体"/>
            <family val="3"/>
            <charset val="134"/>
          </rPr>
          <t xml:space="preserve">
1.主持院第十期院级课题（《增强现实技术对学生学习成绩的影响：元分析》，负责人1/3） 1.5
2.参与第十期院级课题（《基于体验式的游戏化翻转课堂在文言文教学中的应用研究》，成员2/3）0.5</t>
        </r>
      </text>
    </comment>
    <comment ref="F187" authorId="14" shapeId="0">
      <text>
        <r>
          <rPr>
            <b/>
            <sz val="9"/>
            <rFont val="宋体"/>
            <family val="3"/>
            <charset val="134"/>
          </rPr>
          <t>cgy:</t>
        </r>
        <r>
          <rPr>
            <sz val="9"/>
            <rFont val="宋体"/>
            <family val="3"/>
            <charset val="134"/>
          </rPr>
          <t xml:space="preserve">
1.文明寝室 3
2.志愿服务（21小时） 4
3.荣誉加分（校级先进团支部团员）4</t>
        </r>
      </text>
    </comment>
    <comment ref="F188" authorId="14" shapeId="0">
      <text>
        <r>
          <rPr>
            <b/>
            <sz val="9"/>
            <rFont val="宋体"/>
            <family val="3"/>
            <charset val="134"/>
          </rPr>
          <t>cgy:</t>
        </r>
        <r>
          <rPr>
            <sz val="9"/>
            <rFont val="宋体"/>
            <family val="3"/>
            <charset val="134"/>
          </rPr>
          <t xml:space="preserve">
1.志愿服务（28小时） 4
2.荣誉加分（最美寝室） 5
3.荣誉加分（校级先进团支部团员） 4</t>
        </r>
      </text>
    </comment>
    <comment ref="O188" authorId="14" shapeId="0">
      <text>
        <r>
          <rPr>
            <b/>
            <sz val="9"/>
            <rFont val="宋体"/>
            <family val="3"/>
            <charset val="134"/>
          </rPr>
          <t>cgy:</t>
        </r>
        <r>
          <rPr>
            <sz val="9"/>
            <rFont val="宋体"/>
            <family val="3"/>
            <charset val="134"/>
          </rPr>
          <t xml:space="preserve">
1.科研项目：院级课题立项《基于知识建模图的在线教育资源模型构建研究》，立项成员2/4 0.33
2.科研项目：院级课题立项《基于问题解决推理路径的中学数学问题设计技术研究》，主持人，1/4 1.5
3.科研项目：校级课题立项《乡村数字化教学资源应用现状与发展策略研究——以J市为例》，立项成员3/5 0.5</t>
        </r>
      </text>
    </comment>
    <comment ref="T188" authorId="14" shapeId="0">
      <text>
        <r>
          <rPr>
            <b/>
            <sz val="9"/>
            <rFont val="宋体"/>
            <family val="3"/>
            <charset val="134"/>
          </rPr>
          <t>cgy:</t>
        </r>
        <r>
          <rPr>
            <sz val="9"/>
            <rFont val="宋体"/>
            <family val="3"/>
            <charset val="134"/>
          </rPr>
          <t xml:space="preserve">
1.综合性比赛（院新生辩论赛亚军）2
2.综合性比赛（院书法比赛参与）0.5
3.综合性比赛（2021年“ITEACH”全国大学生数字化教育创新大赛参与）0.5</t>
        </r>
      </text>
    </comment>
    <comment ref="F189" authorId="14" shapeId="0">
      <text>
        <r>
          <rPr>
            <b/>
            <sz val="9"/>
            <rFont val="宋体"/>
            <family val="3"/>
            <charset val="134"/>
          </rPr>
          <t>cgy:</t>
        </r>
        <r>
          <rPr>
            <sz val="9"/>
            <rFont val="宋体"/>
            <family val="3"/>
            <charset val="134"/>
          </rPr>
          <t xml:space="preserve">
1.志愿服务（27.15小时） 4
2.荣誉加分（校级先进团支部团员） 4
3. 院检整改宿舍，成员 -3</t>
        </r>
      </text>
    </comment>
    <comment ref="O189" authorId="14" shapeId="0">
      <text>
        <r>
          <rPr>
            <b/>
            <sz val="9"/>
            <rFont val="宋体"/>
            <family val="3"/>
            <charset val="134"/>
          </rPr>
          <t>cgy:</t>
        </r>
        <r>
          <rPr>
            <sz val="9"/>
            <rFont val="宋体"/>
            <family val="3"/>
            <charset val="134"/>
          </rPr>
          <t xml:space="preserve">
1.科研（院级课题主持人：视频倍速对视频学习的效果研究--基于眼动数据的分析）主持人 1/4 1.5</t>
        </r>
      </text>
    </comment>
    <comment ref="T189" authorId="14" shapeId="0">
      <text>
        <r>
          <rPr>
            <b/>
            <sz val="9"/>
            <rFont val="宋体"/>
            <family val="3"/>
            <charset val="134"/>
          </rPr>
          <t>cgy:</t>
        </r>
        <r>
          <rPr>
            <sz val="9"/>
            <rFont val="宋体"/>
            <family val="3"/>
            <charset val="134"/>
          </rPr>
          <t xml:space="preserve">
1.习近平与大学生朋友们精读比赛参与  0.5
2.教育学院委员会“请党放心，强国有我”党日活动三等奖 3</t>
        </r>
      </text>
    </comment>
    <comment ref="F190" authorId="14" shapeId="0">
      <text>
        <r>
          <rPr>
            <b/>
            <sz val="9"/>
            <rFont val="宋体"/>
            <family val="3"/>
            <charset val="134"/>
          </rPr>
          <t>cgy:</t>
        </r>
        <r>
          <rPr>
            <sz val="9"/>
            <rFont val="宋体"/>
            <family val="3"/>
            <charset val="134"/>
          </rPr>
          <t xml:space="preserve">
1.教育技术学全国样板支部（证明文件第二条：党支部支委其他情况下，按照省部级25%加4分） 4
2.志愿服务（40小时） 4
3.荣誉加分（校级先进团支部团员） 4
4.荣誉加分（校级最美寝室）5</t>
        </r>
      </text>
    </comment>
    <comment ref="O190" authorId="14" shapeId="0">
      <text>
        <r>
          <rPr>
            <b/>
            <sz val="9"/>
            <rFont val="宋体"/>
            <family val="3"/>
            <charset val="134"/>
          </rPr>
          <t>cgy:</t>
        </r>
        <r>
          <rPr>
            <sz val="9"/>
            <rFont val="宋体"/>
            <family val="3"/>
            <charset val="134"/>
          </rPr>
          <t xml:space="preserve">
1.科研院级立项课题（基于沉浸式VR的专业英语附带词汇习得活动设计与实验研究，主持人，未结题）1/4  1.5</t>
        </r>
      </text>
    </comment>
    <comment ref="T190" authorId="14" shapeId="0">
      <text>
        <r>
          <rPr>
            <b/>
            <sz val="9"/>
            <rFont val="宋体"/>
            <family val="3"/>
            <charset val="134"/>
          </rPr>
          <t>cgy:</t>
        </r>
        <r>
          <rPr>
            <sz val="9"/>
            <rFont val="宋体"/>
            <family val="3"/>
            <charset val="134"/>
          </rPr>
          <t xml:space="preserve">
1.综合性比赛（第六届大学生环保知识竞赛优秀奖） 2
2.综合性比赛（2022三行情书·明信片设计大赛参赛参与）0.5
3.综合性比赛（第九届校微型党课大赛参赛参与）0.5
4.体美劳育（年度党员先锋岗活动先进个人）4
5.综合性比赛（“请党放心 强国有我”2021级新生主题党日活动） 3</t>
        </r>
      </text>
    </comment>
    <comment ref="F191" authorId="14" shapeId="0">
      <text>
        <r>
          <rPr>
            <b/>
            <sz val="9"/>
            <rFont val="宋体"/>
            <family val="3"/>
            <charset val="134"/>
          </rPr>
          <t>cgy:</t>
        </r>
        <r>
          <rPr>
            <sz val="9"/>
            <rFont val="宋体"/>
            <family val="3"/>
            <charset val="134"/>
          </rPr>
          <t xml:space="preserve">
1.荣誉加分（校级先进团支部团员） 4
2.荣誉加分（校级最美宿舍） 5
3.志愿服务（37.5小时） 4</t>
        </r>
      </text>
    </comment>
    <comment ref="O191" authorId="14" shapeId="0">
      <text>
        <r>
          <rPr>
            <b/>
            <sz val="9"/>
            <rFont val="宋体"/>
            <family val="3"/>
            <charset val="134"/>
          </rPr>
          <t>cgy:</t>
        </r>
        <r>
          <rPr>
            <sz val="9"/>
            <rFont val="宋体"/>
            <family val="3"/>
            <charset val="134"/>
          </rPr>
          <t xml:space="preserve">
1.科研（院级课题立项《口语表达文本化技术在课堂教学中应用效果的实验研究》负责人)1/3 1.5
2.科研（院级课题立项《基于课堂认知诊断数据的生成性教学研究》成员，排名3/4)  0.33
3.科研（校级课题结题《红色研学课程建设》成员，排名3/4)  1.33
4.科研（学科竞赛：浙江师范大学2021年大学生互联网+创新创业大赛《“宠乐屋”在线宠物购物APP》项目负责人 铜奖，排名1/2） 3</t>
        </r>
      </text>
    </comment>
    <comment ref="T191" authorId="14" shapeId="0">
      <text>
        <r>
          <rPr>
            <b/>
            <sz val="9"/>
            <rFont val="宋体"/>
            <family val="3"/>
            <charset val="134"/>
          </rPr>
          <t>cgy:</t>
        </r>
        <r>
          <rPr>
            <sz val="9"/>
            <rFont val="宋体"/>
            <family val="3"/>
            <charset val="134"/>
          </rPr>
          <t xml:space="preserve">
1.综合性比赛（参与微团课大赛）0.5
2.综合性比赛（参与元宵节摄影绘画书法大赛） 0.5</t>
        </r>
      </text>
    </comment>
    <comment ref="F192" authorId="14" shapeId="0">
      <text>
        <r>
          <rPr>
            <b/>
            <sz val="9"/>
            <rFont val="宋体"/>
            <family val="3"/>
            <charset val="134"/>
          </rPr>
          <t>cgy:</t>
        </r>
        <r>
          <rPr>
            <sz val="9"/>
            <rFont val="宋体"/>
            <family val="3"/>
            <charset val="134"/>
          </rPr>
          <t xml:space="preserve">
1.志愿服务（11小时）0.5
2.荣誉加分（校级先进团支部团员）4</t>
        </r>
      </text>
    </comment>
    <comment ref="F193" authorId="14" shapeId="0">
      <text>
        <r>
          <rPr>
            <b/>
            <sz val="9"/>
            <rFont val="宋体"/>
            <family val="3"/>
            <charset val="134"/>
          </rPr>
          <t>cgy:</t>
        </r>
        <r>
          <rPr>
            <sz val="9"/>
            <rFont val="宋体"/>
            <family val="3"/>
            <charset val="134"/>
          </rPr>
          <t xml:space="preserve">
1.学生工作（组织委员，考核优秀） 6
2.荣誉加分（校级先进团支部团员） 4
3.志愿服务（26.5小时） 4
4.荣誉加分（校级优秀团员）8</t>
        </r>
      </text>
    </comment>
    <comment ref="O193" authorId="14" shapeId="0">
      <text>
        <r>
          <rPr>
            <b/>
            <sz val="9"/>
            <rFont val="宋体"/>
            <family val="3"/>
            <charset val="134"/>
          </rPr>
          <t>cgy:</t>
        </r>
        <r>
          <rPr>
            <sz val="9"/>
            <rFont val="宋体"/>
            <family val="3"/>
            <charset val="134"/>
          </rPr>
          <t xml:space="preserve">
1.科研（院级课题立项：基于人机协同的小学英语朗读教学活动设计与应用，排名2/2) 1
2.科研（院级课题立项：基于课堂认知诊断数据的生成性教学研究，排名4/4）0.33</t>
        </r>
      </text>
    </comment>
    <comment ref="T193" authorId="14" shapeId="0">
      <text>
        <r>
          <rPr>
            <b/>
            <sz val="9"/>
            <rFont val="宋体"/>
            <family val="3"/>
            <charset val="134"/>
          </rPr>
          <t>cgy:</t>
        </r>
        <r>
          <rPr>
            <sz val="9"/>
            <rFont val="宋体"/>
            <family val="3"/>
            <charset val="134"/>
          </rPr>
          <t xml:space="preserve">
1.综合性比赛（2021年教师教育学院第九届本硕博友谊篮球联赛团体第三名） 1.5
2.综合性比赛（2021级新生主题党日活动优秀表演奖按院级文体类个人三等奖加分）3
3.综合性比赛（2021年教师教育学院第九届“投篮之星”参赛）0.5</t>
        </r>
      </text>
    </comment>
    <comment ref="F194" authorId="14" shapeId="0">
      <text>
        <r>
          <rPr>
            <b/>
            <sz val="9"/>
            <color rgb="FF000000"/>
            <rFont val="宋体"/>
            <family val="3"/>
            <charset val="134"/>
          </rPr>
          <t>cgy:</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20</t>
        </r>
        <r>
          <rPr>
            <sz val="9"/>
            <color rgb="FF000000"/>
            <rFont val="宋体"/>
            <family val="3"/>
            <charset val="134"/>
          </rPr>
          <t>小时）</t>
        </r>
        <r>
          <rPr>
            <sz val="9"/>
            <color rgb="FF000000"/>
            <rFont val="宋体"/>
            <family val="3"/>
            <charset val="134"/>
          </rPr>
          <t xml:space="preserve"> 4
</t>
        </r>
        <r>
          <rPr>
            <sz val="9"/>
            <color rgb="FF000000"/>
            <rFont val="宋体"/>
            <family val="3"/>
            <charset val="134"/>
          </rPr>
          <t>2.</t>
        </r>
        <r>
          <rPr>
            <sz val="9"/>
            <color rgb="FF000000"/>
            <rFont val="宋体"/>
            <family val="3"/>
            <charset val="134"/>
          </rPr>
          <t>荣誉加分（校级先进团支部团员）</t>
        </r>
        <r>
          <rPr>
            <sz val="9"/>
            <color rgb="FF000000"/>
            <rFont val="宋体"/>
            <family val="3"/>
            <charset val="134"/>
          </rPr>
          <t xml:space="preserve"> 4</t>
        </r>
      </text>
    </comment>
    <comment ref="O194" authorId="14" shapeId="0">
      <text>
        <r>
          <rPr>
            <b/>
            <sz val="9"/>
            <rFont val="宋体"/>
            <family val="3"/>
            <charset val="134"/>
          </rPr>
          <t>cgy:</t>
        </r>
        <r>
          <rPr>
            <sz val="9"/>
            <rFont val="宋体"/>
            <family val="3"/>
            <charset val="134"/>
          </rPr>
          <t xml:space="preserve">
1.科研项目：院级课题立项《基于知识建模图的在线教育资源模型构建研究》，排名1/4  1.5
2.科研项目：院级课题立项《基于问题解决推理路径的中学数学问题设计技术研究》，排名2/4  0.33
3.科研项目：校级课题立项《乡村数字化教学资源应用现状与发展策略研究——以J市为例》，排名4/5  0.5</t>
        </r>
      </text>
    </comment>
    <comment ref="F195" authorId="14" shapeId="0">
      <text>
        <r>
          <rPr>
            <b/>
            <sz val="9"/>
            <rFont val="宋体"/>
            <family val="3"/>
            <charset val="134"/>
          </rPr>
          <t>cgy:</t>
        </r>
        <r>
          <rPr>
            <sz val="9"/>
            <rFont val="宋体"/>
            <family val="3"/>
            <charset val="134"/>
          </rPr>
          <t xml:space="preserve">
1.学生工作（文体委员，考核合格）4
2.志愿服务（19.5小时） 4
3.荣誉加分（校级先进团支部团员） 4
4.院检整改宿舍，成员 -3</t>
        </r>
      </text>
    </comment>
    <comment ref="O195" authorId="14" shapeId="0">
      <text>
        <r>
          <rPr>
            <b/>
            <sz val="9"/>
            <rFont val="宋体"/>
            <family val="3"/>
            <charset val="134"/>
          </rPr>
          <t>cgy:</t>
        </r>
        <r>
          <rPr>
            <sz val="9"/>
            <rFont val="宋体"/>
            <family val="3"/>
            <charset val="134"/>
          </rPr>
          <t xml:space="preserve">
1.院级课题立项（视频倍速对视频学习的效果研究-基于眼动数据的分析）立项成员4/4 0.33</t>
        </r>
      </text>
    </comment>
    <comment ref="T195" authorId="14" shapeId="0">
      <text>
        <r>
          <rPr>
            <b/>
            <sz val="9"/>
            <rFont val="宋体"/>
            <family val="3"/>
            <charset val="134"/>
          </rPr>
          <t>cgy:</t>
        </r>
        <r>
          <rPr>
            <sz val="9"/>
            <rFont val="宋体"/>
            <family val="3"/>
            <charset val="134"/>
          </rPr>
          <t xml:space="preserve">
1.综合性比赛（“爱校拍拍拍，致敬小美好”）0.5
2.综合性比赛（国安主题海报） 0.5
3.综合性比赛（习近平与大学生朋友们精读比赛） 0</t>
        </r>
      </text>
    </comment>
    <comment ref="F196" authorId="14" shapeId="0">
      <text>
        <r>
          <rPr>
            <b/>
            <sz val="9"/>
            <rFont val="宋体"/>
            <family val="3"/>
            <charset val="134"/>
          </rPr>
          <t>cgy:</t>
        </r>
        <r>
          <rPr>
            <sz val="9"/>
            <rFont val="宋体"/>
            <family val="3"/>
            <charset val="134"/>
          </rPr>
          <t xml:space="preserve">
1.校级最美寝室 5
2.荣誉加分（校级先进团支部团员） 4
3.志愿服务（18小时）4</t>
        </r>
      </text>
    </comment>
    <comment ref="O196" authorId="14" shapeId="0">
      <text>
        <r>
          <rPr>
            <b/>
            <sz val="9"/>
            <rFont val="宋体"/>
            <family val="3"/>
            <charset val="134"/>
          </rPr>
          <t>cgy:</t>
        </r>
        <r>
          <rPr>
            <sz val="9"/>
            <rFont val="宋体"/>
            <family val="3"/>
            <charset val="134"/>
          </rPr>
          <t xml:space="preserve">
1.院级课题立项（基于沉浸式VR的专业英语附带词汇习得活动设计与实验研究)立项成员4/4 0.33</t>
        </r>
      </text>
    </comment>
    <comment ref="T196" authorId="14" shapeId="0">
      <text>
        <r>
          <rPr>
            <b/>
            <sz val="9"/>
            <rFont val="宋体"/>
            <family val="3"/>
            <charset val="134"/>
          </rPr>
          <t>cgy:</t>
        </r>
        <r>
          <rPr>
            <sz val="9"/>
            <rFont val="宋体"/>
            <family val="3"/>
            <charset val="134"/>
          </rPr>
          <t xml:space="preserve">
1.综合性比赛（”千灯万福庆元宵 筑梦冰雪向未来“摄影书法绘画大赛） 0.5</t>
        </r>
      </text>
    </comment>
    <comment ref="F197" authorId="14" shapeId="0">
      <text>
        <r>
          <rPr>
            <b/>
            <sz val="9"/>
            <rFont val="宋体"/>
            <family val="3"/>
            <charset val="134"/>
          </rPr>
          <t>cgy:</t>
        </r>
        <r>
          <rPr>
            <sz val="9"/>
            <rFont val="宋体"/>
            <family val="3"/>
            <charset val="134"/>
          </rPr>
          <t xml:space="preserve">
1.志愿服务（19小时） 4
2.荣誉加分（校级先进团支部团员） 4
3.院检整改宿舍责任人 -5</t>
        </r>
      </text>
    </comment>
    <comment ref="O197" authorId="14" shapeId="0">
      <text>
        <r>
          <rPr>
            <b/>
            <sz val="9"/>
            <rFont val="宋体"/>
            <family val="3"/>
            <charset val="134"/>
          </rPr>
          <t>cgy:</t>
        </r>
        <r>
          <rPr>
            <sz val="9"/>
            <rFont val="宋体"/>
            <family val="3"/>
            <charset val="134"/>
          </rPr>
          <t xml:space="preserve">
1.院级课题立项（视频倍数对视频学习的效果研究-基于眼动数据的分析）立项成员3/4 0.33</t>
        </r>
      </text>
    </comment>
    <comment ref="F198" authorId="14" shapeId="0">
      <text>
        <r>
          <rPr>
            <b/>
            <sz val="9"/>
            <rFont val="宋体"/>
            <family val="3"/>
            <charset val="134"/>
          </rPr>
          <t>cgy:</t>
        </r>
        <r>
          <rPr>
            <sz val="9"/>
            <rFont val="宋体"/>
            <family val="3"/>
            <charset val="134"/>
          </rPr>
          <t xml:space="preserve">
1.学生工作（班长，考核优秀） 9
2.荣誉加分（校级先进团支部团员） 4
3.志愿服务（22小时） 4
4.教育技术学全国样板支部（证明文件第二条：党支部支委其他情况下，按照省部级25%加4分） 4
5.荣誉加分（院级优秀团干） 4</t>
        </r>
      </text>
    </comment>
    <comment ref="O198" authorId="14" shapeId="0">
      <text>
        <r>
          <rPr>
            <b/>
            <sz val="9"/>
            <color rgb="FF000000"/>
            <rFont val="宋体"/>
            <family val="3"/>
            <charset val="134"/>
          </rPr>
          <t>cgy:</t>
        </r>
        <r>
          <rPr>
            <sz val="9"/>
            <color rgb="FF000000"/>
            <rFont val="宋体"/>
            <family val="3"/>
            <charset val="134"/>
          </rPr>
          <t xml:space="preserve">
</t>
        </r>
        <r>
          <rPr>
            <sz val="9"/>
            <color rgb="FF000000"/>
            <rFont val="宋体"/>
            <family val="3"/>
            <charset val="134"/>
          </rPr>
          <t>1.</t>
        </r>
        <r>
          <rPr>
            <sz val="9"/>
            <color rgb="FF000000"/>
            <rFont val="宋体"/>
            <family val="3"/>
            <charset val="134"/>
          </rPr>
          <t>科研（科研项目：</t>
        </r>
        <r>
          <rPr>
            <sz val="9"/>
            <color rgb="FF000000"/>
            <rFont val="宋体"/>
            <family val="3"/>
            <charset val="134"/>
          </rPr>
          <t>2022</t>
        </r>
        <r>
          <rPr>
            <sz val="9"/>
            <color rgb="FF000000"/>
            <rFont val="宋体"/>
            <family val="3"/>
            <charset val="134"/>
          </rPr>
          <t>年浙江省大学生科技创新活动计划暨新苗人才计划立项，排名</t>
        </r>
        <r>
          <rPr>
            <sz val="9"/>
            <color rgb="FF000000"/>
            <rFont val="宋体"/>
            <family val="3"/>
            <charset val="134"/>
          </rPr>
          <t xml:space="preserve">1/5)  7.5
</t>
        </r>
        <r>
          <rPr>
            <sz val="9"/>
            <color rgb="FF000000"/>
            <rFont val="宋体"/>
            <family val="3"/>
            <charset val="134"/>
          </rPr>
          <t>2.</t>
        </r>
        <r>
          <rPr>
            <sz val="9"/>
            <color rgb="FF000000"/>
            <rFont val="宋体"/>
            <family val="3"/>
            <charset val="134"/>
          </rPr>
          <t>科研（“</t>
        </r>
        <r>
          <rPr>
            <sz val="9"/>
            <color rgb="FF000000"/>
            <rFont val="宋体"/>
            <family val="3"/>
            <charset val="134"/>
          </rPr>
          <t>Parents</t>
        </r>
        <r>
          <rPr>
            <sz val="9"/>
            <color rgb="FF000000"/>
            <rFont val="宋体"/>
            <family val="3"/>
            <charset val="134"/>
          </rPr>
          <t>’</t>
        </r>
        <r>
          <rPr>
            <sz val="9"/>
            <color rgb="FF000000"/>
            <rFont val="宋体"/>
            <family val="3"/>
            <charset val="134"/>
          </rPr>
          <t xml:space="preserve"> Educational Anxiety Under the </t>
        </r>
        <r>
          <rPr>
            <sz val="9"/>
            <color rgb="FF000000"/>
            <rFont val="宋体"/>
            <family val="3"/>
            <charset val="134"/>
          </rPr>
          <t>“</t>
        </r>
        <r>
          <rPr>
            <sz val="9"/>
            <color rgb="FF000000"/>
            <rFont val="宋体"/>
            <family val="3"/>
            <charset val="134"/>
          </rPr>
          <t>Double Reduction</t>
        </r>
        <r>
          <rPr>
            <sz val="9"/>
            <color rgb="FF000000"/>
            <rFont val="宋体"/>
            <family val="3"/>
            <charset val="134"/>
          </rPr>
          <t>”</t>
        </r>
        <r>
          <rPr>
            <sz val="9"/>
            <color rgb="FF000000"/>
            <rFont val="宋体"/>
            <family val="3"/>
            <charset val="134"/>
          </rPr>
          <t xml:space="preserve"> Policy Based on the Family and Students</t>
        </r>
        <r>
          <rPr>
            <sz val="9"/>
            <color rgb="FF000000"/>
            <rFont val="宋体"/>
            <family val="3"/>
            <charset val="134"/>
          </rPr>
          <t>’</t>
        </r>
        <r>
          <rPr>
            <sz val="9"/>
            <color rgb="FF000000"/>
            <rFont val="宋体"/>
            <family val="3"/>
            <charset val="134"/>
          </rPr>
          <t xml:space="preserve"> Personal Factors</t>
        </r>
        <r>
          <rPr>
            <sz val="9"/>
            <color rgb="FF000000"/>
            <rFont val="宋体"/>
            <family val="3"/>
            <charset val="134"/>
          </rPr>
          <t>”发表于《</t>
        </r>
        <r>
          <rPr>
            <sz val="9"/>
            <color rgb="FF000000"/>
            <rFont val="宋体"/>
            <family val="3"/>
            <charset val="134"/>
          </rPr>
          <t>Psychology Research and Behavior Management</t>
        </r>
        <r>
          <rPr>
            <sz val="9"/>
            <color rgb="FF000000"/>
            <rFont val="宋体"/>
            <family val="3"/>
            <charset val="134"/>
          </rPr>
          <t>》权威期刊</t>
        </r>
        <r>
          <rPr>
            <sz val="9"/>
            <color rgb="FF000000"/>
            <rFont val="宋体"/>
            <family val="3"/>
            <charset val="134"/>
          </rPr>
          <t>A</t>
        </r>
        <r>
          <rPr>
            <sz val="9"/>
            <color rgb="FF000000"/>
            <rFont val="宋体"/>
            <family val="3"/>
            <charset val="134"/>
          </rPr>
          <t>（</t>
        </r>
        <r>
          <rPr>
            <sz val="9"/>
            <color rgb="FF000000"/>
            <rFont val="宋体"/>
            <family val="3"/>
            <charset val="134"/>
          </rPr>
          <t>IF=3.974</t>
        </r>
        <r>
          <rPr>
            <sz val="9"/>
            <color rgb="FF000000"/>
            <rFont val="宋体"/>
            <family val="3"/>
            <charset val="134"/>
          </rPr>
          <t>），第一作者）</t>
        </r>
        <r>
          <rPr>
            <sz val="9"/>
            <color rgb="FF000000"/>
            <rFont val="宋体"/>
            <family val="3"/>
            <charset val="134"/>
          </rPr>
          <t xml:space="preserve"> 60
</t>
        </r>
        <r>
          <rPr>
            <sz val="9"/>
            <color rgb="FF000000"/>
            <rFont val="宋体"/>
            <family val="3"/>
            <charset val="134"/>
          </rPr>
          <t>3.</t>
        </r>
        <r>
          <rPr>
            <sz val="9"/>
            <color rgb="FF000000"/>
            <rFont val="宋体"/>
            <family val="3"/>
            <charset val="134"/>
          </rPr>
          <t>教师教育学院第十期学生课外学术科技活动教育学课题立项（排名</t>
        </r>
        <r>
          <rPr>
            <sz val="9"/>
            <color rgb="FF000000"/>
            <rFont val="宋体"/>
            <family val="3"/>
            <charset val="134"/>
          </rPr>
          <t>3/5</t>
        </r>
        <r>
          <rPr>
            <sz val="9"/>
            <color rgb="FF000000"/>
            <rFont val="宋体"/>
            <family val="3"/>
            <charset val="134"/>
          </rPr>
          <t>）</t>
        </r>
        <r>
          <rPr>
            <sz val="9"/>
            <color rgb="FF000000"/>
            <rFont val="宋体"/>
            <family val="3"/>
            <charset val="134"/>
          </rPr>
          <t xml:space="preserve"> 0.25</t>
        </r>
      </text>
    </comment>
    <comment ref="T198" authorId="14" shapeId="0">
      <text>
        <r>
          <rPr>
            <b/>
            <sz val="9"/>
            <rFont val="宋体"/>
            <family val="3"/>
            <charset val="134"/>
          </rPr>
          <t>cgy:</t>
        </r>
        <r>
          <rPr>
            <sz val="9"/>
            <rFont val="宋体"/>
            <family val="3"/>
            <charset val="134"/>
          </rPr>
          <t xml:space="preserve">
1.2021-2022年度党员先锋岗活动先进个人  4
2.综合性比赛（教师教育学院微团课大赛三等奖） 2
3.综合性比赛（教师教育学院元宵节摄影绘画书法大赛摄影组三等奖） 3
4.综合性比赛（教师教育学院“情之所至，皆为感动”主题摄影大赛三等奖）3
5.综合性比赛（习近平与大学生朋友们精读比赛参与分）0.5
6.综合性比赛（2022年三行情书明信片设计大赛参与分）0.5</t>
        </r>
      </text>
    </comment>
    <comment ref="F199" authorId="14" shapeId="0">
      <text>
        <r>
          <rPr>
            <b/>
            <sz val="9"/>
            <rFont val="宋体"/>
            <family val="3"/>
            <charset val="134"/>
          </rPr>
          <t>cgy:</t>
        </r>
        <r>
          <rPr>
            <sz val="9"/>
            <rFont val="宋体"/>
            <family val="3"/>
            <charset val="134"/>
          </rPr>
          <t xml:space="preserve">
1.志愿服务（19.5小时）4
2.荣誉加分（校级先进团支部团员）4
3.院检整改宿舍，成员 -3</t>
        </r>
      </text>
    </comment>
    <comment ref="O199" authorId="14" shapeId="0">
      <text>
        <r>
          <rPr>
            <b/>
            <sz val="9"/>
            <rFont val="宋体"/>
            <family val="3"/>
            <charset val="134"/>
          </rPr>
          <t>cgy:</t>
        </r>
        <r>
          <rPr>
            <sz val="9"/>
            <rFont val="宋体"/>
            <family val="3"/>
            <charset val="134"/>
          </rPr>
          <t xml:space="preserve">
1.院级课题立项（视频倍数对视频学习的效果研究-基于眼动数据的分析）立项成员2/4 0.33
2.院级课题立项（师范生信息化教学胜任力的混合教学探索）立项成员2/5    0.25</t>
        </r>
      </text>
    </comment>
    <comment ref="F200" authorId="14" shapeId="0">
      <text>
        <r>
          <rPr>
            <b/>
            <sz val="9"/>
            <rFont val="宋体"/>
            <family val="3"/>
            <charset val="134"/>
          </rPr>
          <t>cgy:</t>
        </r>
        <r>
          <rPr>
            <sz val="9"/>
            <rFont val="宋体"/>
            <family val="3"/>
            <charset val="134"/>
          </rPr>
          <t xml:space="preserve">
1.志愿服务（15小时） 2.5
2.荣誉加分（校级先进团支部团员）4</t>
        </r>
      </text>
    </comment>
    <comment ref="O200" authorId="14" shapeId="0">
      <text>
        <r>
          <rPr>
            <b/>
            <sz val="9"/>
            <rFont val="宋体"/>
            <family val="3"/>
            <charset val="134"/>
          </rPr>
          <t>cgy:</t>
        </r>
        <r>
          <rPr>
            <sz val="9"/>
            <rFont val="宋体"/>
            <family val="3"/>
            <charset val="134"/>
          </rPr>
          <t xml:space="preserve">
1.科研（参与第十期院级课题：中小学教师信息化教学内驱力研究，4/4） 0.33
2.科研（参与第十期院级课题：MOOC辍学归因分析研究，2/5）0.25</t>
        </r>
      </text>
    </comment>
    <comment ref="F201" authorId="14" shapeId="0">
      <text>
        <r>
          <rPr>
            <b/>
            <sz val="9"/>
            <rFont val="宋体"/>
            <family val="3"/>
            <charset val="134"/>
          </rPr>
          <t>cgy:</t>
        </r>
        <r>
          <rPr>
            <sz val="9"/>
            <rFont val="宋体"/>
            <family val="3"/>
            <charset val="134"/>
          </rPr>
          <t xml:space="preserve">
1.志愿服务（19小时） 4
2.荣誉加分（校级先进团支部团员） 4</t>
        </r>
      </text>
    </comment>
    <comment ref="O201" authorId="14" shapeId="0">
      <text>
        <r>
          <rPr>
            <b/>
            <sz val="9"/>
            <rFont val="宋体"/>
            <family val="3"/>
            <charset val="134"/>
          </rPr>
          <t>cgy:</t>
        </r>
        <r>
          <rPr>
            <sz val="9"/>
            <rFont val="宋体"/>
            <family val="3"/>
            <charset val="134"/>
          </rPr>
          <t xml:space="preserve">
1.科研（教师教育学院第十期学生课外学术科技活动教育学课题，负责人） 1.5
2.科研（教师教育学院第十期学生课外学术科技活动教育学课题立项，2/4）0.33</t>
        </r>
      </text>
    </comment>
    <comment ref="T201" authorId="14" shapeId="0">
      <text>
        <r>
          <rPr>
            <b/>
            <sz val="9"/>
            <rFont val="宋体"/>
            <family val="3"/>
            <charset val="134"/>
          </rPr>
          <t>cgy:</t>
        </r>
        <r>
          <rPr>
            <sz val="9"/>
            <rFont val="宋体"/>
            <family val="3"/>
            <charset val="134"/>
          </rPr>
          <t xml:space="preserve">
1.综合性比赛（相观斋第三十期）0.5
2.综合性比赛（元宵节摄影绘画书法大赛参赛） 0.5
3.综合性比赛（中共浙江师范大学教师教育学院委员会“请党放心，强国有我”2021级新生主题党日活动，个人三等奖） 3
4.综合性比赛（“回望红色青春，争做‘燃系’青年”浙江师范大学红色创意大赛，校级个人二等奖）7</t>
        </r>
      </text>
    </comment>
    <comment ref="F202" authorId="14" shapeId="0">
      <text>
        <r>
          <rPr>
            <b/>
            <sz val="9"/>
            <rFont val="宋体"/>
            <family val="3"/>
            <charset val="134"/>
          </rPr>
          <t>cgy:</t>
        </r>
        <r>
          <rPr>
            <sz val="9"/>
            <rFont val="宋体"/>
            <family val="3"/>
            <charset val="134"/>
          </rPr>
          <t xml:space="preserve">
1.教育技术学全国样板支部（证明文件第二条：党支部小组长其他情况下，按照省部级25%加4分） 4
2.荣誉加分（文明寝室） 3
3.志愿服务（19小时） 4
4.荣誉加分（校级先进团支部团员） 4</t>
        </r>
      </text>
    </comment>
    <comment ref="O202" authorId="14" shapeId="0">
      <text>
        <r>
          <rPr>
            <b/>
            <sz val="9"/>
            <rFont val="宋体"/>
            <family val="3"/>
            <charset val="134"/>
          </rPr>
          <t>cgy:</t>
        </r>
        <r>
          <rPr>
            <sz val="9"/>
            <rFont val="宋体"/>
            <family val="3"/>
            <charset val="134"/>
          </rPr>
          <t xml:space="preserve">
1.科研（浙江省智能教育技术与应用重点实验室 2022 上半年开放研究基金项目立项，排名4/5） 0.25
2.科研（教师教育学院第十期学生课外学术科技活动教育学课题立项，排名4/5）0.25
3.科研（教师教育学院第十期学生课外学术科技活动教育学课题立项，排名3/5）0</t>
        </r>
      </text>
    </comment>
    <comment ref="T202" authorId="14" shapeId="0">
      <text>
        <r>
          <rPr>
            <b/>
            <sz val="9"/>
            <color rgb="FF000000"/>
            <rFont val="宋体"/>
            <family val="3"/>
            <charset val="134"/>
          </rPr>
          <t>cgy:</t>
        </r>
        <r>
          <rPr>
            <sz val="9"/>
            <color rgb="FF000000"/>
            <rFont val="宋体"/>
            <family val="3"/>
            <charset val="134"/>
          </rPr>
          <t xml:space="preserve">
</t>
        </r>
        <r>
          <rPr>
            <sz val="9"/>
            <color rgb="FF000000"/>
            <rFont val="宋体"/>
            <family val="3"/>
            <charset val="134"/>
          </rPr>
          <t>1.</t>
        </r>
        <r>
          <rPr>
            <sz val="9"/>
            <color rgb="FF000000"/>
            <rFont val="宋体"/>
            <family val="3"/>
            <charset val="134"/>
          </rPr>
          <t>综合性比赛（</t>
        </r>
        <r>
          <rPr>
            <sz val="9"/>
            <color rgb="FF000000"/>
            <rFont val="宋体"/>
            <family val="3"/>
            <charset val="134"/>
          </rPr>
          <t>2021</t>
        </r>
        <r>
          <rPr>
            <sz val="9"/>
            <color rgb="FF000000"/>
            <rFont val="宋体"/>
            <family val="3"/>
            <charset val="134"/>
          </rPr>
          <t>年第十二届国学文化节系列主题活动之主题征文大赛</t>
        </r>
        <r>
          <rPr>
            <sz val="9"/>
            <color rgb="FF000000"/>
            <rFont val="宋体"/>
            <family val="3"/>
            <charset val="134"/>
          </rPr>
          <t xml:space="preserve"> </t>
        </r>
        <r>
          <rPr>
            <sz val="9"/>
            <color rgb="FF000000"/>
            <rFont val="宋体"/>
            <family val="3"/>
            <charset val="134"/>
          </rPr>
          <t>参与基本分）</t>
        </r>
        <r>
          <rPr>
            <sz val="9"/>
            <color rgb="FF000000"/>
            <rFont val="宋体"/>
            <family val="3"/>
            <charset val="134"/>
          </rPr>
          <t xml:space="preserve">0.5
</t>
        </r>
        <r>
          <rPr>
            <sz val="9"/>
            <color rgb="FF000000"/>
            <rFont val="宋体"/>
            <family val="3"/>
            <charset val="134"/>
          </rPr>
          <t>2.</t>
        </r>
        <r>
          <rPr>
            <sz val="9"/>
            <color rgb="FF000000"/>
            <rFont val="宋体"/>
            <family val="3"/>
            <charset val="134"/>
          </rPr>
          <t>综合性比赛（庆祝建团百年暨迎亚运</t>
        </r>
        <r>
          <rPr>
            <sz val="9"/>
            <color rgb="FF000000"/>
            <rFont val="宋体"/>
            <family val="3"/>
            <charset val="134"/>
          </rPr>
          <t xml:space="preserve"> </t>
        </r>
        <r>
          <rPr>
            <sz val="9"/>
            <color rgb="FF000000"/>
            <rFont val="宋体"/>
            <family val="3"/>
            <charset val="134"/>
          </rPr>
          <t>三行情书</t>
        </r>
        <r>
          <rPr>
            <sz val="9"/>
            <color rgb="FF000000"/>
            <rFont val="宋体"/>
            <family val="3"/>
            <charset val="134"/>
          </rPr>
          <t xml:space="preserve"> </t>
        </r>
        <r>
          <rPr>
            <sz val="9"/>
            <color rgb="FF000000"/>
            <rFont val="宋体"/>
            <family val="3"/>
            <charset val="134"/>
          </rPr>
          <t>明信片设计大赛</t>
        </r>
        <r>
          <rPr>
            <sz val="9"/>
            <color rgb="FF000000"/>
            <rFont val="宋体"/>
            <family val="3"/>
            <charset val="134"/>
          </rPr>
          <t xml:space="preserve"> </t>
        </r>
        <r>
          <rPr>
            <sz val="9"/>
            <color rgb="FF000000"/>
            <rFont val="宋体"/>
            <family val="3"/>
            <charset val="134"/>
          </rPr>
          <t>参与基本分）</t>
        </r>
        <r>
          <rPr>
            <sz val="9"/>
            <color rgb="FF000000"/>
            <rFont val="宋体"/>
            <family val="3"/>
            <charset val="134"/>
          </rPr>
          <t>0.5</t>
        </r>
      </text>
    </comment>
    <comment ref="F203" authorId="14" shapeId="0">
      <text>
        <r>
          <rPr>
            <b/>
            <sz val="9"/>
            <rFont val="宋体"/>
            <family val="3"/>
            <charset val="134"/>
          </rPr>
          <t>cgy:</t>
        </r>
        <r>
          <rPr>
            <sz val="9"/>
            <rFont val="宋体"/>
            <family val="3"/>
            <charset val="134"/>
          </rPr>
          <t xml:space="preserve">
1.志愿服务（18小时）4
2.荣誉加分（校级先进团支部团员） 4
3.荣誉加分（文明寝室） 3</t>
        </r>
      </text>
    </comment>
    <comment ref="O203" authorId="14" shapeId="0">
      <text>
        <r>
          <rPr>
            <b/>
            <sz val="9"/>
            <rFont val="宋体"/>
            <family val="3"/>
            <charset val="134"/>
          </rPr>
          <t>cgy:</t>
        </r>
        <r>
          <rPr>
            <sz val="9"/>
            <rFont val="宋体"/>
            <family val="3"/>
            <charset val="134"/>
          </rPr>
          <t xml:space="preserve">
1.科研（教师教育学院第十期学生课外学术科技活动教育学课题立项，排名4/5） 0.25
2.科研（教师教育学院第十期学生课外学术科技活动教育学课题立项，排名4/4）0.33</t>
        </r>
      </text>
    </comment>
    <comment ref="T203" authorId="14" shapeId="0">
      <text>
        <r>
          <rPr>
            <b/>
            <sz val="9"/>
            <rFont val="宋体"/>
            <family val="3"/>
            <charset val="134"/>
          </rPr>
          <t>cgy:</t>
        </r>
        <r>
          <rPr>
            <sz val="9"/>
            <rFont val="宋体"/>
            <family val="3"/>
            <charset val="134"/>
          </rPr>
          <t xml:space="preserve">
1.综合性比赛（摄影绘画书法大赛 参与基本分）0.5</t>
        </r>
      </text>
    </comment>
    <comment ref="F204" authorId="14" shapeId="0">
      <text>
        <r>
          <rPr>
            <b/>
            <sz val="9"/>
            <rFont val="宋体"/>
            <family val="3"/>
            <charset val="134"/>
          </rPr>
          <t>cgy:</t>
        </r>
        <r>
          <rPr>
            <sz val="9"/>
            <rFont val="宋体"/>
            <family val="3"/>
            <charset val="134"/>
          </rPr>
          <t xml:space="preserve">
1.志愿服务（18小时）4
2.荣誉加分（校级先进团支部团员）4
3.荣誉加分（文明寝室） 3</t>
        </r>
      </text>
    </comment>
    <comment ref="O204" authorId="14" shapeId="0">
      <text>
        <r>
          <rPr>
            <b/>
            <sz val="9"/>
            <rFont val="宋体"/>
            <family val="3"/>
            <charset val="134"/>
          </rPr>
          <t>cgy:</t>
        </r>
        <r>
          <rPr>
            <sz val="9"/>
            <rFont val="宋体"/>
            <family val="3"/>
            <charset val="134"/>
          </rPr>
          <t xml:space="preserve">
1.教师教育学院第十期院课题《基于体验式的游戏化翻转课堂在文言文教学中的应用研究》，负责人 1.5
2.参与教师教育学院第十期院课题《增强现实技术对学生学习成绩的影响：元分析》，成员，（2/3）0.5</t>
        </r>
      </text>
    </comment>
    <comment ref="F205" authorId="14" shapeId="0">
      <text>
        <r>
          <rPr>
            <b/>
            <sz val="9"/>
            <color rgb="FF000000"/>
            <rFont val="宋体"/>
            <family val="3"/>
            <charset val="134"/>
          </rPr>
          <t>cgy:</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18</t>
        </r>
        <r>
          <rPr>
            <sz val="9"/>
            <color rgb="FF000000"/>
            <rFont val="宋体"/>
            <family val="3"/>
            <charset val="134"/>
          </rPr>
          <t>小时）</t>
        </r>
        <r>
          <rPr>
            <sz val="9"/>
            <color rgb="FF000000"/>
            <rFont val="宋体"/>
            <family val="3"/>
            <charset val="134"/>
          </rPr>
          <t xml:space="preserve"> 4
</t>
        </r>
        <r>
          <rPr>
            <sz val="9"/>
            <color rgb="FF000000"/>
            <rFont val="宋体"/>
            <family val="3"/>
            <charset val="134"/>
          </rPr>
          <t>2.</t>
        </r>
        <r>
          <rPr>
            <sz val="9"/>
            <color rgb="FF000000"/>
            <rFont val="宋体"/>
            <family val="3"/>
            <charset val="134"/>
          </rPr>
          <t>荣誉加分（校级先进团支部团员）</t>
        </r>
        <r>
          <rPr>
            <sz val="9"/>
            <color rgb="FF000000"/>
            <rFont val="宋体"/>
            <family val="3"/>
            <charset val="134"/>
          </rPr>
          <t>4</t>
        </r>
      </text>
    </comment>
    <comment ref="O205" authorId="14" shapeId="0">
      <text>
        <r>
          <rPr>
            <b/>
            <sz val="9"/>
            <color rgb="FF000000"/>
            <rFont val="宋体"/>
            <family val="3"/>
            <charset val="134"/>
          </rPr>
          <t>cgy:</t>
        </r>
        <r>
          <rPr>
            <sz val="9"/>
            <color rgb="FF000000"/>
            <rFont val="宋体"/>
            <family val="3"/>
            <charset val="134"/>
          </rPr>
          <t xml:space="preserve">
</t>
        </r>
        <r>
          <rPr>
            <sz val="9"/>
            <color rgb="FF000000"/>
            <rFont val="宋体"/>
            <family val="3"/>
            <charset val="134"/>
          </rPr>
          <t>1.</t>
        </r>
        <r>
          <rPr>
            <sz val="9"/>
            <color rgb="FF000000"/>
            <rFont val="宋体"/>
            <family val="3"/>
            <charset val="134"/>
          </rPr>
          <t>科研（参与第十期院级课题：“基于</t>
        </r>
        <r>
          <rPr>
            <sz val="9"/>
            <color rgb="FF000000"/>
            <rFont val="宋体"/>
            <family val="3"/>
            <charset val="134"/>
          </rPr>
          <t xml:space="preserve"> Minecraft </t>
        </r>
        <r>
          <rPr>
            <sz val="9"/>
            <color rgb="FF000000"/>
            <rFont val="宋体"/>
            <family val="3"/>
            <charset val="134"/>
          </rPr>
          <t>的游戏化学习对学生协作问题解决能力的实践研究”</t>
        </r>
        <r>
          <rPr>
            <sz val="9"/>
            <color rgb="FF000000"/>
            <rFont val="宋体"/>
            <family val="3"/>
            <charset val="134"/>
          </rPr>
          <t>,2/2</t>
        </r>
        <r>
          <rPr>
            <sz val="9"/>
            <color rgb="FF000000"/>
            <rFont val="宋体"/>
            <family val="3"/>
            <charset val="134"/>
          </rPr>
          <t>）</t>
        </r>
        <r>
          <rPr>
            <sz val="9"/>
            <color rgb="FF000000"/>
            <rFont val="宋体"/>
            <family val="3"/>
            <charset val="134"/>
          </rPr>
          <t xml:space="preserve">1
</t>
        </r>
        <r>
          <rPr>
            <sz val="9"/>
            <color rgb="FF000000"/>
            <rFont val="宋体"/>
            <family val="3"/>
            <charset val="134"/>
          </rPr>
          <t>2.</t>
        </r>
        <r>
          <rPr>
            <sz val="9"/>
            <color rgb="FF000000"/>
            <rFont val="宋体"/>
            <family val="3"/>
            <charset val="134"/>
          </rPr>
          <t>科研（第十期院级课题：“教学视频质量控制：视频参与度预测”，负责人）</t>
        </r>
        <r>
          <rPr>
            <sz val="9"/>
            <color rgb="FF000000"/>
            <rFont val="宋体"/>
            <family val="3"/>
            <charset val="134"/>
          </rPr>
          <t>1.5</t>
        </r>
      </text>
    </comment>
    <comment ref="F206" authorId="14" shapeId="0">
      <text>
        <r>
          <rPr>
            <b/>
            <sz val="9"/>
            <rFont val="宋体"/>
            <family val="3"/>
            <charset val="134"/>
          </rPr>
          <t>cgy:</t>
        </r>
        <r>
          <rPr>
            <sz val="9"/>
            <rFont val="宋体"/>
            <family val="3"/>
            <charset val="134"/>
          </rPr>
          <t xml:space="preserve">
1.学生工作（宣传委员，考核合格）4
2.志愿服务（20小时）4
3.荣誉加分（校级先进团支部团员）4</t>
        </r>
      </text>
    </comment>
    <comment ref="O206" authorId="14" shapeId="0">
      <text>
        <r>
          <rPr>
            <b/>
            <sz val="9"/>
            <color rgb="FF000000"/>
            <rFont val="宋体"/>
            <family val="3"/>
            <charset val="134"/>
          </rPr>
          <t>cgy:</t>
        </r>
        <r>
          <rPr>
            <sz val="9"/>
            <color rgb="FF000000"/>
            <rFont val="宋体"/>
            <family val="3"/>
            <charset val="134"/>
          </rPr>
          <t xml:space="preserve">
</t>
        </r>
        <r>
          <rPr>
            <sz val="9"/>
            <color rgb="FF000000"/>
            <rFont val="宋体"/>
            <family val="3"/>
            <charset val="134"/>
          </rPr>
          <t>1.</t>
        </r>
        <r>
          <rPr>
            <sz val="9"/>
            <color rgb="FF000000"/>
            <rFont val="宋体"/>
            <family val="3"/>
            <charset val="134"/>
          </rPr>
          <t>科研（论文名称“《</t>
        </r>
        <r>
          <rPr>
            <sz val="9"/>
            <color rgb="FF000000"/>
            <rFont val="宋体"/>
            <family val="3"/>
            <charset val="134"/>
          </rPr>
          <t>Learning with digital technology-facilitated empathy: an augmented reality approach to enhancing students</t>
        </r>
        <r>
          <rPr>
            <sz val="9"/>
            <color rgb="FF000000"/>
            <rFont val="宋体"/>
            <family val="3"/>
            <charset val="134"/>
          </rPr>
          <t>’</t>
        </r>
        <r>
          <rPr>
            <sz val="9"/>
            <color rgb="FF000000"/>
            <rFont val="宋体"/>
            <family val="3"/>
            <charset val="134"/>
          </rPr>
          <t xml:space="preserve"> flow experience, motivation, and achievement in a biology program</t>
        </r>
        <r>
          <rPr>
            <sz val="9"/>
            <color rgb="FF000000"/>
            <rFont val="宋体"/>
            <family val="3"/>
            <charset val="134"/>
          </rPr>
          <t>》”，发表于《</t>
        </r>
        <r>
          <rPr>
            <sz val="9"/>
            <color rgb="FF000000"/>
            <rFont val="宋体"/>
            <family val="3"/>
            <charset val="134"/>
          </rPr>
          <t>Interactive Learning Environments</t>
        </r>
        <r>
          <rPr>
            <sz val="9"/>
            <color rgb="FF000000"/>
            <rFont val="宋体"/>
            <family val="3"/>
            <charset val="134"/>
          </rPr>
          <t>》，权威期刊</t>
        </r>
        <r>
          <rPr>
            <sz val="9"/>
            <color rgb="FF000000"/>
            <rFont val="宋体"/>
            <family val="3"/>
            <charset val="134"/>
          </rPr>
          <t>A</t>
        </r>
        <r>
          <rPr>
            <sz val="9"/>
            <color rgb="FF000000"/>
            <rFont val="宋体"/>
            <family val="3"/>
            <charset val="134"/>
          </rPr>
          <t>，二作导师一作。</t>
        </r>
        <r>
          <rPr>
            <sz val="9"/>
            <color rgb="FF000000"/>
            <rFont val="宋体"/>
            <family val="3"/>
            <charset val="134"/>
          </rPr>
          <t xml:space="preserve">60
</t>
        </r>
        <r>
          <rPr>
            <sz val="9"/>
            <color rgb="FF000000"/>
            <rFont val="宋体"/>
            <family val="3"/>
            <charset val="134"/>
          </rPr>
          <t>2.</t>
        </r>
        <r>
          <rPr>
            <sz val="9"/>
            <color rgb="FF000000"/>
            <rFont val="宋体"/>
            <family val="3"/>
            <charset val="134"/>
          </rPr>
          <t>科研（第十期院课题名称：</t>
        </r>
        <r>
          <rPr>
            <sz val="9"/>
            <color rgb="FF000000"/>
            <rFont val="宋体"/>
            <family val="3"/>
            <charset val="134"/>
          </rPr>
          <t>"</t>
        </r>
        <r>
          <rPr>
            <sz val="9"/>
            <color rgb="FF000000"/>
            <rFont val="宋体"/>
            <family val="3"/>
            <charset val="134"/>
          </rPr>
          <t>体验式</t>
        </r>
        <r>
          <rPr>
            <sz val="9"/>
            <color rgb="FF000000"/>
            <rFont val="宋体"/>
            <family val="3"/>
            <charset val="134"/>
          </rPr>
          <t>AR</t>
        </r>
        <r>
          <rPr>
            <sz val="9"/>
            <color rgb="FF000000"/>
            <rFont val="宋体"/>
            <family val="3"/>
            <charset val="134"/>
          </rPr>
          <t>教学对学生生物学习的自我效能和学业成就的影响</t>
        </r>
        <r>
          <rPr>
            <sz val="9"/>
            <color rgb="FF000000"/>
            <rFont val="宋体"/>
            <family val="3"/>
            <charset val="134"/>
          </rPr>
          <t>"</t>
        </r>
        <r>
          <rPr>
            <sz val="9"/>
            <color rgb="FF000000"/>
            <rFont val="宋体"/>
            <family val="3"/>
            <charset val="134"/>
          </rPr>
          <t>立项，负责人）</t>
        </r>
        <r>
          <rPr>
            <sz val="9"/>
            <color rgb="FF000000"/>
            <rFont val="宋体"/>
            <family val="3"/>
            <charset val="134"/>
          </rPr>
          <t xml:space="preserve"> 1.5
</t>
        </r>
        <r>
          <rPr>
            <sz val="9"/>
            <color rgb="FF000000"/>
            <rFont val="宋体"/>
            <family val="3"/>
            <charset val="134"/>
          </rPr>
          <t>3.</t>
        </r>
        <r>
          <rPr>
            <sz val="9"/>
            <color rgb="FF000000"/>
            <rFont val="宋体"/>
            <family val="3"/>
            <charset val="134"/>
          </rPr>
          <t>科研（第十期院课题名称：</t>
        </r>
        <r>
          <rPr>
            <sz val="9"/>
            <color rgb="FF000000"/>
            <rFont val="宋体"/>
            <family val="3"/>
            <charset val="134"/>
          </rPr>
          <t>"</t>
        </r>
        <r>
          <rPr>
            <sz val="9"/>
            <color rgb="FF000000"/>
            <rFont val="宋体"/>
            <family val="3"/>
            <charset val="134"/>
          </rPr>
          <t>项目式学习中同伴互评提升学生问题解决能力的实践研究</t>
        </r>
        <r>
          <rPr>
            <sz val="9"/>
            <color rgb="FF000000"/>
            <rFont val="宋体"/>
            <family val="3"/>
            <charset val="134"/>
          </rPr>
          <t>"</t>
        </r>
        <r>
          <rPr>
            <sz val="9"/>
            <color rgb="FF000000"/>
            <rFont val="宋体"/>
            <family val="3"/>
            <charset val="134"/>
          </rPr>
          <t>立项，成员</t>
        </r>
        <r>
          <rPr>
            <sz val="9"/>
            <color rgb="FF000000"/>
            <rFont val="宋体"/>
            <family val="3"/>
            <charset val="134"/>
          </rPr>
          <t xml:space="preserve"> 2/5) 0.25</t>
        </r>
      </text>
    </comment>
    <comment ref="T206" authorId="14" shapeId="0">
      <text>
        <r>
          <rPr>
            <b/>
            <sz val="9"/>
            <rFont val="宋体"/>
            <family val="3"/>
            <charset val="134"/>
          </rPr>
          <t>cgy:</t>
        </r>
        <r>
          <rPr>
            <sz val="9"/>
            <rFont val="宋体"/>
            <family val="3"/>
            <charset val="134"/>
          </rPr>
          <t xml:space="preserve">
1.综合性比赛（校第九届自制教具比赛实物制作赛一等奖 团队2人）5
2.综合性比赛（浙江省科普教育研究院首届“格物学园”科普Vlog大赛优胜奖 团队3人）1.5
3.综合性比赛（浙江师范大学非洲区域国别知识竞赛三等奖 ）5
4.2021年“iTeach”全国大学生数字化教育应用创新大赛 参与基本分 0.5</t>
        </r>
      </text>
    </comment>
    <comment ref="F207" authorId="14" shapeId="0">
      <text>
        <r>
          <rPr>
            <b/>
            <sz val="9"/>
            <rFont val="宋体"/>
            <family val="3"/>
            <charset val="134"/>
          </rPr>
          <t>cgy:</t>
        </r>
        <r>
          <rPr>
            <sz val="9"/>
            <rFont val="宋体"/>
            <family val="3"/>
            <charset val="134"/>
          </rPr>
          <t xml:space="preserve">
1.志愿服务（23小时） 4
2.荣誉加分（校级先进团支部团员）4
3.荣誉加分（浙江师范大学2021-2022学年最美寝室）5</t>
        </r>
      </text>
    </comment>
    <comment ref="O207" authorId="14" shapeId="0">
      <text>
        <r>
          <rPr>
            <b/>
            <sz val="9"/>
            <color rgb="FF000000"/>
            <rFont val="宋体"/>
            <family val="3"/>
            <charset val="134"/>
          </rPr>
          <t>cgy:</t>
        </r>
        <r>
          <rPr>
            <sz val="9"/>
            <color rgb="FF000000"/>
            <rFont val="宋体"/>
            <family val="3"/>
            <charset val="134"/>
          </rPr>
          <t xml:space="preserve">
</t>
        </r>
        <r>
          <rPr>
            <sz val="9"/>
            <color rgb="FF000000"/>
            <rFont val="宋体"/>
            <family val="3"/>
            <charset val="134"/>
          </rPr>
          <t>1.</t>
        </r>
        <r>
          <rPr>
            <sz val="9"/>
            <color rgb="FF000000"/>
            <rFont val="宋体"/>
            <family val="3"/>
            <charset val="134"/>
          </rPr>
          <t>科研（学科竞赛：浙江师范大学第十一届挑战杯大学生创业计划竞赛二等奖成员</t>
        </r>
        <r>
          <rPr>
            <sz val="9"/>
            <color rgb="FF000000"/>
            <rFont val="宋体"/>
            <family val="3"/>
            <charset val="134"/>
          </rPr>
          <t>3/3</t>
        </r>
        <r>
          <rPr>
            <sz val="9"/>
            <color rgb="FF000000"/>
            <rFont val="宋体"/>
            <family val="3"/>
            <charset val="134"/>
          </rPr>
          <t>）</t>
        </r>
        <r>
          <rPr>
            <sz val="9"/>
            <color rgb="FF000000"/>
            <rFont val="宋体"/>
            <family val="3"/>
            <charset val="134"/>
          </rPr>
          <t xml:space="preserve">3.75
</t>
        </r>
        <r>
          <rPr>
            <sz val="9"/>
            <color rgb="FF000000"/>
            <rFont val="宋体"/>
            <family val="3"/>
            <charset val="134"/>
          </rPr>
          <t>2.</t>
        </r>
        <r>
          <rPr>
            <sz val="9"/>
            <color rgb="FF000000"/>
            <rFont val="宋体"/>
            <family val="3"/>
            <charset val="134"/>
          </rPr>
          <t>科研</t>
        </r>
        <r>
          <rPr>
            <sz val="9"/>
            <color rgb="FF000000"/>
            <rFont val="宋体"/>
            <family val="3"/>
            <charset val="134"/>
          </rPr>
          <t>(</t>
        </r>
        <r>
          <rPr>
            <sz val="9"/>
            <color rgb="FF000000"/>
            <rFont val="宋体"/>
            <family val="3"/>
            <charset val="134"/>
          </rPr>
          <t>校共同富裕专项课题立项“共同富裕背景下虚拟‘磐安红色旅游资源博物馆’的开发与应用”成员</t>
        </r>
        <r>
          <rPr>
            <sz val="9"/>
            <color rgb="FF000000"/>
            <rFont val="宋体"/>
            <family val="3"/>
            <charset val="134"/>
          </rPr>
          <t xml:space="preserve">2/5) 0.5
</t>
        </r>
        <r>
          <rPr>
            <sz val="9"/>
            <color rgb="FF000000"/>
            <rFont val="宋体"/>
            <family val="3"/>
            <charset val="134"/>
          </rPr>
          <t>3.</t>
        </r>
        <r>
          <rPr>
            <sz val="9"/>
            <color rgb="FF000000"/>
            <rFont val="宋体"/>
            <family val="3"/>
            <charset val="134"/>
          </rPr>
          <t>科研</t>
        </r>
        <r>
          <rPr>
            <sz val="9"/>
            <color rgb="FF000000"/>
            <rFont val="宋体"/>
            <family val="3"/>
            <charset val="134"/>
          </rPr>
          <t>(</t>
        </r>
        <r>
          <rPr>
            <sz val="9"/>
            <color rgb="FF000000"/>
            <rFont val="宋体"/>
            <family val="3"/>
            <charset val="134"/>
          </rPr>
          <t>第十期院级课题立项“基于沉浸式</t>
        </r>
        <r>
          <rPr>
            <sz val="9"/>
            <color rgb="FF000000"/>
            <rFont val="宋体"/>
            <family val="3"/>
            <charset val="134"/>
          </rPr>
          <t>VR</t>
        </r>
        <r>
          <rPr>
            <sz val="9"/>
            <color rgb="FF000000"/>
            <rFont val="宋体"/>
            <family val="3"/>
            <charset val="134"/>
          </rPr>
          <t>的专业英语附带词汇习得活动设计与实验研究”成员</t>
        </r>
        <r>
          <rPr>
            <sz val="9"/>
            <color rgb="FF000000"/>
            <rFont val="宋体"/>
            <family val="3"/>
            <charset val="134"/>
          </rPr>
          <t>2/4) 0.33</t>
        </r>
      </text>
    </comment>
    <comment ref="T207" authorId="14" shapeId="0">
      <text>
        <r>
          <rPr>
            <b/>
            <sz val="9"/>
            <rFont val="宋体"/>
            <family val="3"/>
            <charset val="134"/>
          </rPr>
          <t>cgy:</t>
        </r>
        <r>
          <rPr>
            <sz val="9"/>
            <rFont val="宋体"/>
            <family val="3"/>
            <charset val="134"/>
          </rPr>
          <t xml:space="preserve">
1.综合性比赛（浙江师范大学“三行情书·明信片设计大赛”优胜奖） 3
2.综合性比赛（2022年第二届“应急科普华夏行”大学生生活安全专题竞赛一等奖）2
3.综合性比赛（2022年全国大学生英语翻译能力竞赛汉译英组省级二等奖） 2
4. 综合性比赛（参与教师教育学院“千灯万福庆元宵 筑梦冰雪向未来”摄影绘画书法大赛） 0.5
5. 综合性比赛（参与浙江师范大学《习近平与大学生朋友们》精读大赛）0.5</t>
        </r>
      </text>
    </comment>
    <comment ref="F208" authorId="14" shapeId="0">
      <text>
        <r>
          <rPr>
            <b/>
            <sz val="9"/>
            <rFont val="宋体"/>
            <family val="3"/>
            <charset val="134"/>
          </rPr>
          <t>cgy:</t>
        </r>
        <r>
          <rPr>
            <sz val="9"/>
            <rFont val="宋体"/>
            <family val="3"/>
            <charset val="134"/>
          </rPr>
          <t xml:space="preserve">
1.学生工作（志愿服务部干事，任职半年考核合格） 1
2.志愿服务（24小时） 4
3. 荣誉加分（校级先进团支部团员）4
4.荣誉称号（教师教育学院2021-2022学年志愿者行动先进集体）4</t>
        </r>
      </text>
    </comment>
    <comment ref="O208" authorId="14" shapeId="0">
      <text>
        <r>
          <rPr>
            <b/>
            <sz val="9"/>
            <color rgb="FF000000"/>
            <rFont val="宋体"/>
            <family val="3"/>
            <charset val="134"/>
          </rPr>
          <t>cgy:</t>
        </r>
        <r>
          <rPr>
            <sz val="9"/>
            <color rgb="FF000000"/>
            <rFont val="宋体"/>
            <family val="3"/>
            <charset val="134"/>
          </rPr>
          <t xml:space="preserve">
</t>
        </r>
        <r>
          <rPr>
            <sz val="9"/>
            <color rgb="FF000000"/>
            <rFont val="宋体"/>
            <family val="3"/>
            <charset val="134"/>
          </rPr>
          <t>1.</t>
        </r>
        <r>
          <rPr>
            <sz val="9"/>
            <color rgb="FF000000"/>
            <rFont val="宋体"/>
            <family val="3"/>
            <charset val="134"/>
          </rPr>
          <t>科研（学科竞赛：浙江师范大学</t>
        </r>
        <r>
          <rPr>
            <sz val="9"/>
            <color rgb="FF000000"/>
            <rFont val="宋体"/>
            <family val="3"/>
            <charset val="134"/>
          </rPr>
          <t>2022</t>
        </r>
        <r>
          <rPr>
            <sz val="9"/>
            <color rgb="FF000000"/>
            <rFont val="宋体"/>
            <family val="3"/>
            <charset val="134"/>
          </rPr>
          <t>年现代教育技术专硕教学技能大赛，三等奖）</t>
        </r>
        <r>
          <rPr>
            <sz val="9"/>
            <color rgb="FF000000"/>
            <rFont val="宋体"/>
            <family val="3"/>
            <charset val="134"/>
          </rPr>
          <t xml:space="preserve">5
</t>
        </r>
        <r>
          <rPr>
            <sz val="9"/>
            <color rgb="FF000000"/>
            <rFont val="宋体"/>
            <family val="3"/>
            <charset val="134"/>
          </rPr>
          <t>2.</t>
        </r>
        <r>
          <rPr>
            <sz val="9"/>
            <color rgb="FF000000"/>
            <rFont val="宋体"/>
            <family val="3"/>
            <charset val="134"/>
          </rPr>
          <t>科研（第十期院级课题《项目式学习中同伴互评提升学生问题解决能力的实践研究》</t>
        </r>
        <r>
          <rPr>
            <sz val="9"/>
            <color rgb="FF000000"/>
            <rFont val="宋体"/>
            <family val="3"/>
            <charset val="134"/>
          </rPr>
          <t xml:space="preserve"> 5/5</t>
        </r>
        <r>
          <rPr>
            <sz val="9"/>
            <color rgb="FF000000"/>
            <rFont val="宋体"/>
            <family val="3"/>
            <charset val="134"/>
          </rPr>
          <t>）</t>
        </r>
        <r>
          <rPr>
            <sz val="9"/>
            <color rgb="FF000000"/>
            <rFont val="宋体"/>
            <family val="3"/>
            <charset val="134"/>
          </rPr>
          <t xml:space="preserve"> 0.25
</t>
        </r>
        <r>
          <rPr>
            <sz val="9"/>
            <color rgb="FF000000"/>
            <rFont val="宋体"/>
            <family val="3"/>
            <charset val="134"/>
          </rPr>
          <t>3.</t>
        </r>
        <r>
          <rPr>
            <sz val="9"/>
            <color rgb="FF000000"/>
            <rFont val="宋体"/>
            <family val="3"/>
            <charset val="134"/>
          </rPr>
          <t>科研（第十期院级课题《基于课堂认知诊断数据的生成性教学研究》</t>
        </r>
        <r>
          <rPr>
            <sz val="9"/>
            <color rgb="FF000000"/>
            <rFont val="宋体"/>
            <family val="3"/>
            <charset val="134"/>
          </rPr>
          <t xml:space="preserve"> 2/4</t>
        </r>
        <r>
          <rPr>
            <sz val="9"/>
            <color rgb="FF000000"/>
            <rFont val="宋体"/>
            <family val="3"/>
            <charset val="134"/>
          </rPr>
          <t>）</t>
        </r>
        <r>
          <rPr>
            <sz val="9"/>
            <color rgb="FF000000"/>
            <rFont val="宋体"/>
            <family val="3"/>
            <charset val="134"/>
          </rPr>
          <t>0.33</t>
        </r>
      </text>
    </comment>
    <comment ref="T208" authorId="14" shapeId="0">
      <text>
        <r>
          <rPr>
            <b/>
            <sz val="9"/>
            <rFont val="宋体"/>
            <family val="3"/>
            <charset val="134"/>
          </rPr>
          <t>cgy:</t>
        </r>
        <r>
          <rPr>
            <sz val="9"/>
            <rFont val="宋体"/>
            <family val="3"/>
            <charset val="134"/>
          </rPr>
          <t xml:space="preserve">
1.综合性比赛（浙江省科普教育研究院首届“格物学园”科普vlog大赛，二等奖）团队3人 3.5
2.综合性比赛（2022三行情书·明信片设计大赛 参与基本分） 0.5</t>
        </r>
      </text>
    </comment>
    <comment ref="F209" authorId="14" shapeId="0">
      <text>
        <r>
          <rPr>
            <b/>
            <sz val="9"/>
            <rFont val="宋体"/>
            <family val="3"/>
            <charset val="134"/>
          </rPr>
          <t>cgy:</t>
        </r>
        <r>
          <rPr>
            <sz val="9"/>
            <rFont val="宋体"/>
            <family val="3"/>
            <charset val="134"/>
          </rPr>
          <t xml:space="preserve">
1.志愿服务（19小时）4
2.教育技术学全国样板支部（证明文件第2条：党支部小组长党支部民主评议“优秀”，按照省部级50%加8分  8
3.荣誉加分（校级先进团支部团员） 4</t>
        </r>
      </text>
    </comment>
    <comment ref="O209" authorId="14" shapeId="0">
      <text>
        <r>
          <rPr>
            <b/>
            <sz val="9"/>
            <rFont val="宋体"/>
            <family val="3"/>
            <charset val="134"/>
          </rPr>
          <t>cgy:</t>
        </r>
        <r>
          <rPr>
            <sz val="9"/>
            <rFont val="宋体"/>
            <family val="3"/>
            <charset val="134"/>
          </rPr>
          <t xml:space="preserve">
1.科研（第十期院级课题立项《项目式学习中同伴互评提升学生问题解决能力的实践研究》负责人）1.5
2.科研（第十期院级课题立项《体验式AR教学对学生生物学习的自我效能和学业成就的影响》成员 2/5）0.25
3.科研（学科竞赛：2022年现代教育技术专硕教学技能大赛三等奖） 5</t>
        </r>
      </text>
    </comment>
    <comment ref="T209" authorId="14" shapeId="0">
      <text>
        <r>
          <rPr>
            <b/>
            <sz val="9"/>
            <rFont val="宋体"/>
            <family val="3"/>
            <charset val="134"/>
          </rPr>
          <t>cgy:</t>
        </r>
        <r>
          <rPr>
            <sz val="9"/>
            <rFont val="宋体"/>
            <family val="3"/>
            <charset val="134"/>
          </rPr>
          <t xml:space="preserve">
1.综合性比赛（浙江省科普教育研究院首届“格物学园”科普Vlog大赛二等奖）3.5
2.综合性比赛（2022三行情书·明信片设计大赛参与）0.5
3.综合性比赛（2021年“iTeach”全国大学生数字化教育应用创新大赛参与）0.5</t>
        </r>
      </text>
    </comment>
    <comment ref="F210" authorId="14" shapeId="0">
      <text>
        <r>
          <rPr>
            <b/>
            <sz val="9"/>
            <rFont val="宋体"/>
            <family val="3"/>
            <charset val="134"/>
          </rPr>
          <t>cgy:</t>
        </r>
        <r>
          <rPr>
            <sz val="9"/>
            <rFont val="宋体"/>
            <family val="3"/>
            <charset val="134"/>
          </rPr>
          <t xml:space="preserve">
1.志愿服务（20小时）4
2.荣誉加分（校级先进团支部团员）4</t>
        </r>
      </text>
    </comment>
    <comment ref="O210" authorId="14" shapeId="0">
      <text>
        <r>
          <rPr>
            <b/>
            <sz val="9"/>
            <rFont val="宋体"/>
            <family val="3"/>
            <charset val="134"/>
          </rPr>
          <t>cgy:</t>
        </r>
        <r>
          <rPr>
            <sz val="9"/>
            <rFont val="宋体"/>
            <family val="3"/>
            <charset val="134"/>
          </rPr>
          <t xml:space="preserve">
1。科研（课题立项：体验式AR教学对学生生物学习的自我效能和学业成就的影响，成员 5/5）0.25
2.科研（学科竞赛：2022年现代教育技术专硕教学技能大赛，一等奖）10</t>
        </r>
      </text>
    </comment>
    <comment ref="T210" authorId="14" shapeId="0">
      <text>
        <r>
          <rPr>
            <b/>
            <sz val="9"/>
            <rFont val="宋体"/>
            <family val="3"/>
            <charset val="134"/>
          </rPr>
          <t>cgy:</t>
        </r>
        <r>
          <rPr>
            <sz val="9"/>
            <rFont val="宋体"/>
            <family val="3"/>
            <charset val="134"/>
          </rPr>
          <t xml:space="preserve">
1.综合性比赛（浙江省科普教育研究院首届“格物学园”科普Vlog大赛，二等奖 团队3人) 3.5
2.综合性比赛（2022三行情书·明信片设计大赛，参与基本分）0.5</t>
        </r>
      </text>
    </comment>
    <comment ref="F211" authorId="14" shapeId="0">
      <text>
        <r>
          <rPr>
            <b/>
            <sz val="9"/>
            <rFont val="宋体"/>
            <family val="3"/>
            <charset val="134"/>
          </rPr>
          <t>cgy:</t>
        </r>
        <r>
          <rPr>
            <sz val="9"/>
            <rFont val="宋体"/>
            <family val="3"/>
            <charset val="134"/>
          </rPr>
          <t xml:space="preserve">
1.志愿服务（20小时）4
2.荣誉加分（校级先进团支部团员）4
3.“寝室整改”一次 -3</t>
        </r>
      </text>
    </comment>
    <comment ref="O211" authorId="14" shapeId="0">
      <text>
        <r>
          <rPr>
            <b/>
            <sz val="9"/>
            <rFont val="宋体"/>
            <family val="3"/>
            <charset val="134"/>
          </rPr>
          <t>cgy:</t>
        </r>
        <r>
          <rPr>
            <sz val="9"/>
            <rFont val="宋体"/>
            <family val="3"/>
            <charset val="134"/>
          </rPr>
          <t xml:space="preserve">
1.科研（课题立项：中小学教师信息化教学内驱力研究，成员3/4）0.33
2.科研（课题立项：MOOC辍学归因分析研究，负责人）1.5</t>
        </r>
      </text>
    </comment>
    <comment ref="T211" authorId="14" shapeId="0">
      <text>
        <r>
          <rPr>
            <b/>
            <sz val="9"/>
            <rFont val="宋体"/>
            <family val="3"/>
            <charset val="134"/>
          </rPr>
          <t>cgy:</t>
        </r>
        <r>
          <rPr>
            <sz val="9"/>
            <rFont val="宋体"/>
            <family val="3"/>
            <charset val="134"/>
          </rPr>
          <t xml:space="preserve">
1.综合性比赛（浙江师范大学第十四届大学生广告创意设计竞赛，参与基本分）0.5</t>
        </r>
      </text>
    </comment>
    <comment ref="F212" authorId="14" shapeId="0">
      <text>
        <r>
          <rPr>
            <b/>
            <sz val="9"/>
            <rFont val="宋体"/>
            <family val="3"/>
            <charset val="134"/>
          </rPr>
          <t>cgy:</t>
        </r>
        <r>
          <rPr>
            <sz val="9"/>
            <rFont val="宋体"/>
            <family val="3"/>
            <charset val="134"/>
          </rPr>
          <t xml:space="preserve">
1.志愿服务（19小时）4
2.荣誉加分（校级先进团支部团员） 4</t>
        </r>
      </text>
    </comment>
    <comment ref="O212" authorId="14" shapeId="0">
      <text>
        <r>
          <rPr>
            <b/>
            <sz val="9"/>
            <rFont val="宋体"/>
            <family val="3"/>
            <charset val="134"/>
          </rPr>
          <t>cgy:</t>
        </r>
        <r>
          <rPr>
            <sz val="9"/>
            <rFont val="宋体"/>
            <family val="3"/>
            <charset val="134"/>
          </rPr>
          <t xml:space="preserve">
1.科研（院级课题：基于知识追踪的初中生数学逻辑思维能力水平测试系统的开发与应用研究，立项成员2/4）0.33
2.科研（院级课题：基于情绪交互的OMO教学策略模型构建，主持） 1.5</t>
        </r>
      </text>
    </comment>
    <comment ref="T212" authorId="14" shapeId="0">
      <text>
        <r>
          <rPr>
            <b/>
            <sz val="9"/>
            <rFont val="宋体"/>
            <family val="3"/>
            <charset val="134"/>
          </rPr>
          <t>cgy:</t>
        </r>
        <r>
          <rPr>
            <sz val="9"/>
            <rFont val="宋体"/>
            <family val="3"/>
            <charset val="134"/>
          </rPr>
          <t xml:space="preserve">
1.2021年“iTeach”全国大学生数字化教育应用创新大赛 参与基本分 0.5</t>
        </r>
      </text>
    </comment>
    <comment ref="F213" authorId="14" shapeId="0">
      <text>
        <r>
          <rPr>
            <b/>
            <sz val="9"/>
            <rFont val="宋体"/>
            <family val="3"/>
            <charset val="134"/>
          </rPr>
          <t>cgy:</t>
        </r>
        <r>
          <rPr>
            <sz val="9"/>
            <rFont val="宋体"/>
            <family val="3"/>
            <charset val="134"/>
          </rPr>
          <t xml:space="preserve">
1.志愿服务（18小时） 4
2.荣誉加分（校级先进团支部团员）4</t>
        </r>
      </text>
    </comment>
    <comment ref="F214" authorId="14" shapeId="0">
      <text>
        <r>
          <rPr>
            <b/>
            <sz val="9"/>
            <rFont val="宋体"/>
            <family val="3"/>
            <charset val="134"/>
          </rPr>
          <t>cgy:</t>
        </r>
        <r>
          <rPr>
            <sz val="9"/>
            <rFont val="宋体"/>
            <family val="3"/>
            <charset val="134"/>
          </rPr>
          <t xml:space="preserve">
1.志愿服务（16.3小时） 3
2.荣誉加分（校级先进团支部团员） 4</t>
        </r>
      </text>
    </comment>
    <comment ref="O214" authorId="14" shapeId="0">
      <text>
        <r>
          <rPr>
            <b/>
            <sz val="9"/>
            <rFont val="宋体"/>
            <family val="3"/>
            <charset val="134"/>
          </rPr>
          <t>cgy:</t>
        </r>
        <r>
          <rPr>
            <sz val="9"/>
            <rFont val="宋体"/>
            <family val="3"/>
            <charset val="134"/>
          </rPr>
          <t xml:space="preserve">
1.科研（院级课题:《师范生课堂提问模式分析—基于专家与新手的比较》立项成员5/5）0.25
2.科研（院级课题:《基于眼动追踪技术的信息技术师范生教材分析能力探究》立项成员3/4） 0.33</t>
        </r>
      </text>
    </comment>
    <comment ref="F215" authorId="14" shapeId="0">
      <text>
        <r>
          <rPr>
            <b/>
            <sz val="9"/>
            <rFont val="宋体"/>
            <family val="3"/>
            <charset val="134"/>
          </rPr>
          <t>cgy:</t>
        </r>
        <r>
          <rPr>
            <sz val="9"/>
            <rFont val="宋体"/>
            <family val="3"/>
            <charset val="134"/>
          </rPr>
          <t xml:space="preserve">
1.志愿服务（18小时）4
2.荣誉加分（校级先进团支部团员）4</t>
        </r>
      </text>
    </comment>
    <comment ref="O215" authorId="14" shapeId="0">
      <text>
        <r>
          <rPr>
            <b/>
            <sz val="9"/>
            <rFont val="宋体"/>
            <family val="3"/>
            <charset val="134"/>
          </rPr>
          <t>cgy:</t>
        </r>
        <r>
          <rPr>
            <sz val="9"/>
            <rFont val="宋体"/>
            <family val="3"/>
            <charset val="134"/>
          </rPr>
          <t xml:space="preserve">
1.科研（院级课题：MOOC辍学的归因分析研究，立项成员3/5)  0.25
2.科研（院级课题：中小学教师信息化教学内驱力现状调查研究，立项成员2/4) 0.33</t>
        </r>
      </text>
    </comment>
    <comment ref="T215" authorId="14" shapeId="0">
      <text>
        <r>
          <rPr>
            <b/>
            <sz val="9"/>
            <rFont val="宋体"/>
            <family val="3"/>
            <charset val="134"/>
          </rPr>
          <t>cgy:</t>
        </r>
        <r>
          <rPr>
            <sz val="9"/>
            <rFont val="宋体"/>
            <family val="3"/>
            <charset val="134"/>
          </rPr>
          <t xml:space="preserve">
1.综合性比赛（三行情书·明信片设计大赛优胜奖） 3
2.2021年“iTeach”全国大学生数字化教育应用创新大赛 参与基本分 0.5</t>
        </r>
      </text>
    </comment>
    <comment ref="F216" authorId="14" shapeId="0">
      <text>
        <r>
          <rPr>
            <b/>
            <sz val="9"/>
            <rFont val="宋体"/>
            <family val="3"/>
            <charset val="134"/>
          </rPr>
          <t>cgy:</t>
        </r>
        <r>
          <rPr>
            <sz val="9"/>
            <rFont val="宋体"/>
            <family val="3"/>
            <charset val="134"/>
          </rPr>
          <t xml:space="preserve">
1.志愿服务（18小时） 4</t>
        </r>
      </text>
    </comment>
    <comment ref="T216" authorId="14" shapeId="0">
      <text>
        <r>
          <rPr>
            <b/>
            <sz val="9"/>
            <rFont val="宋体"/>
            <family val="3"/>
            <charset val="134"/>
          </rPr>
          <t>cgy:</t>
        </r>
        <r>
          <rPr>
            <sz val="9"/>
            <rFont val="宋体"/>
            <family val="3"/>
            <charset val="134"/>
          </rPr>
          <t xml:space="preserve">
1.综合性比赛（“光影寄情 献礼浙师”摄影大赛一等奖）5
2.综合性比赛（三行情书明信片设计大赛）0.5</t>
        </r>
      </text>
    </comment>
    <comment ref="F217" authorId="14" shapeId="0">
      <text>
        <r>
          <rPr>
            <b/>
            <sz val="9"/>
            <rFont val="宋体"/>
            <family val="3"/>
            <charset val="134"/>
          </rPr>
          <t>cgy:</t>
        </r>
        <r>
          <rPr>
            <sz val="9"/>
            <rFont val="宋体"/>
            <family val="3"/>
            <charset val="134"/>
          </rPr>
          <t xml:space="preserve">
1.志愿服务（17.5小时） 3.25
2.荣誉加分（校级先进团支部团员） 4</t>
        </r>
      </text>
    </comment>
    <comment ref="O217" authorId="14" shapeId="0">
      <text>
        <r>
          <rPr>
            <b/>
            <sz val="9"/>
            <rFont val="宋体"/>
            <family val="3"/>
            <charset val="134"/>
          </rPr>
          <t>cgy:</t>
        </r>
        <r>
          <rPr>
            <sz val="9"/>
            <rFont val="宋体"/>
            <family val="3"/>
            <charset val="134"/>
          </rPr>
          <t xml:space="preserve">
1..科研（校级课题：《“互联网+”背景下构建中学课堂“教育大脑+智慧课堂”新模式研究——以浙江省衢州市十所学校为例》，立项成员5/5） 0.5
2.科研（院级课题：《师范生信息化教学胜任力的混合式教学探索》，立项成员4/5）0.25
</t>
        </r>
      </text>
    </comment>
    <comment ref="T217" authorId="14" shapeId="0">
      <text>
        <r>
          <rPr>
            <b/>
            <sz val="9"/>
            <rFont val="宋体"/>
            <family val="3"/>
            <charset val="134"/>
          </rPr>
          <t>cgy:</t>
        </r>
        <r>
          <rPr>
            <sz val="9"/>
            <rFont val="宋体"/>
            <family val="3"/>
            <charset val="134"/>
          </rPr>
          <t xml:space="preserve">
1.2021年“iTeach”全国大学生数字化教育应用创新大赛 参与基本分 0.5</t>
        </r>
      </text>
    </comment>
    <comment ref="F218" authorId="14" shapeId="0">
      <text>
        <r>
          <rPr>
            <b/>
            <sz val="9"/>
            <rFont val="宋体"/>
            <family val="3"/>
            <charset val="134"/>
          </rPr>
          <t>cgy:</t>
        </r>
        <r>
          <rPr>
            <sz val="9"/>
            <rFont val="宋体"/>
            <family val="3"/>
            <charset val="134"/>
          </rPr>
          <t xml:space="preserve">
1.志愿服务（15小时） 2.5
2.荣誉加分（校级先进团支部团员） 4</t>
        </r>
      </text>
    </comment>
    <comment ref="O218" authorId="14" shapeId="0">
      <text>
        <r>
          <rPr>
            <b/>
            <sz val="9"/>
            <rFont val="宋体"/>
            <family val="3"/>
            <charset val="134"/>
          </rPr>
          <t>cgy:</t>
        </r>
        <r>
          <rPr>
            <sz val="9"/>
            <rFont val="宋体"/>
            <family val="3"/>
            <charset val="134"/>
          </rPr>
          <t xml:space="preserve">
1.科研（院级课题：《基于情绪交互的OMO教学策略模型构建》，立项成员2/3）0.5</t>
        </r>
      </text>
    </comment>
    <comment ref="F219" authorId="14" shapeId="0">
      <text>
        <r>
          <rPr>
            <b/>
            <sz val="9"/>
            <rFont val="宋体"/>
            <family val="3"/>
            <charset val="134"/>
          </rPr>
          <t>cgy:</t>
        </r>
        <r>
          <rPr>
            <sz val="9"/>
            <rFont val="宋体"/>
            <family val="3"/>
            <charset val="134"/>
          </rPr>
          <t xml:space="preserve">
1.志愿服务（18.5小时） 4
2.荣誉加分（校级先进团支部团员） 4
3.文明寝室 3</t>
        </r>
      </text>
    </comment>
    <comment ref="O219" authorId="14" shapeId="0">
      <text>
        <r>
          <rPr>
            <b/>
            <sz val="9"/>
            <rFont val="宋体"/>
            <family val="3"/>
            <charset val="134"/>
          </rPr>
          <t>cgy:</t>
        </r>
        <r>
          <rPr>
            <sz val="9"/>
            <rFont val="宋体"/>
            <family val="3"/>
            <charset val="134"/>
          </rPr>
          <t xml:space="preserve">
1.科研（项目名称:基于眼动追踪技术的信息技术师范生教材分析能力探究,院级课题，立项，小组成员4/4） 0.33
2.科研（项目名称:基于知识追踪的初中生数学逻辑思维能力水平测试系统的开发与应用研究,院级课题，立项，小组成员4/4）0.33</t>
        </r>
      </text>
    </comment>
    <comment ref="F220" authorId="14" shapeId="0">
      <text>
        <r>
          <rPr>
            <b/>
            <sz val="9"/>
            <rFont val="宋体"/>
            <family val="3"/>
            <charset val="134"/>
          </rPr>
          <t>cgy:</t>
        </r>
        <r>
          <rPr>
            <sz val="9"/>
            <rFont val="宋体"/>
            <family val="3"/>
            <charset val="134"/>
          </rPr>
          <t xml:space="preserve">
cgy:
1.志愿服务（18小时） 4
2.荣誉加分（校级先进团支部团员） 4
3.文明寝室 3
</t>
        </r>
      </text>
    </comment>
    <comment ref="O220" authorId="14" shapeId="0">
      <text>
        <r>
          <rPr>
            <b/>
            <sz val="9"/>
            <rFont val="宋体"/>
            <family val="3"/>
            <charset val="134"/>
          </rPr>
          <t>cgy:</t>
        </r>
        <r>
          <rPr>
            <sz val="9"/>
            <rFont val="宋体"/>
            <family val="3"/>
            <charset val="134"/>
          </rPr>
          <t xml:space="preserve">
1.学科竞赛（2022年现代教育技术专硕教学技能大赛二等奖）7</t>
        </r>
      </text>
    </comment>
    <comment ref="F221" authorId="14" shapeId="0">
      <text>
        <r>
          <rPr>
            <b/>
            <sz val="9"/>
            <rFont val="宋体"/>
            <family val="3"/>
            <charset val="134"/>
          </rPr>
          <t>cgy:</t>
        </r>
        <r>
          <rPr>
            <sz val="9"/>
            <rFont val="宋体"/>
            <family val="3"/>
            <charset val="134"/>
          </rPr>
          <t xml:space="preserve">
1.荣誉加分（校级先进团支部团员）4
2.志愿服务（18小时） 4
3.违规停车 -1
4.寝室整改责任人 -5</t>
        </r>
      </text>
    </comment>
    <comment ref="O221" authorId="14" shapeId="0">
      <text>
        <r>
          <rPr>
            <b/>
            <sz val="9"/>
            <rFont val="宋体"/>
            <family val="3"/>
            <charset val="134"/>
          </rPr>
          <t>cgy:</t>
        </r>
        <r>
          <rPr>
            <sz val="9"/>
            <rFont val="宋体"/>
            <family val="3"/>
            <charset val="134"/>
          </rPr>
          <t xml:space="preserve">
1.科研（第十期院级科研项目：信息安全意识现状及提升策略研究，立项，成员,5/5）0.25
2.科研（第十期院级科研项目：师范生信息化教学胜任力的混合式教学探索，立项，负责人） 1.5</t>
        </r>
      </text>
    </comment>
    <comment ref="T221" authorId="14" shapeId="0">
      <text>
        <r>
          <rPr>
            <b/>
            <sz val="9"/>
            <rFont val="宋体"/>
            <family val="3"/>
            <charset val="134"/>
          </rPr>
          <t>cgy:</t>
        </r>
        <r>
          <rPr>
            <sz val="9"/>
            <rFont val="宋体"/>
            <family val="3"/>
            <charset val="134"/>
          </rPr>
          <t xml:space="preserve">
1.综合性比赛（校级第五届尖峰俱乐部联盟羽毛球联赛团体一等奖）5
2.综合性比赛（2022年浙江省大学生羽毛球（甲、丙组）锦标赛混双第四名） 2.5</t>
        </r>
      </text>
    </comment>
    <comment ref="F222" authorId="14" shapeId="0">
      <text>
        <r>
          <rPr>
            <b/>
            <sz val="9"/>
            <rFont val="宋体"/>
            <family val="3"/>
            <charset val="134"/>
          </rPr>
          <t>cgy:</t>
        </r>
        <r>
          <rPr>
            <sz val="9"/>
            <rFont val="宋体"/>
            <family val="3"/>
            <charset val="134"/>
          </rPr>
          <t xml:space="preserve">
1.荣誉加分（校级先进团支部团员）4
2.荣誉加分（新桃源22幢604寝室获得文明寝室）3
3.志愿服务（33小时） 4</t>
        </r>
      </text>
    </comment>
    <comment ref="O222" authorId="14" shapeId="0">
      <text>
        <r>
          <rPr>
            <b/>
            <sz val="9"/>
            <rFont val="宋体"/>
            <family val="3"/>
            <charset val="134"/>
          </rPr>
          <t>cgy:</t>
        </r>
        <r>
          <rPr>
            <sz val="9"/>
            <rFont val="宋体"/>
            <family val="3"/>
            <charset val="134"/>
          </rPr>
          <t xml:space="preserve">
1.科研（科研项目：学习任务设计对大学生混合式学习适应性的影响研究）立项（负责人）1.5
2.科研（科研项目：信息安全意识现状及提升策略研究）立项（成员 3/5）0.25</t>
        </r>
      </text>
    </comment>
    <comment ref="T222" authorId="14" shapeId="0">
      <text>
        <r>
          <rPr>
            <b/>
            <sz val="9"/>
            <rFont val="宋体"/>
            <family val="3"/>
            <charset val="134"/>
          </rPr>
          <t>cgy:</t>
        </r>
        <r>
          <rPr>
            <sz val="9"/>
            <rFont val="宋体"/>
            <family val="3"/>
            <charset val="134"/>
          </rPr>
          <t xml:space="preserve">
1.校级第六届尖峰俱乐部联盟羽毛球联赛团体一等奖 5</t>
        </r>
      </text>
    </comment>
    <comment ref="F223" authorId="14" shapeId="0">
      <text>
        <r>
          <rPr>
            <b/>
            <sz val="9"/>
            <rFont val="宋体"/>
            <family val="3"/>
            <charset val="134"/>
          </rPr>
          <t>cgy:</t>
        </r>
        <r>
          <rPr>
            <sz val="9"/>
            <rFont val="宋体"/>
            <family val="3"/>
            <charset val="134"/>
          </rPr>
          <t xml:space="preserve">
1.文明寝室成员 3
2.志愿服务（19.5小时） 4
3.荣誉加分（校级先进团支部团员） 4</t>
        </r>
      </text>
    </comment>
    <comment ref="O223" authorId="14" shapeId="0">
      <text>
        <r>
          <rPr>
            <b/>
            <sz val="9"/>
            <rFont val="宋体"/>
            <family val="3"/>
            <charset val="134"/>
          </rPr>
          <t>cgy:</t>
        </r>
        <r>
          <rPr>
            <sz val="9"/>
            <rFont val="宋体"/>
            <family val="3"/>
            <charset val="134"/>
          </rPr>
          <t xml:space="preserve">
1.院级课题“师范生信息化教学胜任力的混合式教学探索”立项，成员3/5 0.25
2.教学技能大赛校赛三等奖 5</t>
        </r>
      </text>
    </comment>
    <comment ref="F224" authorId="14" shapeId="0">
      <text>
        <r>
          <rPr>
            <b/>
            <sz val="9"/>
            <rFont val="宋体"/>
            <family val="3"/>
            <charset val="134"/>
          </rPr>
          <t>cgy:</t>
        </r>
        <r>
          <rPr>
            <sz val="9"/>
            <rFont val="宋体"/>
            <family val="3"/>
            <charset val="134"/>
          </rPr>
          <t xml:space="preserve">
1.学生工作（院研会干事，考核合格）2
2.志愿服务（29.5小时） 4
3.荣誉加分（校级先进团支部团员） 4</t>
        </r>
      </text>
    </comment>
    <comment ref="O224" authorId="14" shapeId="0">
      <text>
        <r>
          <rPr>
            <b/>
            <sz val="9"/>
            <color rgb="FF000000"/>
            <rFont val="宋体"/>
            <family val="3"/>
            <charset val="134"/>
          </rPr>
          <t>cgy:</t>
        </r>
        <r>
          <rPr>
            <sz val="9"/>
            <color rgb="FF000000"/>
            <rFont val="宋体"/>
            <family val="3"/>
            <charset val="134"/>
          </rPr>
          <t xml:space="preserve">
</t>
        </r>
        <r>
          <rPr>
            <sz val="9"/>
            <color rgb="FF000000"/>
            <rFont val="宋体"/>
            <family val="3"/>
            <charset val="134"/>
          </rPr>
          <t>1.</t>
        </r>
        <r>
          <rPr>
            <sz val="9"/>
            <color rgb="FF000000"/>
            <rFont val="宋体"/>
            <family val="3"/>
            <charset val="134"/>
          </rPr>
          <t>科研（“论文名称</t>
        </r>
        <r>
          <rPr>
            <sz val="9"/>
            <color rgb="FF000000"/>
            <rFont val="宋体"/>
            <family val="3"/>
            <charset val="134"/>
          </rPr>
          <t>The Effects of Virtual Reality-Assisted Language Learning: A Meta-Analysis</t>
        </r>
        <r>
          <rPr>
            <sz val="9"/>
            <color rgb="FF000000"/>
            <rFont val="宋体"/>
            <family val="3"/>
            <charset val="134"/>
          </rPr>
          <t>”发表于</t>
        </r>
        <r>
          <rPr>
            <sz val="9"/>
            <color rgb="FF000000"/>
            <rFont val="宋体"/>
            <family val="3"/>
            <charset val="134"/>
          </rPr>
          <t>sustainability</t>
        </r>
        <r>
          <rPr>
            <sz val="9"/>
            <color rgb="FF000000"/>
            <rFont val="宋体"/>
            <family val="3"/>
            <charset val="134"/>
          </rPr>
          <t>，权威期刊</t>
        </r>
        <r>
          <rPr>
            <sz val="9"/>
            <color rgb="FF000000"/>
            <rFont val="宋体"/>
            <family val="3"/>
            <charset val="134"/>
          </rPr>
          <t>B</t>
        </r>
        <r>
          <rPr>
            <sz val="9"/>
            <color rgb="FF000000"/>
            <rFont val="宋体"/>
            <family val="3"/>
            <charset val="134"/>
          </rPr>
          <t>，二作）</t>
        </r>
        <r>
          <rPr>
            <sz val="9"/>
            <color rgb="FF000000"/>
            <rFont val="宋体"/>
            <family val="3"/>
            <charset val="134"/>
          </rPr>
          <t xml:space="preserve">30
</t>
        </r>
        <r>
          <rPr>
            <sz val="9"/>
            <color rgb="FF000000"/>
            <rFont val="宋体"/>
            <family val="3"/>
            <charset val="134"/>
          </rPr>
          <t>2.</t>
        </r>
        <r>
          <rPr>
            <sz val="9"/>
            <color rgb="FF000000"/>
            <rFont val="宋体"/>
            <family val="3"/>
            <charset val="134"/>
          </rPr>
          <t>科研（院级课题</t>
        </r>
        <r>
          <rPr>
            <sz val="9"/>
            <color rgb="FF000000"/>
            <rFont val="宋体"/>
            <family val="3"/>
            <charset val="134"/>
          </rPr>
          <t>:</t>
        </r>
        <r>
          <rPr>
            <sz val="9"/>
            <color rgb="FF000000"/>
            <rFont val="宋体"/>
            <family val="3"/>
            <charset val="134"/>
          </rPr>
          <t>基于眼动追踪技术的信息技术师范生教材分析能力探究</t>
        </r>
        <r>
          <rPr>
            <sz val="9"/>
            <color rgb="FF000000"/>
            <rFont val="宋体"/>
            <family val="3"/>
            <charset val="134"/>
          </rPr>
          <t>,</t>
        </r>
        <r>
          <rPr>
            <sz val="9"/>
            <color rgb="FF000000"/>
            <rFont val="宋体"/>
            <family val="3"/>
            <charset val="134"/>
          </rPr>
          <t>立项主持人）</t>
        </r>
        <r>
          <rPr>
            <sz val="9"/>
            <color rgb="FF000000"/>
            <rFont val="宋体"/>
            <family val="3"/>
            <charset val="134"/>
          </rPr>
          <t xml:space="preserve"> 1.5
</t>
        </r>
        <r>
          <rPr>
            <sz val="9"/>
            <color rgb="FF000000"/>
            <rFont val="宋体"/>
            <family val="3"/>
            <charset val="134"/>
          </rPr>
          <t>3.</t>
        </r>
        <r>
          <rPr>
            <sz val="9"/>
            <color rgb="FF000000"/>
            <rFont val="宋体"/>
            <family val="3"/>
            <charset val="134"/>
          </rPr>
          <t>科研（院级课题</t>
        </r>
        <r>
          <rPr>
            <sz val="9"/>
            <color rgb="FF000000"/>
            <rFont val="宋体"/>
            <family val="3"/>
            <charset val="134"/>
          </rPr>
          <t>:</t>
        </r>
        <r>
          <rPr>
            <sz val="9"/>
            <color rgb="FF000000"/>
            <rFont val="宋体"/>
            <family val="3"/>
            <charset val="134"/>
          </rPr>
          <t>基于知识追踪的初中生数学逻辑思维能力水平测试系统的开发与应用研究</t>
        </r>
        <r>
          <rPr>
            <sz val="9"/>
            <color rgb="FF000000"/>
            <rFont val="宋体"/>
            <family val="3"/>
            <charset val="134"/>
          </rPr>
          <t>,</t>
        </r>
        <r>
          <rPr>
            <sz val="9"/>
            <color rgb="FF000000"/>
            <rFont val="宋体"/>
            <family val="3"/>
            <charset val="134"/>
          </rPr>
          <t>立项成员</t>
        </r>
        <r>
          <rPr>
            <sz val="9"/>
            <color rgb="FF000000"/>
            <rFont val="宋体"/>
            <family val="3"/>
            <charset val="134"/>
          </rPr>
          <t>2/4</t>
        </r>
        <r>
          <rPr>
            <sz val="9"/>
            <color rgb="FF000000"/>
            <rFont val="宋体"/>
            <family val="3"/>
            <charset val="134"/>
          </rPr>
          <t>）</t>
        </r>
        <r>
          <rPr>
            <sz val="9"/>
            <color rgb="FF000000"/>
            <rFont val="宋体"/>
            <family val="3"/>
            <charset val="134"/>
          </rPr>
          <t>0.33</t>
        </r>
      </text>
    </comment>
    <comment ref="F225" authorId="14" shapeId="0">
      <text>
        <r>
          <rPr>
            <b/>
            <sz val="9"/>
            <rFont val="宋体"/>
            <family val="3"/>
            <charset val="134"/>
          </rPr>
          <t>cgy:</t>
        </r>
        <r>
          <rPr>
            <sz val="9"/>
            <rFont val="宋体"/>
            <family val="3"/>
            <charset val="134"/>
          </rPr>
          <t xml:space="preserve">
1.学生工作（团支书，考核称职）6
2.志愿服务（23小时） 4
3.荣誉加分（校级先进团支部团员） 4
4.教育技术学全国样板支部（证明文件第3条：党支部民主评议“优秀”，按照省部级25%加4分）4</t>
        </r>
      </text>
    </comment>
    <comment ref="O225" authorId="14" shapeId="0">
      <text>
        <r>
          <rPr>
            <b/>
            <sz val="9"/>
            <rFont val="宋体"/>
            <family val="3"/>
            <charset val="134"/>
          </rPr>
          <t>cgy:</t>
        </r>
        <r>
          <rPr>
            <sz val="9"/>
            <rFont val="宋体"/>
            <family val="3"/>
            <charset val="134"/>
          </rPr>
          <t xml:space="preserve">
1.科研（学科竞赛：浙江师范大学2021年创新创业大赛铜奖，成员2/2) 2
2.科研（科研项目：教师教育学院第十期学生课外学术科技活动教育学课题立项，负责人1/4）1.5
3.科研（科研项目：教师教育学院第十期学生课外学术科技活动教育学课题立项，成员2/3） 0.5
4.科研（科研项目：浙江师范大学横向课题《红色研学课题建设》结题，成员2/4）1.33</t>
        </r>
      </text>
    </comment>
    <comment ref="T225" authorId="14" shapeId="0">
      <text>
        <r>
          <rPr>
            <b/>
            <sz val="9"/>
            <rFont val="宋体"/>
            <family val="3"/>
            <charset val="134"/>
          </rPr>
          <t>cgy:</t>
        </r>
        <r>
          <rPr>
            <sz val="9"/>
            <rFont val="宋体"/>
            <family val="3"/>
            <charset val="134"/>
          </rPr>
          <t xml:space="preserve">
1.综合性比赛（教师教育学院摄影绘画书法大赛，二等奖）4
2.综合性比赛（微团课参与）0.5
3.综合性比赛（投篮之星参与）0.5</t>
        </r>
      </text>
    </comment>
    <comment ref="F226" authorId="14" shapeId="0">
      <text>
        <r>
          <rPr>
            <b/>
            <sz val="9"/>
            <rFont val="宋体"/>
            <family val="3"/>
            <charset val="134"/>
          </rPr>
          <t>cgy:</t>
        </r>
        <r>
          <rPr>
            <sz val="9"/>
            <rFont val="宋体"/>
            <family val="3"/>
            <charset val="134"/>
          </rPr>
          <t xml:space="preserve">
1.志愿服务（21小时）4
2.荣誉加分（校级先进团支部团员）4
3.生活委员（考核称职） 4
4.教育技术学全国样板支部（证明文件第2条：支部支委党支部民主评议“优秀”，按照省部级50%加8分） 8</t>
        </r>
      </text>
    </comment>
    <comment ref="O226" authorId="14" shapeId="0">
      <text>
        <r>
          <rPr>
            <b/>
            <sz val="9"/>
            <rFont val="宋体"/>
            <family val="3"/>
            <charset val="134"/>
          </rPr>
          <t>cgy:</t>
        </r>
        <r>
          <rPr>
            <sz val="9"/>
            <rFont val="宋体"/>
            <family val="3"/>
            <charset val="134"/>
          </rPr>
          <t xml:space="preserve">
1.科研（科研项目：教师教育学院第十期学生课外学术科技活动教育学课题立项，负责人1/4） 1.5</t>
        </r>
      </text>
    </comment>
    <comment ref="T226" authorId="14" shapeId="0">
      <text>
        <r>
          <rPr>
            <b/>
            <sz val="9"/>
            <rFont val="宋体"/>
            <family val="3"/>
            <charset val="134"/>
          </rPr>
          <t>cgy:</t>
        </r>
        <r>
          <rPr>
            <sz val="9"/>
            <rFont val="宋体"/>
            <family val="3"/>
            <charset val="134"/>
          </rPr>
          <t xml:space="preserve">
1.党员先锋岗活动先进个人 4
2.综合性比赛（参与微团课）0.5
3.综合性比赛（元宵摄影比赛） 0.5</t>
        </r>
      </text>
    </comment>
    <comment ref="F227" authorId="14" shapeId="0">
      <text>
        <r>
          <rPr>
            <b/>
            <sz val="9"/>
            <rFont val="宋体"/>
            <family val="3"/>
            <charset val="134"/>
          </rPr>
          <t>cgy:</t>
        </r>
        <r>
          <rPr>
            <sz val="9"/>
            <rFont val="宋体"/>
            <family val="3"/>
            <charset val="134"/>
          </rPr>
          <t xml:space="preserve">
1.志愿服务（27.5小时）4
2.研会学术部干事 2
3.荣誉加分（校级先进团支部团员）4
4.违规停车 -1</t>
        </r>
      </text>
    </comment>
    <comment ref="O227" authorId="14" shapeId="0">
      <text>
        <r>
          <rPr>
            <b/>
            <sz val="9"/>
            <rFont val="宋体"/>
            <family val="3"/>
            <charset val="134"/>
          </rPr>
          <t>cgy:</t>
        </r>
        <r>
          <rPr>
            <sz val="9"/>
            <rFont val="宋体"/>
            <family val="3"/>
            <charset val="134"/>
          </rPr>
          <t xml:space="preserve">
1.浙江师范大学师范生技能大赛现代教育技术专业三等奖 5
2.科研（科研项目：教师教育学院第十期学生课外学术科技活动教育学课题立项，负责人1/4） 1.5
3.科研（科研项目：教师教育学院第十期学生课外学术科技活动教育学课题立项，负责人3/5） 0.25</t>
        </r>
      </text>
    </comment>
    <comment ref="F228" authorId="14" shapeId="0">
      <text>
        <r>
          <rPr>
            <b/>
            <sz val="9"/>
            <rFont val="宋体"/>
            <family val="3"/>
            <charset val="134"/>
          </rPr>
          <t>cgy:</t>
        </r>
        <r>
          <rPr>
            <sz val="9"/>
            <rFont val="宋体"/>
            <family val="3"/>
            <charset val="134"/>
          </rPr>
          <t xml:space="preserve">
1.荣誉加分（校级先进团支部团员）4
2.志愿服务（29.6小时） 4
3.荣誉加分（校文明寝室）3</t>
        </r>
      </text>
    </comment>
    <comment ref="O228" authorId="14" shapeId="0">
      <text>
        <r>
          <rPr>
            <b/>
            <sz val="9"/>
            <rFont val="宋体"/>
            <family val="3"/>
            <charset val="134"/>
          </rPr>
          <t>cgy:</t>
        </r>
        <r>
          <rPr>
            <sz val="9"/>
            <rFont val="宋体"/>
            <family val="3"/>
            <charset val="134"/>
          </rPr>
          <t xml:space="preserve">
1.科研（第十期院课题立项，负责人）1.5
2.科研（第十期院课题立项，成员2/2) 0.5</t>
        </r>
      </text>
    </comment>
    <comment ref="T228" authorId="14" shapeId="0">
      <text>
        <r>
          <rPr>
            <b/>
            <sz val="9"/>
            <rFont val="宋体"/>
            <family val="3"/>
            <charset val="134"/>
          </rPr>
          <t>cgy:</t>
        </r>
        <r>
          <rPr>
            <sz val="9"/>
            <rFont val="宋体"/>
            <family val="3"/>
            <charset val="134"/>
          </rPr>
          <t xml:space="preserve">
1.综合性比赛（校4.15全民国家安全日海报征集活动参与）0.5
2.综合性比赛（爱校随手拍拍拍摄影大赛参与） 0.5</t>
        </r>
      </text>
    </comment>
    <comment ref="F229" authorId="14" shapeId="0">
      <text>
        <r>
          <rPr>
            <b/>
            <sz val="9"/>
            <rFont val="宋体"/>
            <family val="3"/>
            <charset val="134"/>
          </rPr>
          <t>cgy:</t>
        </r>
        <r>
          <rPr>
            <sz val="9"/>
            <rFont val="宋体"/>
            <family val="3"/>
            <charset val="134"/>
          </rPr>
          <t xml:space="preserve">
1.志愿服务（30.5小时） 4
2.文明寝室 3
3.荣誉加分（校级先进团支部团员）4</t>
        </r>
      </text>
    </comment>
    <comment ref="O229" authorId="14" shapeId="0">
      <text>
        <r>
          <rPr>
            <b/>
            <sz val="9"/>
            <rFont val="宋体"/>
            <family val="3"/>
            <charset val="134"/>
          </rPr>
          <t>cgy:</t>
        </r>
        <r>
          <rPr>
            <sz val="9"/>
            <rFont val="宋体"/>
            <family val="3"/>
            <charset val="134"/>
          </rPr>
          <t xml:space="preserve">
1.科研（院级课题“大规模混合式培训质量保障机制的设计与应用”立项负责人）1.5
2.科研（院级课题“认同——导师指导行为对教师参与名师网络工作室的影响研”立项成员3/4）0.33</t>
        </r>
      </text>
    </comment>
    <comment ref="T229" authorId="14" shapeId="0">
      <text>
        <r>
          <rPr>
            <b/>
            <sz val="9"/>
            <rFont val="宋体"/>
            <family val="3"/>
            <charset val="134"/>
          </rPr>
          <t>cgy:</t>
        </r>
        <r>
          <rPr>
            <sz val="9"/>
            <rFont val="宋体"/>
            <family val="3"/>
            <charset val="134"/>
          </rPr>
          <t xml:space="preserve">
1.综合性比赛（习近平与大学生朋友们精读比赛，参与基本分）0.5
2.综合性比赛（“浙师•公寓掠影”摄影大赛，参与基本分）0.5</t>
        </r>
      </text>
    </comment>
    <comment ref="F230" authorId="14" shapeId="0">
      <text>
        <r>
          <rPr>
            <b/>
            <sz val="9"/>
            <rFont val="宋体"/>
            <family val="3"/>
            <charset val="134"/>
          </rPr>
          <t>cgy:</t>
        </r>
        <r>
          <rPr>
            <sz val="9"/>
            <rFont val="宋体"/>
            <family val="3"/>
            <charset val="134"/>
          </rPr>
          <t xml:space="preserve">
1.教育技术学全国样板支部（证明文件第2条：支部支委党支部民主评议“优秀”，按照省部级50%加8分）8
2.志愿服务（27.5小时） 4
3.荣誉加分（新桃源22幢606寝室获得文明寝室称号）3
4.荣誉加分（校级先进团支部团员）4</t>
        </r>
      </text>
    </comment>
    <comment ref="O230" authorId="14" shapeId="0">
      <text>
        <r>
          <rPr>
            <b/>
            <sz val="9"/>
            <rFont val="宋体"/>
            <family val="3"/>
            <charset val="134"/>
          </rPr>
          <t>cgy:</t>
        </r>
        <r>
          <rPr>
            <sz val="9"/>
            <rFont val="宋体"/>
            <family val="3"/>
            <charset val="134"/>
          </rPr>
          <t xml:space="preserve">
1.科研（科研项目：信息安全意识现状及提升策略研究立项成员2/5）0.25
2.科研（科研项目：学习任务设计对大学生混合式学习适应性的影响研究立项成员2/4）0.33</t>
        </r>
      </text>
    </comment>
    <comment ref="F231" authorId="14" shapeId="0">
      <text>
        <r>
          <rPr>
            <b/>
            <sz val="9"/>
            <rFont val="宋体"/>
            <family val="3"/>
            <charset val="134"/>
          </rPr>
          <t>cgy:</t>
        </r>
        <r>
          <rPr>
            <sz val="9"/>
            <rFont val="宋体"/>
            <family val="3"/>
            <charset val="134"/>
          </rPr>
          <t xml:space="preserve">
1.志愿服务（18小时）4
2.“寝室整改”一次 -3</t>
        </r>
      </text>
    </comment>
    <comment ref="O231" authorId="14" shapeId="0">
      <text>
        <r>
          <rPr>
            <b/>
            <sz val="9"/>
            <rFont val="宋体"/>
            <family val="3"/>
            <charset val="134"/>
          </rPr>
          <t>cgy:</t>
        </r>
        <r>
          <rPr>
            <sz val="9"/>
            <rFont val="宋体"/>
            <family val="3"/>
            <charset val="134"/>
          </rPr>
          <t xml:space="preserve">
1.科研（第十期院级课题：基于沉浸式VR的专业英语附带词汇系的活动设计与实验研究，3/4） 0.33</t>
        </r>
      </text>
    </comment>
    <comment ref="T231" authorId="14" shapeId="0">
      <text>
        <r>
          <rPr>
            <b/>
            <sz val="9"/>
            <rFont val="宋体"/>
            <family val="3"/>
            <charset val="134"/>
          </rPr>
          <t>cgy:</t>
        </r>
        <r>
          <rPr>
            <sz val="9"/>
            <rFont val="宋体"/>
            <family val="3"/>
            <charset val="134"/>
          </rPr>
          <t xml:space="preserve">
1.综合性比赛（大学生计算机技能应用大赛三等奖 算网络竞赛体美劳育院优胜奖）2</t>
        </r>
      </text>
    </comment>
    <comment ref="F232" authorId="14" shapeId="0">
      <text>
        <r>
          <rPr>
            <b/>
            <sz val="9"/>
            <rFont val="宋体"/>
            <family val="3"/>
            <charset val="134"/>
          </rPr>
          <t>cgy:</t>
        </r>
        <r>
          <rPr>
            <sz val="9"/>
            <rFont val="宋体"/>
            <family val="3"/>
            <charset val="134"/>
          </rPr>
          <t xml:space="preserve">
1.学生工作（教师教育学院党员之家发展规划组组员，考核优秀）3
2.志愿服务（21.2小时） 4
3.荣誉加分（新桃源22幢606寝室获文明寝室称号）3
4.荣誉加分（校级先进团支部团员）4</t>
        </r>
      </text>
    </comment>
    <comment ref="O232" authorId="14" shapeId="0">
      <text>
        <r>
          <rPr>
            <b/>
            <sz val="9"/>
            <rFont val="宋体"/>
            <family val="3"/>
            <charset val="134"/>
          </rPr>
          <t>cgy:</t>
        </r>
        <r>
          <rPr>
            <sz val="9"/>
            <rFont val="宋体"/>
            <family val="3"/>
            <charset val="134"/>
          </rPr>
          <t xml:space="preserve">
1.科研（科研项目：面向课堂认知诊断的英语学科多项选择题设计研究立项，成员2/2）1
2.科研（科研项目：以“四重”要求推进高校基层学生党支部标准化建设研究——以浙江师范大学为例结题，成员4/6）0.8
3.学科竞赛（2022年现代教育技术专硕教学技能大赛二等奖） 7</t>
        </r>
      </text>
    </comment>
    <comment ref="T232" authorId="14" shapeId="0">
      <text>
        <r>
          <rPr>
            <b/>
            <sz val="9"/>
            <rFont val="宋体"/>
            <family val="3"/>
            <charset val="134"/>
          </rPr>
          <t>cgy:</t>
        </r>
        <r>
          <rPr>
            <sz val="9"/>
            <rFont val="宋体"/>
            <family val="3"/>
            <charset val="134"/>
          </rPr>
          <t xml:space="preserve">
1.综合性比赛（第六届全国大学生预防艾滋病知识竞赛优秀奖）2</t>
        </r>
      </text>
    </comment>
    <comment ref="F233" authorId="14" shapeId="0">
      <text>
        <r>
          <rPr>
            <b/>
            <sz val="9"/>
            <rFont val="宋体"/>
            <family val="3"/>
            <charset val="134"/>
          </rPr>
          <t>cgy:</t>
        </r>
        <r>
          <rPr>
            <sz val="9"/>
            <rFont val="宋体"/>
            <family val="3"/>
            <charset val="134"/>
          </rPr>
          <t xml:space="preserve">
1.学生工作（学委）4
2.志愿服务（24小时）4
3.荣誉加分（校级先进团支部团员） 4
4.寝室整改（未拔插座） -5</t>
        </r>
      </text>
    </comment>
    <comment ref="O233" authorId="14" shapeId="0">
      <text>
        <r>
          <rPr>
            <b/>
            <sz val="9"/>
            <rFont val="宋体"/>
            <family val="3"/>
            <charset val="134"/>
          </rPr>
          <t>cgy:</t>
        </r>
        <r>
          <rPr>
            <sz val="9"/>
            <rFont val="宋体"/>
            <family val="3"/>
            <charset val="134"/>
          </rPr>
          <t xml:space="preserve">
1.科研（校级课题：“服务省域战略助力共同富裕建设”校级课题-成员5/5）0.5
2.科研（院级课题：‘'STEM课程的缺陷分析与优化启示——以美国为例'，负责人)）1.5
3.科研（院级课题：“基于问题解决推理路径的中学数学问题设计技术研究”，成员4/4）0.5</t>
        </r>
      </text>
    </comment>
    <comment ref="F234" authorId="14" shapeId="0">
      <text>
        <r>
          <rPr>
            <b/>
            <sz val="9"/>
            <rFont val="宋体"/>
            <family val="3"/>
            <charset val="134"/>
          </rPr>
          <t>cgy:</t>
        </r>
        <r>
          <rPr>
            <sz val="9"/>
            <rFont val="宋体"/>
            <family val="3"/>
            <charset val="134"/>
          </rPr>
          <t xml:space="preserve">
1.学生工作（副班长） 4
2.志愿服务（23小时） 4
3.荣誉加分（校级先进团支部团员）4
4.寝室整改（未拔插座） -5</t>
        </r>
      </text>
    </comment>
    <comment ref="O234" authorId="14" shapeId="0">
      <text>
        <r>
          <rPr>
            <b/>
            <sz val="9"/>
            <rFont val="宋体"/>
            <family val="3"/>
            <charset val="134"/>
          </rPr>
          <t>cgy:</t>
        </r>
        <r>
          <rPr>
            <sz val="9"/>
            <rFont val="宋体"/>
            <family val="3"/>
            <charset val="134"/>
          </rPr>
          <t xml:space="preserve">
1.学科竞赛（2022年现代教育技术专硕教学技能大赛二等奖）7
2.科研（院级课题：‘'STEM课程的缺陷分析与优化启示——以美国为例'，成员（2/4）)）0.33
3.科研（院级课题：“基于学科素养的初中Python的项目化学习设计”，成员（2/4））0.33</t>
        </r>
      </text>
    </comment>
    <comment ref="F235" authorId="14" shapeId="0">
      <text>
        <r>
          <rPr>
            <b/>
            <sz val="9"/>
            <rFont val="宋体"/>
            <family val="3"/>
            <charset val="134"/>
          </rPr>
          <t>cgy:</t>
        </r>
        <r>
          <rPr>
            <sz val="9"/>
            <rFont val="宋体"/>
            <family val="3"/>
            <charset val="134"/>
          </rPr>
          <t xml:space="preserve">
1.志愿服务（27小时）4
2.荣誉加分（校级先进团支部团员）4
3.寝室整改扣分 -5</t>
        </r>
      </text>
    </comment>
    <comment ref="O235" authorId="14" shapeId="0">
      <text>
        <r>
          <rPr>
            <b/>
            <sz val="9"/>
            <rFont val="宋体"/>
            <family val="3"/>
            <charset val="134"/>
          </rPr>
          <t>cgy:</t>
        </r>
        <r>
          <rPr>
            <sz val="9"/>
            <rFont val="宋体"/>
            <family val="3"/>
            <charset val="134"/>
          </rPr>
          <t xml:space="preserve">
1.科研（院级课题：“基于学科核心素养的初中Python项目化学习活动设计”，负责人）1.5
2.科研（院级课题：“基于问题解决推理路径的中学数学问题设计技术研究”，成员4/4）0.33
3.科研（学科竞赛：全国高校数字艺术设计大赛国家三等级）5</t>
        </r>
      </text>
    </comment>
    <comment ref="T235" authorId="14" shapeId="0">
      <text>
        <r>
          <rPr>
            <b/>
            <sz val="9"/>
            <rFont val="宋体"/>
            <family val="3"/>
            <charset val="134"/>
          </rPr>
          <t>cgy:</t>
        </r>
        <r>
          <rPr>
            <sz val="9"/>
            <rFont val="宋体"/>
            <family val="3"/>
            <charset val="134"/>
          </rPr>
          <t xml:space="preserve">
1.综合性比赛（中国包装创意设计大赛国家优秀奖） 2</t>
        </r>
      </text>
    </comment>
    <comment ref="F236" authorId="15" shapeId="0">
      <text>
        <r>
          <rPr>
            <b/>
            <sz val="9"/>
            <color rgb="FF000000"/>
            <rFont val="宋体"/>
            <family val="3"/>
            <charset val="134"/>
          </rPr>
          <t>15053:</t>
        </r>
        <r>
          <rPr>
            <sz val="9"/>
            <color rgb="FF000000"/>
            <rFont val="宋体"/>
            <family val="3"/>
            <charset val="134"/>
          </rPr>
          <t xml:space="preserve">
</t>
        </r>
        <r>
          <rPr>
            <sz val="9"/>
            <color rgb="FF000000"/>
            <rFont val="宋体"/>
            <family val="3"/>
            <charset val="134"/>
          </rPr>
          <t>1.</t>
        </r>
        <r>
          <rPr>
            <sz val="9"/>
            <color rgb="FF000000"/>
            <rFont val="宋体"/>
            <family val="3"/>
            <charset val="134"/>
          </rPr>
          <t>文体委员合格</t>
        </r>
        <r>
          <rPr>
            <sz val="9"/>
            <color rgb="FF000000"/>
            <rFont val="宋体"/>
            <family val="3"/>
            <charset val="134"/>
          </rPr>
          <t xml:space="preserve">+4
</t>
        </r>
        <r>
          <rPr>
            <sz val="9"/>
            <color rgb="FF000000"/>
            <rFont val="宋体"/>
            <family val="3"/>
            <charset val="134"/>
          </rPr>
          <t>2.</t>
        </r>
        <r>
          <rPr>
            <sz val="9"/>
            <color rgb="FF000000"/>
            <rFont val="宋体"/>
            <family val="3"/>
            <charset val="134"/>
          </rPr>
          <t>志愿服务</t>
        </r>
        <r>
          <rPr>
            <sz val="9"/>
            <color rgb="FF000000"/>
            <rFont val="宋体"/>
            <family val="3"/>
            <charset val="134"/>
          </rPr>
          <t>(29</t>
        </r>
        <r>
          <rPr>
            <sz val="9"/>
            <color rgb="FF000000"/>
            <rFont val="宋体"/>
            <family val="3"/>
            <charset val="134"/>
          </rPr>
          <t>小时</t>
        </r>
        <r>
          <rPr>
            <sz val="9"/>
            <color rgb="FF000000"/>
            <rFont val="宋体"/>
            <family val="3"/>
            <charset val="134"/>
          </rPr>
          <t xml:space="preserve">)+4
</t>
        </r>
        <r>
          <rPr>
            <sz val="9"/>
            <color rgb="FF000000"/>
            <rFont val="宋体"/>
            <family val="3"/>
            <charset val="134"/>
          </rPr>
          <t>3.</t>
        </r>
        <r>
          <rPr>
            <sz val="9"/>
            <color rgb="FF000000"/>
            <rFont val="宋体"/>
            <family val="3"/>
            <charset val="134"/>
          </rPr>
          <t>校级最美寝室</t>
        </r>
        <r>
          <rPr>
            <sz val="9"/>
            <color rgb="FF000000"/>
            <rFont val="宋体"/>
            <family val="3"/>
            <charset val="134"/>
          </rPr>
          <t>+5</t>
        </r>
      </text>
    </comment>
    <comment ref="O236" authorId="15" shapeId="0">
      <text>
        <r>
          <rPr>
            <b/>
            <sz val="9"/>
            <color rgb="FF000000"/>
            <rFont val="宋体"/>
            <family val="3"/>
            <charset val="134"/>
          </rPr>
          <t>15053:</t>
        </r>
        <r>
          <rPr>
            <sz val="9"/>
            <color rgb="FF000000"/>
            <rFont val="宋体"/>
            <family val="3"/>
            <charset val="134"/>
          </rPr>
          <t xml:space="preserve">
</t>
        </r>
        <r>
          <rPr>
            <sz val="9"/>
            <color rgb="FF000000"/>
            <rFont val="宋体"/>
            <family val="3"/>
            <charset val="134"/>
          </rPr>
          <t>1.</t>
        </r>
        <r>
          <rPr>
            <sz val="9"/>
            <color rgb="FF000000"/>
            <rFont val="宋体"/>
            <family val="3"/>
            <charset val="134"/>
          </rPr>
          <t>浙江省第八届国际互联网</t>
        </r>
        <r>
          <rPr>
            <sz val="9"/>
            <color rgb="FF000000"/>
            <rFont val="宋体"/>
            <family val="3"/>
            <charset val="134"/>
          </rPr>
          <t>+</t>
        </r>
        <r>
          <rPr>
            <sz val="9"/>
            <color rgb="FF000000"/>
            <rFont val="宋体"/>
            <family val="3"/>
            <charset val="134"/>
          </rPr>
          <t>铜奖，排名</t>
        </r>
        <r>
          <rPr>
            <sz val="9"/>
            <color rgb="FF000000"/>
            <rFont val="宋体"/>
            <family val="3"/>
            <charset val="134"/>
          </rPr>
          <t xml:space="preserve">4/10 +1.87
</t>
        </r>
        <r>
          <rPr>
            <sz val="9"/>
            <color rgb="FF000000"/>
            <rFont val="宋体"/>
            <family val="3"/>
            <charset val="134"/>
          </rPr>
          <t>2.</t>
        </r>
        <r>
          <rPr>
            <sz val="9"/>
            <color rgb="FF000000"/>
            <rFont val="宋体"/>
            <family val="3"/>
            <charset val="134"/>
          </rPr>
          <t>浙江师范大学</t>
        </r>
        <r>
          <rPr>
            <sz val="9"/>
            <color rgb="FF000000"/>
            <rFont val="宋体"/>
            <family val="3"/>
            <charset val="134"/>
          </rPr>
          <t>2021</t>
        </r>
        <r>
          <rPr>
            <sz val="9"/>
            <color rgb="FF000000"/>
            <rFont val="宋体"/>
            <family val="3"/>
            <charset val="134"/>
          </rPr>
          <t>年大学生创新创业大赛银奖，排名</t>
        </r>
        <r>
          <rPr>
            <sz val="9"/>
            <color rgb="FF000000"/>
            <rFont val="宋体"/>
            <family val="3"/>
            <charset val="134"/>
          </rPr>
          <t xml:space="preserve">4/7 +0.4
</t>
        </r>
        <r>
          <rPr>
            <sz val="9"/>
            <color rgb="FF000000"/>
            <rFont val="宋体"/>
            <family val="3"/>
            <charset val="134"/>
          </rPr>
          <t>3.</t>
        </r>
        <r>
          <rPr>
            <sz val="9"/>
            <color rgb="FF000000"/>
            <rFont val="宋体"/>
            <family val="3"/>
            <charset val="134"/>
          </rPr>
          <t>院课题立项负责人</t>
        </r>
        <r>
          <rPr>
            <sz val="9"/>
            <color rgb="FF000000"/>
            <rFont val="宋体"/>
            <family val="3"/>
            <charset val="134"/>
          </rPr>
          <t xml:space="preserve">+1.5
</t>
        </r>
        <r>
          <rPr>
            <sz val="9"/>
            <color rgb="FF000000"/>
            <rFont val="宋体"/>
            <family val="3"/>
            <charset val="134"/>
          </rPr>
          <t>4.</t>
        </r>
        <r>
          <rPr>
            <sz val="9"/>
            <color rgb="FF000000"/>
            <rFont val="宋体"/>
            <family val="3"/>
            <charset val="134"/>
          </rPr>
          <t>校党建课题立项，排名</t>
        </r>
        <r>
          <rPr>
            <sz val="9"/>
            <color rgb="FF000000"/>
            <rFont val="宋体"/>
            <family val="3"/>
            <charset val="134"/>
          </rPr>
          <t xml:space="preserve">3/4 +0.5
</t>
        </r>
        <r>
          <rPr>
            <sz val="9"/>
            <color rgb="FF000000"/>
            <rFont val="宋体"/>
            <family val="3"/>
            <charset val="134"/>
          </rPr>
          <t>5.</t>
        </r>
        <r>
          <rPr>
            <sz val="9"/>
            <color rgb="FF000000"/>
            <rFont val="宋体"/>
            <family val="3"/>
            <charset val="134"/>
          </rPr>
          <t>校重点创新创业项目立项，排名</t>
        </r>
        <r>
          <rPr>
            <sz val="9"/>
            <color rgb="FF000000"/>
            <rFont val="宋体"/>
            <family val="3"/>
            <charset val="134"/>
          </rPr>
          <t xml:space="preserve">4/9 +0.22
</t>
        </r>
        <r>
          <rPr>
            <sz val="9"/>
            <color rgb="FF000000"/>
            <rFont val="宋体"/>
            <family val="3"/>
            <charset val="134"/>
          </rPr>
          <t>6.</t>
        </r>
        <r>
          <rPr>
            <sz val="9"/>
            <color rgb="FF000000"/>
            <rFont val="宋体"/>
            <family val="3"/>
            <charset val="134"/>
          </rPr>
          <t>教师教育学院创新创业项目优胜奖，成员</t>
        </r>
        <r>
          <rPr>
            <sz val="9"/>
            <color rgb="FF000000"/>
            <rFont val="宋体"/>
            <family val="3"/>
            <charset val="134"/>
          </rPr>
          <t xml:space="preserve">2/7 +0.11
</t>
        </r>
        <r>
          <rPr>
            <sz val="9"/>
            <color rgb="FF000000"/>
            <rFont val="宋体"/>
            <family val="3"/>
            <charset val="134"/>
          </rPr>
          <t>7.</t>
        </r>
        <r>
          <rPr>
            <sz val="9"/>
            <color rgb="FF000000"/>
            <rFont val="宋体"/>
            <family val="3"/>
            <charset val="134"/>
          </rPr>
          <t>浙江师范大学第十一届“挑战杯”大学生创业计划竞赛二等奖，</t>
        </r>
        <r>
          <rPr>
            <sz val="9"/>
            <color rgb="FF000000"/>
            <rFont val="宋体"/>
            <family val="3"/>
            <charset val="134"/>
          </rPr>
          <t>3/8</t>
        </r>
        <r>
          <rPr>
            <sz val="9"/>
            <color rgb="FF000000"/>
            <rFont val="宋体"/>
            <family val="3"/>
            <charset val="134"/>
          </rPr>
          <t>）</t>
        </r>
        <r>
          <rPr>
            <sz val="9"/>
            <color rgb="FF000000"/>
            <rFont val="宋体"/>
            <family val="3"/>
            <charset val="134"/>
          </rPr>
          <t xml:space="preserve">+1.25
</t>
        </r>
        <r>
          <rPr>
            <sz val="9"/>
            <color rgb="FF000000"/>
            <rFont val="宋体"/>
            <family val="3"/>
            <charset val="134"/>
          </rPr>
          <t>8.</t>
        </r>
        <r>
          <rPr>
            <sz val="9"/>
            <color rgb="FF000000"/>
            <rFont val="宋体"/>
            <family val="3"/>
            <charset val="134"/>
          </rPr>
          <t>美术学院第二届大学生创新创业大赛三等奖，成员</t>
        </r>
        <r>
          <rPr>
            <sz val="9"/>
            <color rgb="FF000000"/>
            <rFont val="宋体"/>
            <family val="3"/>
            <charset val="134"/>
          </rPr>
          <t>5/6 +0.2</t>
        </r>
      </text>
    </comment>
    <comment ref="T236" authorId="15" shapeId="0">
      <text>
        <r>
          <rPr>
            <b/>
            <sz val="9"/>
            <color rgb="FF000000"/>
            <rFont val="宋体"/>
            <family val="3"/>
            <charset val="134"/>
          </rPr>
          <t>15053:</t>
        </r>
        <r>
          <rPr>
            <sz val="9"/>
            <color rgb="FF000000"/>
            <rFont val="宋体"/>
            <family val="3"/>
            <charset val="134"/>
          </rPr>
          <t xml:space="preserve">
</t>
        </r>
        <r>
          <rPr>
            <sz val="9"/>
            <color rgb="FF000000"/>
            <rFont val="宋体"/>
            <family val="3"/>
            <charset val="134"/>
          </rPr>
          <t>1.</t>
        </r>
        <r>
          <rPr>
            <sz val="9"/>
            <color rgb="FF000000"/>
            <rFont val="宋体"/>
            <family val="3"/>
            <charset val="134"/>
          </rPr>
          <t>参与分：“回望红色青春，争做‘燃系’青年”广播剧</t>
        </r>
        <r>
          <rPr>
            <sz val="9"/>
            <color rgb="FF000000"/>
            <rFont val="宋体"/>
            <family val="3"/>
            <charset val="134"/>
          </rPr>
          <t xml:space="preserve">+0.5
</t>
        </r>
        <r>
          <rPr>
            <sz val="9"/>
            <color rgb="FF000000"/>
            <rFont val="宋体"/>
            <family val="3"/>
            <charset val="134"/>
          </rPr>
          <t>2.</t>
        </r>
        <r>
          <rPr>
            <sz val="9"/>
            <color rgb="FF000000"/>
            <rFont val="宋体"/>
            <family val="3"/>
            <charset val="134"/>
          </rPr>
          <t>校微团课二等奖</t>
        </r>
        <r>
          <rPr>
            <sz val="9"/>
            <color rgb="FF000000"/>
            <rFont val="宋体"/>
            <family val="3"/>
            <charset val="134"/>
          </rPr>
          <t>+</t>
        </r>
        <r>
          <rPr>
            <sz val="9"/>
            <color rgb="FF000000"/>
            <rFont val="宋体"/>
            <family val="3"/>
            <charset val="134"/>
          </rPr>
          <t>5</t>
        </r>
        <r>
          <rPr>
            <sz val="9"/>
            <color rgb="FF000000"/>
            <rFont val="宋体"/>
            <family val="3"/>
            <charset val="134"/>
          </rPr>
          <t xml:space="preserve">
</t>
        </r>
        <r>
          <rPr>
            <sz val="9"/>
            <color rgb="FF000000"/>
            <rFont val="宋体"/>
            <family val="3"/>
            <charset val="134"/>
          </rPr>
          <t>3.</t>
        </r>
        <r>
          <rPr>
            <sz val="9"/>
            <color rgb="FF000000"/>
            <rFont val="宋体"/>
            <family val="3"/>
            <charset val="134"/>
          </rPr>
          <t>院微党课二等奖</t>
        </r>
        <r>
          <rPr>
            <sz val="9"/>
            <color rgb="FF000000"/>
            <rFont val="宋体"/>
            <family val="3"/>
            <charset val="134"/>
          </rPr>
          <t xml:space="preserve">+4
</t>
        </r>
        <r>
          <rPr>
            <sz val="9"/>
            <color rgb="FF000000"/>
            <rFont val="宋体"/>
            <family val="3"/>
            <charset val="134"/>
          </rPr>
          <t>4.</t>
        </r>
        <r>
          <rPr>
            <sz val="9"/>
            <color rgb="FF000000"/>
            <rFont val="宋体"/>
            <family val="3"/>
            <charset val="134"/>
          </rPr>
          <t>院研究生新生演讲赛二等奖</t>
        </r>
        <r>
          <rPr>
            <sz val="9"/>
            <color rgb="FF000000"/>
            <rFont val="宋体"/>
            <family val="3"/>
            <charset val="134"/>
          </rPr>
          <t xml:space="preserve">+4
</t>
        </r>
        <r>
          <rPr>
            <sz val="9"/>
            <color rgb="FF000000"/>
            <rFont val="宋体"/>
            <family val="3"/>
            <charset val="134"/>
          </rPr>
          <t>5.</t>
        </r>
        <r>
          <rPr>
            <sz val="9"/>
            <color rgb="FF000000"/>
            <rFont val="宋体"/>
            <family val="3"/>
            <charset val="134"/>
          </rPr>
          <t>《习近平与大学生朋友们》精读大赛，参与</t>
        </r>
        <r>
          <rPr>
            <sz val="9"/>
            <color rgb="FF000000"/>
            <rFont val="宋体"/>
            <family val="3"/>
            <charset val="134"/>
          </rPr>
          <t xml:space="preserve">+0.5
</t>
        </r>
      </text>
    </comment>
    <comment ref="F237" authorId="15" shapeId="0">
      <text>
        <r>
          <rPr>
            <b/>
            <sz val="9"/>
            <color rgb="FF000000"/>
            <rFont val="宋体"/>
            <family val="3"/>
            <charset val="134"/>
          </rPr>
          <t>15053:</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11.4</t>
        </r>
        <r>
          <rPr>
            <sz val="9"/>
            <color rgb="FF000000"/>
            <rFont val="宋体"/>
            <family val="3"/>
            <charset val="134"/>
          </rPr>
          <t>小时）</t>
        </r>
        <r>
          <rPr>
            <sz val="9"/>
            <color rgb="FF000000"/>
            <rFont val="宋体"/>
            <family val="3"/>
            <charset val="134"/>
          </rPr>
          <t xml:space="preserve">+4
</t>
        </r>
        <r>
          <rPr>
            <sz val="9"/>
            <color rgb="FF000000"/>
            <rFont val="宋体"/>
            <family val="3"/>
            <charset val="134"/>
          </rPr>
          <t>2.</t>
        </r>
        <r>
          <rPr>
            <sz val="9"/>
            <color rgb="FF000000"/>
            <rFont val="宋体"/>
            <family val="3"/>
            <charset val="134"/>
          </rPr>
          <t>院研会学生干事（考核合格）</t>
        </r>
        <r>
          <rPr>
            <sz val="9"/>
            <color rgb="FF000000"/>
            <rFont val="宋体"/>
            <family val="3"/>
            <charset val="134"/>
          </rPr>
          <t xml:space="preserve">+2
</t>
        </r>
        <r>
          <rPr>
            <sz val="9"/>
            <color rgb="FF000000"/>
            <rFont val="宋体"/>
            <family val="3"/>
            <charset val="134"/>
          </rPr>
          <t>3.</t>
        </r>
        <r>
          <rPr>
            <sz val="9"/>
            <color rgb="FF000000"/>
            <rFont val="宋体"/>
            <family val="3"/>
            <charset val="134"/>
          </rPr>
          <t>整改寝室</t>
        </r>
        <r>
          <rPr>
            <sz val="9"/>
            <color rgb="FF000000"/>
            <rFont val="宋体"/>
            <family val="3"/>
            <charset val="134"/>
          </rPr>
          <t>-3</t>
        </r>
      </text>
    </comment>
    <comment ref="O237" authorId="15" shapeId="0">
      <text>
        <r>
          <rPr>
            <b/>
            <sz val="9"/>
            <color rgb="FF000000"/>
            <rFont val="宋体"/>
            <family val="3"/>
            <charset val="134"/>
          </rPr>
          <t>15053:</t>
        </r>
        <r>
          <rPr>
            <sz val="9"/>
            <color rgb="FF000000"/>
            <rFont val="宋体"/>
            <family val="3"/>
            <charset val="134"/>
          </rPr>
          <t xml:space="preserve">
</t>
        </r>
        <r>
          <rPr>
            <sz val="9"/>
            <color rgb="FF000000"/>
            <rFont val="宋体"/>
            <family val="3"/>
            <charset val="134"/>
          </rPr>
          <t>1.</t>
        </r>
        <r>
          <rPr>
            <sz val="9"/>
            <color rgb="FF000000"/>
            <rFont val="宋体"/>
            <family val="3"/>
            <charset val="134"/>
          </rPr>
          <t>校课题立项：《阅读进阶：乡村儿童“阅读书屋”的设计研究》负责人</t>
        </r>
        <r>
          <rPr>
            <sz val="9"/>
            <color rgb="FF000000"/>
            <rFont val="宋体"/>
            <family val="3"/>
            <charset val="134"/>
          </rPr>
          <t xml:space="preserve">+3
</t>
        </r>
        <r>
          <rPr>
            <sz val="9"/>
            <color rgb="FF000000"/>
            <rFont val="宋体"/>
            <family val="3"/>
            <charset val="134"/>
          </rPr>
          <t>2.</t>
        </r>
        <r>
          <rPr>
            <sz val="9"/>
            <color rgb="FF000000"/>
            <rFont val="宋体"/>
            <family val="3"/>
            <charset val="134"/>
          </rPr>
          <t>院课题立项：《小学语文多阅读策略整合路径研究》负责人</t>
        </r>
        <r>
          <rPr>
            <sz val="9"/>
            <color rgb="FF000000"/>
            <rFont val="宋体"/>
            <family val="3"/>
            <charset val="134"/>
          </rPr>
          <t xml:space="preserve">+1.5
</t>
        </r>
        <r>
          <rPr>
            <sz val="9"/>
            <color rgb="FF000000"/>
            <rFont val="宋体"/>
            <family val="3"/>
            <charset val="134"/>
          </rPr>
          <t>3.</t>
        </r>
        <r>
          <rPr>
            <sz val="9"/>
            <color rgb="FF000000"/>
            <rFont val="宋体"/>
            <family val="3"/>
            <charset val="134"/>
          </rPr>
          <t>校课题立项：《共富视角下农村小规模学校共同体建设的路径探析</t>
        </r>
        <r>
          <rPr>
            <sz val="9"/>
            <color rgb="FF000000"/>
            <rFont val="宋体"/>
            <family val="3"/>
            <charset val="134"/>
          </rPr>
          <t xml:space="preserve"> </t>
        </r>
        <r>
          <rPr>
            <sz val="9"/>
            <color rgb="FF000000"/>
            <rFont val="宋体"/>
            <family val="3"/>
            <charset val="134"/>
          </rPr>
          <t>》成员</t>
        </r>
        <r>
          <rPr>
            <sz val="9"/>
            <color rgb="FF000000"/>
            <rFont val="宋体"/>
            <family val="3"/>
            <charset val="134"/>
          </rPr>
          <t xml:space="preserve">+1
</t>
        </r>
        <r>
          <rPr>
            <sz val="9"/>
            <color rgb="FF000000"/>
            <rFont val="宋体"/>
            <family val="3"/>
            <charset val="134"/>
          </rPr>
          <t>4.</t>
        </r>
        <r>
          <rPr>
            <sz val="9"/>
            <color rgb="FF000000"/>
            <rFont val="宋体"/>
            <family val="3"/>
            <charset val="134"/>
          </rPr>
          <t>校课题立项：《共富背景下师范生乡土情怀培育研究》成员</t>
        </r>
        <r>
          <rPr>
            <sz val="9"/>
            <color rgb="FF000000"/>
            <rFont val="宋体"/>
            <family val="3"/>
            <charset val="134"/>
          </rPr>
          <t xml:space="preserve">+0.66
</t>
        </r>
        <r>
          <rPr>
            <sz val="9"/>
            <color rgb="FF000000"/>
            <rFont val="宋体"/>
            <family val="3"/>
            <charset val="134"/>
          </rPr>
          <t>5.</t>
        </r>
        <r>
          <rPr>
            <sz val="9"/>
            <color rgb="FF000000"/>
            <rFont val="宋体"/>
            <family val="3"/>
            <charset val="134"/>
          </rPr>
          <t>浙江师范大学专业学位研究生优秀实践成果遴选三等奖</t>
        </r>
        <r>
          <rPr>
            <sz val="9"/>
            <color rgb="FF000000"/>
            <rFont val="宋体"/>
            <family val="3"/>
            <charset val="134"/>
          </rPr>
          <t>+0.33</t>
        </r>
      </text>
    </comment>
    <comment ref="T237" authorId="15" shapeId="0">
      <text>
        <r>
          <rPr>
            <b/>
            <sz val="9"/>
            <color rgb="FF000000"/>
            <rFont val="宋体"/>
            <family val="3"/>
            <charset val="134"/>
          </rPr>
          <t>15053:</t>
        </r>
        <r>
          <rPr>
            <sz val="9"/>
            <color rgb="FF000000"/>
            <rFont val="宋体"/>
            <family val="3"/>
            <charset val="134"/>
          </rPr>
          <t xml:space="preserve">
</t>
        </r>
        <r>
          <rPr>
            <sz val="9"/>
            <color rgb="FF000000"/>
            <rFont val="宋体"/>
            <family val="3"/>
            <charset val="134"/>
          </rPr>
          <t>1.</t>
        </r>
        <r>
          <rPr>
            <sz val="9"/>
            <color rgb="FF000000"/>
            <rFont val="宋体"/>
            <family val="3"/>
            <charset val="134"/>
          </rPr>
          <t>桃李杯全国中小学教育教学论文一等奖</t>
        </r>
        <r>
          <rPr>
            <sz val="9"/>
            <color rgb="FF000000"/>
            <rFont val="宋体"/>
            <family val="3"/>
            <charset val="134"/>
          </rPr>
          <t xml:space="preserve">+2
</t>
        </r>
        <r>
          <rPr>
            <sz val="9"/>
            <color rgb="FF000000"/>
            <rFont val="宋体"/>
            <family val="3"/>
            <charset val="134"/>
          </rPr>
          <t>2.</t>
        </r>
        <r>
          <rPr>
            <sz val="9"/>
            <color rgb="FF000000"/>
            <rFont val="宋体"/>
            <family val="3"/>
            <charset val="134"/>
          </rPr>
          <t>浙江师范大学“第十二届国学文化节经典诗文诵读大赛”决赛校级团体三等奖</t>
        </r>
        <r>
          <rPr>
            <sz val="9"/>
            <color rgb="FF000000"/>
            <rFont val="宋体"/>
            <family val="3"/>
            <charset val="134"/>
          </rPr>
          <t xml:space="preserve">+1.5
</t>
        </r>
        <r>
          <rPr>
            <sz val="9"/>
            <color rgb="FF000000"/>
            <rFont val="宋体"/>
            <family val="3"/>
            <charset val="134"/>
          </rPr>
          <t>3.</t>
        </r>
        <r>
          <rPr>
            <sz val="9"/>
            <color rgb="FF000000"/>
            <rFont val="宋体"/>
            <family val="3"/>
            <charset val="134"/>
          </rPr>
          <t>参与“三行情书</t>
        </r>
        <r>
          <rPr>
            <sz val="9"/>
            <color rgb="FF000000"/>
            <rFont val="宋体"/>
            <family val="3"/>
            <charset val="134"/>
          </rPr>
          <t>·</t>
        </r>
        <r>
          <rPr>
            <sz val="9"/>
            <color rgb="FF000000"/>
            <rFont val="宋体"/>
            <family val="3"/>
            <charset val="134"/>
          </rPr>
          <t>明信片设计大赛</t>
        </r>
        <r>
          <rPr>
            <sz val="9"/>
            <color rgb="FF000000"/>
            <rFont val="宋体"/>
            <family val="3"/>
            <charset val="134"/>
          </rPr>
          <t xml:space="preserve">+0.5
</t>
        </r>
        <r>
          <rPr>
            <sz val="9"/>
            <color rgb="FF000000"/>
            <rFont val="宋体"/>
            <family val="3"/>
            <charset val="134"/>
          </rPr>
          <t>4.</t>
        </r>
        <r>
          <rPr>
            <sz val="9"/>
            <color rgb="FF000000"/>
            <rFont val="宋体"/>
            <family val="3"/>
            <charset val="134"/>
          </rPr>
          <t>参与教育学院微团课大赛</t>
        </r>
        <r>
          <rPr>
            <sz val="9"/>
            <color rgb="FF000000"/>
            <rFont val="宋体"/>
            <family val="3"/>
            <charset val="134"/>
          </rPr>
          <t>+0.5</t>
        </r>
      </text>
    </comment>
    <comment ref="F238" authorId="15" shapeId="0">
      <text>
        <r>
          <rPr>
            <b/>
            <sz val="9"/>
            <rFont val="宋体"/>
            <family val="3"/>
            <charset val="134"/>
          </rPr>
          <t>15053:</t>
        </r>
        <r>
          <rPr>
            <sz val="9"/>
            <rFont val="宋体"/>
            <family val="3"/>
            <charset val="134"/>
          </rPr>
          <t xml:space="preserve">
1.志愿服务（30.1小时）+4
2.整改寝室-5
</t>
        </r>
      </text>
    </comment>
    <comment ref="O238" authorId="15" shapeId="0">
      <text>
        <r>
          <rPr>
            <b/>
            <sz val="9"/>
            <color rgb="FF000000"/>
            <rFont val="宋体"/>
            <family val="3"/>
            <charset val="134"/>
          </rPr>
          <t>15053:</t>
        </r>
        <r>
          <rPr>
            <sz val="9"/>
            <color rgb="FF000000"/>
            <rFont val="宋体"/>
            <family val="3"/>
            <charset val="134"/>
          </rPr>
          <t xml:space="preserve">
</t>
        </r>
        <r>
          <rPr>
            <sz val="9"/>
            <color rgb="FF000000"/>
            <rFont val="宋体"/>
            <family val="3"/>
            <charset val="134"/>
          </rPr>
          <t>1.</t>
        </r>
        <r>
          <rPr>
            <sz val="9"/>
            <color rgb="FF000000"/>
            <rFont val="宋体"/>
            <family val="3"/>
            <charset val="134"/>
          </rPr>
          <t>第十期院课题立项负责人</t>
        </r>
        <r>
          <rPr>
            <sz val="9"/>
            <color rgb="FF000000"/>
            <rFont val="宋体"/>
            <family val="3"/>
            <charset val="134"/>
          </rPr>
          <t xml:space="preserve">+1.5
</t>
        </r>
        <r>
          <rPr>
            <sz val="9"/>
            <color rgb="FF000000"/>
            <rFont val="宋体"/>
            <family val="3"/>
            <charset val="134"/>
          </rPr>
          <t>2.</t>
        </r>
        <r>
          <rPr>
            <sz val="9"/>
            <color rgb="FF000000"/>
            <rFont val="宋体"/>
            <family val="3"/>
            <charset val="134"/>
          </rPr>
          <t>第十期院课题立项成员</t>
        </r>
        <r>
          <rPr>
            <sz val="9"/>
            <color rgb="FF000000"/>
            <rFont val="宋体"/>
            <family val="3"/>
            <charset val="134"/>
          </rPr>
          <t>+0.5</t>
        </r>
      </text>
    </comment>
    <comment ref="T238" authorId="15" shapeId="0">
      <text>
        <r>
          <rPr>
            <b/>
            <sz val="9"/>
            <rFont val="宋体"/>
            <family val="3"/>
            <charset val="134"/>
          </rPr>
          <t>15053:</t>
        </r>
        <r>
          <rPr>
            <sz val="9"/>
            <rFont val="宋体"/>
            <family val="3"/>
            <charset val="134"/>
          </rPr>
          <t xml:space="preserve">
1.“请党放心，强国有我”优秀表演奖+3
2.学院微团课二等奖+3
3.浙江师范大学“第十二届国学文化节经典诗文诵读大赛”团体三等奖+1.5
4.桃李杯全国中小学教育教学论文一等奖+2
5.“三行情书明信片设计大赛”参与+0.5
6.浙江师范大学操舞比赛健美操团体最佳组织奖+0.5
</t>
        </r>
      </text>
    </comment>
    <comment ref="F239" authorId="15" shapeId="0">
      <text>
        <r>
          <rPr>
            <b/>
            <sz val="9"/>
            <rFont val="宋体"/>
            <family val="3"/>
            <charset val="134"/>
          </rPr>
          <t>15053:</t>
        </r>
        <r>
          <rPr>
            <sz val="9"/>
            <rFont val="宋体"/>
            <family val="3"/>
            <charset val="134"/>
          </rPr>
          <t xml:space="preserve">
1.志愿服务（8.5小时）+4
2.整改寝室-3</t>
        </r>
      </text>
    </comment>
    <comment ref="O239" authorId="15" shapeId="0">
      <text>
        <r>
          <rPr>
            <b/>
            <sz val="9"/>
            <rFont val="宋体"/>
            <family val="3"/>
            <charset val="134"/>
          </rPr>
          <t>15053:</t>
        </r>
        <r>
          <rPr>
            <sz val="9"/>
            <rFont val="宋体"/>
            <family val="3"/>
            <charset val="134"/>
          </rPr>
          <t xml:space="preserve">
1.第十期院级课题立项成员+1
2.第十期院级课题立项负责人+1.5</t>
        </r>
      </text>
    </comment>
    <comment ref="T239" authorId="15" shapeId="0">
      <text>
        <r>
          <rPr>
            <b/>
            <sz val="9"/>
            <color rgb="FF000000"/>
            <rFont val="宋体"/>
            <family val="3"/>
            <charset val="134"/>
          </rPr>
          <t>15053:</t>
        </r>
        <r>
          <rPr>
            <sz val="9"/>
            <color rgb="FF000000"/>
            <rFont val="宋体"/>
            <family val="3"/>
            <charset val="134"/>
          </rPr>
          <t xml:space="preserve">
</t>
        </r>
        <r>
          <rPr>
            <sz val="9"/>
            <color rgb="FF000000"/>
            <rFont val="宋体"/>
            <family val="3"/>
            <charset val="134"/>
          </rPr>
          <t>1.</t>
        </r>
        <r>
          <rPr>
            <sz val="9"/>
            <color rgb="FF000000"/>
            <rFont val="宋体"/>
            <family val="3"/>
            <charset val="134"/>
          </rPr>
          <t>团体三等奖</t>
        </r>
        <r>
          <rPr>
            <sz val="9"/>
            <color rgb="FF000000"/>
            <rFont val="宋体"/>
            <family val="3"/>
            <charset val="134"/>
          </rPr>
          <t xml:space="preserve">+1.5
</t>
        </r>
        <r>
          <rPr>
            <sz val="9"/>
            <color rgb="FF000000"/>
            <rFont val="宋体"/>
            <family val="3"/>
            <charset val="134"/>
          </rPr>
          <t>2.</t>
        </r>
        <r>
          <rPr>
            <sz val="9"/>
            <color rgb="FF000000"/>
            <rFont val="宋体"/>
            <family val="3"/>
            <charset val="134"/>
          </rPr>
          <t>明信片设计大赛二等奖</t>
        </r>
        <r>
          <rPr>
            <sz val="9"/>
            <color rgb="FF000000"/>
            <rFont val="宋体"/>
            <family val="3"/>
            <charset val="134"/>
          </rPr>
          <t xml:space="preserve">+4
</t>
        </r>
        <r>
          <rPr>
            <sz val="9"/>
            <color rgb="FF000000"/>
            <rFont val="宋体"/>
            <family val="3"/>
            <charset val="134"/>
          </rPr>
          <t>3.</t>
        </r>
        <r>
          <rPr>
            <sz val="9"/>
            <color rgb="FF000000"/>
            <rFont val="宋体"/>
            <family val="3"/>
            <charset val="134"/>
          </rPr>
          <t>征文大赛三等奖</t>
        </r>
        <r>
          <rPr>
            <sz val="9"/>
            <color rgb="FF000000"/>
            <rFont val="宋体"/>
            <family val="3"/>
            <charset val="134"/>
          </rPr>
          <t xml:space="preserve">+3
</t>
        </r>
        <r>
          <rPr>
            <sz val="9"/>
            <color rgb="FF000000"/>
            <rFont val="宋体"/>
            <family val="3"/>
            <charset val="134"/>
          </rPr>
          <t>4.</t>
        </r>
        <r>
          <rPr>
            <sz val="9"/>
            <color rgb="FF000000"/>
            <rFont val="宋体"/>
            <family val="3"/>
            <charset val="134"/>
          </rPr>
          <t>翻译大赛二等奖</t>
        </r>
        <r>
          <rPr>
            <sz val="9"/>
            <color rgb="FF000000"/>
            <rFont val="宋体"/>
            <family val="3"/>
            <charset val="134"/>
          </rPr>
          <t xml:space="preserve">+7
</t>
        </r>
        <r>
          <rPr>
            <sz val="9"/>
            <color rgb="FF000000"/>
            <rFont val="宋体"/>
            <family val="3"/>
            <charset val="134"/>
          </rPr>
          <t>5.</t>
        </r>
        <r>
          <rPr>
            <sz val="9"/>
            <color rgb="FF000000"/>
            <rFont val="宋体"/>
            <family val="3"/>
            <charset val="134"/>
          </rPr>
          <t>学院微团课三等奖</t>
        </r>
        <r>
          <rPr>
            <sz val="9"/>
            <color rgb="FF000000"/>
            <rFont val="宋体"/>
            <family val="3"/>
            <charset val="134"/>
          </rPr>
          <t xml:space="preserve">+2
</t>
        </r>
        <r>
          <rPr>
            <sz val="9"/>
            <color rgb="FF000000"/>
            <rFont val="宋体"/>
            <family val="3"/>
            <charset val="134"/>
          </rPr>
          <t>6.</t>
        </r>
        <r>
          <rPr>
            <sz val="9"/>
            <color rgb="FF000000"/>
            <rFont val="宋体"/>
            <family val="3"/>
            <charset val="134"/>
          </rPr>
          <t>财经素养大赛初赛三等奖</t>
        </r>
        <r>
          <rPr>
            <sz val="9"/>
            <color rgb="FF000000"/>
            <rFont val="宋体"/>
            <family val="3"/>
            <charset val="134"/>
          </rPr>
          <t xml:space="preserve">+2
</t>
        </r>
        <r>
          <rPr>
            <sz val="9"/>
            <color rgb="FF000000"/>
            <rFont val="宋体"/>
            <family val="3"/>
            <charset val="134"/>
          </rPr>
          <t>7.</t>
        </r>
        <r>
          <rPr>
            <sz val="9"/>
            <color rgb="FF000000"/>
            <rFont val="宋体"/>
            <family val="3"/>
            <charset val="134"/>
          </rPr>
          <t>银杏叶创意摄影比赛优秀奖</t>
        </r>
        <r>
          <rPr>
            <sz val="9"/>
            <color rgb="FF000000"/>
            <rFont val="宋体"/>
            <family val="3"/>
            <charset val="134"/>
          </rPr>
          <t xml:space="preserve">+3
</t>
        </r>
        <r>
          <rPr>
            <sz val="9"/>
            <color rgb="FF000000"/>
            <rFont val="宋体"/>
            <family val="3"/>
            <charset val="134"/>
          </rPr>
          <t>8.</t>
        </r>
        <r>
          <rPr>
            <sz val="9"/>
            <color rgb="FF000000"/>
            <rFont val="宋体"/>
            <family val="3"/>
            <charset val="134"/>
          </rPr>
          <t>桃李杯教育教学论文大赛一等奖</t>
        </r>
        <r>
          <rPr>
            <sz val="9"/>
            <color rgb="FF000000"/>
            <rFont val="宋体"/>
            <family val="3"/>
            <charset val="134"/>
          </rPr>
          <t xml:space="preserve">+2
</t>
        </r>
        <r>
          <rPr>
            <sz val="9"/>
            <color rgb="FF000000"/>
            <rFont val="宋体"/>
            <family val="3"/>
            <charset val="134"/>
          </rPr>
          <t>9.</t>
        </r>
        <r>
          <rPr>
            <sz val="9"/>
            <color rgb="FF000000"/>
            <rFont val="宋体"/>
            <family val="3"/>
            <charset val="134"/>
          </rPr>
          <t>职业发展大赛</t>
        </r>
        <r>
          <rPr>
            <sz val="9"/>
            <color rgb="FF000000"/>
            <rFont val="宋体"/>
            <family val="3"/>
            <charset val="134"/>
          </rPr>
          <t xml:space="preserve">+2
</t>
        </r>
        <r>
          <rPr>
            <sz val="9"/>
            <color rgb="FF000000"/>
            <rFont val="宋体"/>
            <family val="3"/>
            <charset val="134"/>
          </rPr>
          <t>10.</t>
        </r>
        <r>
          <rPr>
            <sz val="9"/>
            <color rgb="FF000000"/>
            <rFont val="宋体"/>
            <family val="3"/>
            <charset val="134"/>
          </rPr>
          <t>健美操团体最佳组织奖</t>
        </r>
        <r>
          <rPr>
            <sz val="9"/>
            <color rgb="FF000000"/>
            <rFont val="宋体"/>
            <family val="3"/>
            <charset val="134"/>
          </rPr>
          <t xml:space="preserve">+0.5
</t>
        </r>
        <r>
          <rPr>
            <sz val="9"/>
            <color rgb="FF000000"/>
            <rFont val="宋体"/>
            <family val="3"/>
            <charset val="134"/>
          </rPr>
          <t>11.</t>
        </r>
        <r>
          <rPr>
            <sz val="9"/>
            <color rgb="FF000000"/>
            <rFont val="宋体"/>
            <family val="3"/>
            <charset val="134"/>
          </rPr>
          <t>摄影绘画书法大赛参赛</t>
        </r>
        <r>
          <rPr>
            <sz val="9"/>
            <color rgb="FF000000"/>
            <rFont val="宋体"/>
            <family val="3"/>
            <charset val="134"/>
          </rPr>
          <t>+0.5</t>
        </r>
      </text>
    </comment>
    <comment ref="F240" authorId="15" shapeId="0">
      <text>
        <r>
          <rPr>
            <b/>
            <sz val="9"/>
            <rFont val="宋体"/>
            <family val="3"/>
            <charset val="134"/>
          </rPr>
          <t>15053:</t>
        </r>
        <r>
          <rPr>
            <sz val="9"/>
            <rFont val="宋体"/>
            <family val="3"/>
            <charset val="134"/>
          </rPr>
          <t xml:space="preserve">
1.志愿时长（21小时）+4
2.学生工作合格+2
3.整改寝室-3
4.校级志愿者行动先进个人+8</t>
        </r>
      </text>
    </comment>
    <comment ref="O240" authorId="15" shapeId="0">
      <text>
        <r>
          <rPr>
            <b/>
            <sz val="9"/>
            <rFont val="宋体"/>
            <family val="3"/>
            <charset val="134"/>
          </rPr>
          <t>15053:</t>
        </r>
        <r>
          <rPr>
            <sz val="9"/>
            <rFont val="宋体"/>
            <family val="3"/>
            <charset val="134"/>
          </rPr>
          <t xml:space="preserve">
1.院级第十期课题立项负责人+1.5
2.院级第十期课题立项成员+1
</t>
        </r>
      </text>
    </comment>
    <comment ref="T240" authorId="15" shapeId="0">
      <text>
        <r>
          <rPr>
            <b/>
            <sz val="9"/>
            <rFont val="宋体"/>
            <family val="3"/>
            <charset val="134"/>
          </rPr>
          <t>15053:</t>
        </r>
        <r>
          <rPr>
            <sz val="9"/>
            <rFont val="宋体"/>
            <family val="3"/>
            <charset val="134"/>
          </rPr>
          <t xml:space="preserve">
1.运动会健美操团体比赛最佳组织奖+0.5
2.“第十二届国学文化节经典诗文诵读比赛”三等奖+1.5
3.“三行情书·明信片设计大赛”三等奖+3
4.桃李杯全国中小学教育教学论文大赛一等奖+2
5.学院第六届微团课大赛+0.5</t>
        </r>
      </text>
    </comment>
    <comment ref="F241" authorId="15" shapeId="0">
      <text>
        <r>
          <rPr>
            <b/>
            <sz val="9"/>
            <rFont val="宋体"/>
            <family val="3"/>
            <charset val="134"/>
          </rPr>
          <t>15053:</t>
        </r>
        <r>
          <rPr>
            <sz val="9"/>
            <rFont val="宋体"/>
            <family val="3"/>
            <charset val="134"/>
          </rPr>
          <t xml:space="preserve">
1.德育（最美寝室）+5
2.优秀党支部委员+6
3.志愿服务（27小时）+4
</t>
        </r>
      </text>
    </comment>
    <comment ref="O241" authorId="15" shapeId="0">
      <text>
        <r>
          <rPr>
            <b/>
            <sz val="9"/>
            <rFont val="宋体"/>
            <family val="3"/>
            <charset val="134"/>
          </rPr>
          <t>15053:</t>
        </r>
        <r>
          <rPr>
            <sz val="9"/>
            <rFont val="宋体"/>
            <family val="3"/>
            <charset val="134"/>
          </rPr>
          <t xml:space="preserve">
1.院课题立项负责人+1.5
2.院课题立项成员+0.5
</t>
        </r>
      </text>
    </comment>
    <comment ref="T241" authorId="15" shapeId="0">
      <text>
        <r>
          <rPr>
            <b/>
            <sz val="9"/>
            <rFont val="宋体"/>
            <family val="3"/>
            <charset val="134"/>
          </rPr>
          <t>15053:</t>
        </r>
        <r>
          <rPr>
            <sz val="9"/>
            <rFont val="宋体"/>
            <family val="3"/>
            <charset val="134"/>
          </rPr>
          <t xml:space="preserve">
1.垃圾分类与光盘行动先锋岗”优秀个人+4
2.院微团课三等奖+2
3.院微党课二等奖+4
4.请党放心 强国有我2021级新生主题党日活动优秀表演奖+3
5.VLOG大赛优秀奖+1
6.心理知识大比拼参与+0.5
7.诗文诵读大赛参与+0.5
8.演讲赛优胜奖+2
9.摄影组三等奖+3
10.全国大学生语言文字能力大赛+2</t>
        </r>
      </text>
    </comment>
    <comment ref="F242" authorId="15" shapeId="0">
      <text>
        <r>
          <rPr>
            <b/>
            <sz val="9"/>
            <rFont val="宋体"/>
            <family val="3"/>
            <charset val="134"/>
          </rPr>
          <t>15053:</t>
        </r>
        <r>
          <rPr>
            <sz val="9"/>
            <rFont val="宋体"/>
            <family val="3"/>
            <charset val="134"/>
          </rPr>
          <t xml:space="preserve">
1.（最美寝室）+5
2.校级志愿者先进个人+8
3.学生工作优秀+3
4.志愿服务（95小时）+4</t>
        </r>
      </text>
    </comment>
    <comment ref="O242" authorId="15" shapeId="0">
      <text>
        <r>
          <rPr>
            <b/>
            <sz val="9"/>
            <rFont val="宋体"/>
            <family val="3"/>
            <charset val="134"/>
          </rPr>
          <t>15053:</t>
        </r>
        <r>
          <rPr>
            <sz val="9"/>
            <rFont val="宋体"/>
            <family val="3"/>
            <charset val="134"/>
          </rPr>
          <t xml:space="preserve">
1.院课题立项负责人+1.5
2.全日制教育硕士小学教育专业教师技能大赛二等奖+7</t>
        </r>
      </text>
    </comment>
    <comment ref="T242" authorId="15" shapeId="0">
      <text>
        <r>
          <rPr>
            <b/>
            <sz val="9"/>
            <rFont val="宋体"/>
            <family val="3"/>
            <charset val="134"/>
          </rPr>
          <t>15053:</t>
        </r>
        <r>
          <rPr>
            <sz val="9"/>
            <rFont val="宋体"/>
            <family val="3"/>
            <charset val="134"/>
          </rPr>
          <t xml:space="preserve">
1.院微团课大赛三等奖+2
2.“请党放心 强国有我”2021级新生主题党日活动优秀表演奖+3
3.VLOG大赛优秀奖+1
4.心理知识大比拼活动个人三等奖+5
5.诗文诵读大赛参与+0.5</t>
        </r>
      </text>
    </comment>
    <comment ref="F243" authorId="15" shapeId="0">
      <text>
        <r>
          <rPr>
            <b/>
            <sz val="9"/>
            <rFont val="宋体"/>
            <family val="3"/>
            <charset val="134"/>
          </rPr>
          <t>15053:</t>
        </r>
        <r>
          <rPr>
            <sz val="9"/>
            <rFont val="宋体"/>
            <family val="3"/>
            <charset val="134"/>
          </rPr>
          <t xml:space="preserve">
1.志愿服务2小时+1
2.整改寝室-8
</t>
        </r>
      </text>
    </comment>
    <comment ref="T243" authorId="15" shapeId="0">
      <text>
        <r>
          <rPr>
            <b/>
            <sz val="9"/>
            <rFont val="宋体"/>
            <family val="3"/>
            <charset val="134"/>
          </rPr>
          <t>15053:</t>
        </r>
        <r>
          <rPr>
            <sz val="9"/>
            <rFont val="宋体"/>
            <family val="3"/>
            <charset val="134"/>
          </rPr>
          <t xml:space="preserve">
1.本硕博“篮球之星”比赛参与奖+0.5</t>
        </r>
      </text>
    </comment>
    <comment ref="F244" authorId="15" shapeId="0">
      <text>
        <r>
          <rPr>
            <b/>
            <sz val="9"/>
            <rFont val="宋体"/>
            <family val="3"/>
            <charset val="134"/>
          </rPr>
          <t>15053:</t>
        </r>
        <r>
          <rPr>
            <sz val="9"/>
            <rFont val="宋体"/>
            <family val="3"/>
            <charset val="134"/>
          </rPr>
          <t xml:space="preserve">
1.最美寝室+5
2.志愿服务（26.9小时）+4
</t>
        </r>
      </text>
    </comment>
    <comment ref="O244" authorId="15" shapeId="0">
      <text>
        <r>
          <rPr>
            <b/>
            <sz val="9"/>
            <rFont val="宋体"/>
            <family val="3"/>
            <charset val="134"/>
          </rPr>
          <t>15053:</t>
        </r>
        <r>
          <rPr>
            <sz val="9"/>
            <rFont val="宋体"/>
            <family val="3"/>
            <charset val="134"/>
          </rPr>
          <t xml:space="preserve">
1.院课题立项成+0.25
2.校课题立项成员+0.5</t>
        </r>
      </text>
    </comment>
    <comment ref="T244" authorId="15" shapeId="0">
      <text>
        <r>
          <rPr>
            <b/>
            <sz val="9"/>
            <rFont val="宋体"/>
            <family val="3"/>
            <charset val="134"/>
          </rPr>
          <t>15053:</t>
        </r>
        <r>
          <rPr>
            <sz val="9"/>
            <rFont val="宋体"/>
            <family val="3"/>
            <charset val="134"/>
          </rPr>
          <t xml:space="preserve">
1.学院微团课大赛三等奖+2
2.“请党放心 强国有我”2021级新生主题党日活动优秀表演奖+3
3.VLOG大赛优秀奖+1
4.经典诗文诵读大赛参与+0.5
5.大学生语言文字能力大赛（非专业组）初赛一等奖+2</t>
        </r>
      </text>
    </comment>
    <comment ref="F245" authorId="16" shapeId="0">
      <text>
        <r>
          <rPr>
            <b/>
            <sz val="9"/>
            <rFont val="宋体"/>
            <family val="3"/>
            <charset val="134"/>
          </rPr>
          <t xml:space="preserve">dell:
</t>
        </r>
        <r>
          <rPr>
            <sz val="9"/>
            <rFont val="宋体"/>
            <family val="3"/>
            <charset val="134"/>
          </rPr>
          <t>学生工作（副班长）</t>
        </r>
        <r>
          <rPr>
            <b/>
            <sz val="9"/>
            <rFont val="宋体"/>
            <family val="3"/>
            <charset val="134"/>
          </rPr>
          <t>+4</t>
        </r>
        <r>
          <rPr>
            <sz val="9"/>
            <rFont val="宋体"/>
            <family val="3"/>
            <charset val="134"/>
          </rPr>
          <t xml:space="preserve">
德育（最美寝室）+5
志愿服务（39.4小时）+4
荣誉加分（院级志愿者先进个人）+4</t>
        </r>
      </text>
    </comment>
    <comment ref="O245" authorId="16" shapeId="0">
      <text>
        <r>
          <rPr>
            <b/>
            <sz val="9"/>
            <rFont val="宋体"/>
            <family val="3"/>
            <charset val="134"/>
          </rPr>
          <t>dell:</t>
        </r>
        <r>
          <rPr>
            <sz val="9"/>
            <rFont val="宋体"/>
            <family val="3"/>
            <charset val="134"/>
          </rPr>
          <t xml:space="preserve">
科研（院课题立项：《小学交际活动作文习作支架的设计与应用研究》负责人）+1.5
科研（院课题立项：《基于幼小衔接视角的公共图书馆阅读推广服务模式研究》成员）+0.25
科研（学科竞赛：全日制教育硕士小学教育专业教师技能大赛校级三等奖）+5</t>
        </r>
      </text>
    </comment>
    <comment ref="T245" authorId="16" shapeId="0">
      <text>
        <r>
          <rPr>
            <b/>
            <sz val="9"/>
            <rFont val="宋体"/>
            <family val="3"/>
            <charset val="134"/>
          </rPr>
          <t>dell:</t>
        </r>
        <r>
          <rPr>
            <sz val="9"/>
            <rFont val="宋体"/>
            <family val="3"/>
            <charset val="134"/>
          </rPr>
          <t xml:space="preserve">
综合性比赛（第四届全国大学生语言文字能力大赛（非专业组）决赛三等奖）+2
综合性比赛（浙江师范大学教师教育学院“请党放心 强国有我”2021级新生主题党日活动优秀表演奖）+3
综合性比赛（《在浙师的N+1种时光庆祝建校66周年VLOG大赛》优秀奖）+1
两个参与活动+1</t>
        </r>
      </text>
    </comment>
    <comment ref="F246" authorId="16" shapeId="0">
      <text>
        <r>
          <rPr>
            <b/>
            <sz val="9"/>
            <rFont val="宋体"/>
            <family val="3"/>
            <charset val="134"/>
          </rPr>
          <t>dell:</t>
        </r>
        <r>
          <rPr>
            <sz val="9"/>
            <rFont val="宋体"/>
            <family val="3"/>
            <charset val="134"/>
          </rPr>
          <t xml:space="preserve">
志愿服务（22小时）+4
德育（文明寝室）+3
</t>
        </r>
      </text>
    </comment>
    <comment ref="O246" authorId="16" shapeId="0">
      <text>
        <r>
          <rPr>
            <b/>
            <sz val="9"/>
            <rFont val="宋体"/>
            <family val="3"/>
            <charset val="134"/>
          </rPr>
          <t>dell:</t>
        </r>
        <r>
          <rPr>
            <sz val="9"/>
            <rFont val="宋体"/>
            <family val="3"/>
            <charset val="134"/>
          </rPr>
          <t xml:space="preserve">
科研（学科竞赛：浙江师范大学全日制教育硕士专业学位研究生小学教育专业教学技能大赛三等奖）+5
科研（院课题立项：《基于情绪调节的小学职初教师入职适应问题研究》负责人）+1.5
课题立项：《境域重构：核心价值观融入乡村文明建设的机制与路径研究》成员）+0.5
科研（校课题立项：《阅读进阶：乡村儿童“阅读书屋”的设计研究》成员）+1
科研（校课题立项：《共同富裕背景下乡村社区“儿童之家”优化策略研究》负责人）+3
科研（学科竞赛：浙江师范大学专业学位研究生优秀实践成果遴选三等奖）+3</t>
        </r>
      </text>
    </comment>
    <comment ref="T246" authorId="16" shapeId="0">
      <text>
        <r>
          <rPr>
            <b/>
            <sz val="9"/>
            <rFont val="宋体"/>
            <family val="3"/>
            <charset val="134"/>
          </rPr>
          <t>dell:</t>
        </r>
        <r>
          <rPr>
            <sz val="9"/>
            <rFont val="宋体"/>
            <family val="3"/>
            <charset val="134"/>
          </rPr>
          <t xml:space="preserve">
综合性比赛（浙江师范大学第十八届心理知识大比拼二等奖）+3.5
综合性比赛（《情绪调节：职初教师教学适应策略研究》桃李杯全国中小学教育教学论文大赛一等奖）+2
综合性比赛（舞蹈翻跳比赛）+0.5
综合性比赛（朗诵比赛参与）+0.5</t>
        </r>
      </text>
    </comment>
    <comment ref="F247" authorId="16" shapeId="0">
      <text>
        <r>
          <rPr>
            <b/>
            <sz val="9"/>
            <rFont val="宋体"/>
            <family val="3"/>
            <charset val="134"/>
          </rPr>
          <t>dell:</t>
        </r>
        <r>
          <rPr>
            <sz val="9"/>
            <rFont val="宋体"/>
            <family val="3"/>
            <charset val="134"/>
          </rPr>
          <t xml:space="preserve">
学生工作（教育研会志愿服务部干事）（称职）+1
志愿服务（35小时）+4
荣誉加分（校级先进志愿者集体）+4
德育（文明寝室）+3</t>
        </r>
      </text>
    </comment>
    <comment ref="O247" authorId="16" shapeId="0">
      <text>
        <r>
          <rPr>
            <b/>
            <sz val="9"/>
            <rFont val="宋体"/>
            <family val="3"/>
            <charset val="134"/>
          </rPr>
          <t>dell:</t>
        </r>
        <r>
          <rPr>
            <sz val="9"/>
            <rFont val="宋体"/>
            <family val="3"/>
            <charset val="134"/>
          </rPr>
          <t xml:space="preserve">
科研（院课题立项：《核心素养视域下小学数学长作业设计研究》主持人）+1.5
科研（院课题立项：《基于情绪调节的小学职初教师入职适应问题研究》成员）+0.5</t>
        </r>
      </text>
    </comment>
    <comment ref="T247" authorId="16" shapeId="0">
      <text>
        <r>
          <rPr>
            <b/>
            <sz val="9"/>
            <rFont val="宋体"/>
            <family val="3"/>
            <charset val="134"/>
          </rPr>
          <t>dell:</t>
        </r>
        <r>
          <rPr>
            <sz val="9"/>
            <rFont val="宋体"/>
            <family val="3"/>
            <charset val="134"/>
          </rPr>
          <t xml:space="preserve">
综合性比赛（浙江师范大学第二届“立德树人·以德育德”研究生征文大赛三等奖）+5
综合性比赛（浙江师范大学第十八届心理知识大比拼二等奖）+3.5
两个参加分+1</t>
        </r>
      </text>
    </comment>
    <comment ref="F248" authorId="16" shapeId="0">
      <text>
        <r>
          <rPr>
            <b/>
            <sz val="9"/>
            <rFont val="宋体"/>
            <family val="3"/>
            <charset val="134"/>
          </rPr>
          <t>dell:</t>
        </r>
        <r>
          <rPr>
            <sz val="9"/>
            <rFont val="宋体"/>
            <family val="3"/>
            <charset val="134"/>
          </rPr>
          <t xml:space="preserve">
志愿服务（9小时）+4
德育（文明寝室）+3</t>
        </r>
      </text>
    </comment>
    <comment ref="O248" authorId="16" shapeId="0">
      <text>
        <r>
          <rPr>
            <b/>
            <sz val="9"/>
            <rFont val="宋体"/>
            <family val="3"/>
            <charset val="134"/>
          </rPr>
          <t>dell:</t>
        </r>
        <r>
          <rPr>
            <sz val="9"/>
            <rFont val="宋体"/>
            <family val="3"/>
            <charset val="134"/>
          </rPr>
          <t xml:space="preserve">
科研（校课题立项：《大阅读观下浙江省山区26县小学生阅读素养现状调查与提升对策研究》成员）+0.4
科研（院课题立项：《基于情绪调节的小学职初教师入职适应问题研究》成员）+0.5</t>
        </r>
      </text>
    </comment>
    <comment ref="T248" authorId="16" shapeId="0">
      <text>
        <r>
          <rPr>
            <b/>
            <sz val="9"/>
            <rFont val="宋体"/>
            <family val="3"/>
            <charset val="134"/>
          </rPr>
          <t>dell:</t>
        </r>
        <r>
          <rPr>
            <sz val="9"/>
            <rFont val="宋体"/>
            <family val="3"/>
            <charset val="134"/>
          </rPr>
          <t xml:space="preserve">
综合性比赛（浙江师范大学第十八届心理知识大比拼二等奖）+3.5
综合性比赛（舞蹈翻跳比赛三等奖）+0.5
综合性比赛（浙江师范大学第二届“立德树人·以德育德”研究生征文大赛一等奖）+10
综合性比赛（“迎浙师华诞，书师大芳华”献礼浙师66周年校庆书法大赛参与）+0.5</t>
        </r>
      </text>
    </comment>
    <comment ref="F249" authorId="16" shapeId="0">
      <text>
        <r>
          <rPr>
            <b/>
            <sz val="9"/>
            <rFont val="宋体"/>
            <family val="3"/>
            <charset val="134"/>
          </rPr>
          <t>dell:</t>
        </r>
        <r>
          <rPr>
            <sz val="9"/>
            <rFont val="宋体"/>
            <family val="3"/>
            <charset val="134"/>
          </rPr>
          <t xml:space="preserve">
志愿服务（26小时）+4
德育（文明寝室）+3</t>
        </r>
      </text>
    </comment>
    <comment ref="O249" authorId="16" shapeId="0">
      <text>
        <r>
          <rPr>
            <b/>
            <sz val="9"/>
            <rFont val="宋体"/>
            <family val="3"/>
            <charset val="134"/>
          </rPr>
          <t>dell:</t>
        </r>
        <r>
          <rPr>
            <sz val="9"/>
            <rFont val="宋体"/>
            <family val="3"/>
            <charset val="134"/>
          </rPr>
          <t xml:space="preserve">
科研（院课题立项：《基于幼小衔接视角的公共图书馆阅读推广服务模式研究》主持人）+1.5
科研（院课题立项：《小学交际活动作文习作支架的设计与应用研究》成员）+0.5
科研（学科竞赛：浙江师范大学全日制教育硕士专业学位研究生小学教育专业教学技能大赛三等奖）+5</t>
        </r>
      </text>
    </comment>
    <comment ref="T249" authorId="16" shapeId="0">
      <text>
        <r>
          <rPr>
            <b/>
            <sz val="9"/>
            <rFont val="宋体"/>
            <family val="3"/>
            <charset val="134"/>
          </rPr>
          <t>dell:</t>
        </r>
        <r>
          <rPr>
            <sz val="9"/>
            <rFont val="宋体"/>
            <family val="3"/>
            <charset val="134"/>
          </rPr>
          <t xml:space="preserve">
综合性比赛（浙江师范大学第十八届心理知识大比拼二等奖）+3.5
综合性比赛（舞蹈翻跳比赛团队三等奖，个人三等奖）+0.5
综合性比赛（“光影寄情，献礼校庆”摄影大赛参与）+0.5</t>
        </r>
      </text>
    </comment>
    <comment ref="F250" authorId="16" shapeId="0">
      <text>
        <r>
          <rPr>
            <b/>
            <sz val="9"/>
            <rFont val="宋体"/>
            <family val="3"/>
            <charset val="134"/>
          </rPr>
          <t>dell:</t>
        </r>
        <r>
          <rPr>
            <sz val="9"/>
            <rFont val="宋体"/>
            <family val="3"/>
            <charset val="134"/>
          </rPr>
          <t xml:space="preserve">
志愿服务（18.5）+4
德育（院级文明寝室）+3
学生工作（生活委员）+4</t>
        </r>
      </text>
    </comment>
    <comment ref="O250" authorId="16" shapeId="0">
      <text>
        <r>
          <rPr>
            <b/>
            <sz val="9"/>
            <rFont val="宋体"/>
            <family val="3"/>
            <charset val="134"/>
          </rPr>
          <t>dell:</t>
        </r>
        <r>
          <rPr>
            <sz val="9"/>
            <rFont val="宋体"/>
            <family val="3"/>
            <charset val="134"/>
          </rPr>
          <t xml:space="preserve">
科研（院课题立项：利用变式教学培养高段小学生数学空间观念的策略研究——负责人）+1、5</t>
        </r>
      </text>
    </comment>
    <comment ref="T250" authorId="16" shapeId="0">
      <text>
        <r>
          <rPr>
            <b/>
            <sz val="9"/>
            <rFont val="宋体"/>
            <family val="3"/>
            <charset val="134"/>
          </rPr>
          <t>dell:</t>
        </r>
        <r>
          <rPr>
            <sz val="9"/>
            <rFont val="宋体"/>
            <family val="3"/>
            <charset val="134"/>
          </rPr>
          <t xml:space="preserve">
0
</t>
        </r>
      </text>
    </comment>
    <comment ref="F251" authorId="16" shapeId="0">
      <text>
        <r>
          <rPr>
            <b/>
            <sz val="9"/>
            <rFont val="宋体"/>
            <family val="3"/>
            <charset val="134"/>
          </rPr>
          <t>dell:</t>
        </r>
        <r>
          <rPr>
            <sz val="9"/>
            <rFont val="宋体"/>
            <family val="3"/>
            <charset val="134"/>
          </rPr>
          <t xml:space="preserve">
志愿服务（11.5小时）+4
德育（院级文明寝室）+3
学生工作（教师教育学院研会生活组干事，考核合格）+2</t>
        </r>
      </text>
    </comment>
    <comment ref="O251" authorId="16" shapeId="0">
      <text>
        <r>
          <rPr>
            <b/>
            <sz val="9"/>
            <rFont val="宋体"/>
            <family val="3"/>
            <charset val="134"/>
          </rPr>
          <t>dell:</t>
        </r>
        <r>
          <rPr>
            <sz val="9"/>
            <rFont val="宋体"/>
            <family val="3"/>
            <charset val="134"/>
          </rPr>
          <t xml:space="preserve">
科研（院课题立项：利用变式教学培养高段小学生数学空间观念的策略研究——成员）+0.5</t>
        </r>
      </text>
    </comment>
    <comment ref="T251" authorId="16" shapeId="0">
      <text>
        <r>
          <rPr>
            <b/>
            <sz val="9"/>
            <rFont val="宋体"/>
            <family val="3"/>
            <charset val="134"/>
          </rPr>
          <t>dell:</t>
        </r>
        <r>
          <rPr>
            <sz val="9"/>
            <rFont val="宋体"/>
            <family val="3"/>
            <charset val="134"/>
          </rPr>
          <t xml:space="preserve">
0</t>
        </r>
      </text>
    </comment>
    <comment ref="F252" authorId="16" shapeId="0">
      <text>
        <r>
          <rPr>
            <b/>
            <sz val="9"/>
            <rFont val="宋体"/>
            <family val="3"/>
            <charset val="134"/>
          </rPr>
          <t>dell:</t>
        </r>
        <r>
          <rPr>
            <sz val="9"/>
            <rFont val="宋体"/>
            <family val="3"/>
            <charset val="134"/>
          </rPr>
          <t xml:space="preserve">
志愿服务（26.5小时）+4
德育（院级文明寝室）+3
院研会干事考核（优秀）+3</t>
        </r>
      </text>
    </comment>
    <comment ref="O252" authorId="16" shapeId="0">
      <text>
        <r>
          <rPr>
            <b/>
            <sz val="9"/>
            <rFont val="宋体"/>
            <family val="3"/>
            <charset val="134"/>
          </rPr>
          <t>dell:</t>
        </r>
        <r>
          <rPr>
            <sz val="9"/>
            <rFont val="宋体"/>
            <family val="3"/>
            <charset val="134"/>
          </rPr>
          <t xml:space="preserve">
科研（院课题立项：利用变式教学培养高段小学生数学空间观念的策略研究——成员）+0.5</t>
        </r>
      </text>
    </comment>
    <comment ref="T252" authorId="16" shapeId="0">
      <text>
        <r>
          <rPr>
            <b/>
            <sz val="9"/>
            <rFont val="宋体"/>
            <family val="3"/>
            <charset val="134"/>
          </rPr>
          <t>dell:</t>
        </r>
        <r>
          <rPr>
            <sz val="9"/>
            <rFont val="宋体"/>
            <family val="3"/>
            <charset val="134"/>
          </rPr>
          <t xml:space="preserve">
综合性比赛（文传学院“光影寄情，献礼浙师”摄影大赛，参与）+0.5
综合性比赛（2022图文读书节·| “遇见崭新的自己”书单设计活动参与）+0.5
综合性比赛（2022年第三届大学生组织管理能力大赛校赛一等奖）+2
综合性比赛（第一届大学生传统文化知识大赛二等奖）+2
综合性比赛（2022年第六届大学生环保知识大赛优秀奖）+2</t>
        </r>
      </text>
    </comment>
    <comment ref="F253" authorId="16" shapeId="0">
      <text>
        <r>
          <rPr>
            <b/>
            <sz val="9"/>
            <rFont val="宋体"/>
            <family val="3"/>
            <charset val="134"/>
          </rPr>
          <t>dell:</t>
        </r>
        <r>
          <rPr>
            <sz val="9"/>
            <rFont val="宋体"/>
            <family val="3"/>
            <charset val="134"/>
          </rPr>
          <t xml:space="preserve">
德育（院级文明寝室）+3
志愿服务（8小时）+4</t>
        </r>
      </text>
    </comment>
    <comment ref="O253" authorId="16" shapeId="0">
      <text>
        <r>
          <rPr>
            <b/>
            <sz val="9"/>
            <rFont val="宋体"/>
            <family val="3"/>
            <charset val="134"/>
          </rPr>
          <t>dell:</t>
        </r>
        <r>
          <rPr>
            <sz val="9"/>
            <rFont val="宋体"/>
            <family val="3"/>
            <charset val="134"/>
          </rPr>
          <t xml:space="preserve">
科研（院级第十期课题立项，课题：基于情境学习的小学语文思辨性阅读教学的路径研究，成员）+1
科研（院级第十期课题立项，课题：深度学习：指向小学语文思维能力提升的提问策略研究，负责人）+1.5</t>
        </r>
      </text>
    </comment>
    <comment ref="T253" authorId="16" shapeId="0">
      <text>
        <r>
          <rPr>
            <b/>
            <sz val="9"/>
            <rFont val="宋体"/>
            <family val="3"/>
            <charset val="134"/>
          </rPr>
          <t>dell:</t>
        </r>
        <r>
          <rPr>
            <sz val="9"/>
            <rFont val="宋体"/>
            <family val="3"/>
            <charset val="134"/>
          </rPr>
          <t xml:space="preserve">
浙江师范大学教师教育学院"迎浙师华诞，书师大芳华"主题书法大赛一等奖+5
综合性比赛（《基于情境教学法的小学语文阅读教学探索》桃李杯全国中小学教育教学论文大赛一等奖）+2</t>
        </r>
      </text>
    </comment>
    <comment ref="F254" authorId="16" shapeId="0">
      <text>
        <r>
          <rPr>
            <b/>
            <sz val="9"/>
            <rFont val="宋体"/>
            <family val="3"/>
            <charset val="134"/>
          </rPr>
          <t>dell:</t>
        </r>
        <r>
          <rPr>
            <sz val="9"/>
            <rFont val="宋体"/>
            <family val="3"/>
            <charset val="134"/>
          </rPr>
          <t xml:space="preserve">
志愿服务（12.5小时）+4
寝室整改成员-3
</t>
        </r>
      </text>
    </comment>
    <comment ref="O254" authorId="16" shapeId="0">
      <text>
        <r>
          <rPr>
            <b/>
            <sz val="9"/>
            <rFont val="宋体"/>
            <family val="3"/>
            <charset val="134"/>
          </rPr>
          <t>dell:</t>
        </r>
        <r>
          <rPr>
            <sz val="9"/>
            <rFont val="宋体"/>
            <family val="3"/>
            <charset val="134"/>
          </rPr>
          <t xml:space="preserve">
科研（院课题立项：《基于项目式学习的“非遗”文化进校园案例研究——以海宁皮影戏为例，负责人）+1.5
院课题成员+0.25</t>
        </r>
      </text>
    </comment>
    <comment ref="T254" authorId="16" shapeId="0">
      <text>
        <r>
          <rPr>
            <b/>
            <sz val="9"/>
            <rFont val="宋体"/>
            <family val="3"/>
            <charset val="134"/>
          </rPr>
          <t>dell:</t>
        </r>
        <r>
          <rPr>
            <sz val="9"/>
            <rFont val="宋体"/>
            <family val="3"/>
            <charset val="134"/>
          </rPr>
          <t xml:space="preserve">
综合性比赛（《双减背景下家庭教育功能的再审视》“桃李杯”全国中小学教育教学论文大赛一等奖）+2
综合性比赛（教师教育学院“千灯万福庆元宵，筑梦冰雪向未来”研究生摄影绘画书法大赛绘画组优胜奖)+2
综合性比赛（浙江师范大学“三行情书·明信片设计大赛优胜奖）+2
综合性比赛（“请党放心，强国有我”党日主题活动优秀表演奖）+3
综合性比赛（浙江师范大学第十四届研究生外语风采大赛之“喜迎亚运，译展风采”翻译大赛二等奖）+7
两个参加分+1</t>
        </r>
      </text>
    </comment>
    <comment ref="F255" authorId="4" shapeId="0">
      <text>
        <r>
          <rPr>
            <b/>
            <sz val="9"/>
            <rFont val="宋体"/>
            <family val="3"/>
            <charset val="134"/>
          </rPr>
          <t>user:</t>
        </r>
        <r>
          <rPr>
            <sz val="9"/>
            <rFont val="宋体"/>
            <family val="3"/>
            <charset val="134"/>
          </rPr>
          <t xml:space="preserve">
1.志愿服务加分（28h）+4
2.学生工作（院研会微宣组干事 考核优秀）+3
3.寝室整改（成员）-3</t>
        </r>
      </text>
    </comment>
    <comment ref="O255" authorId="4" shapeId="0">
      <text>
        <r>
          <rPr>
            <b/>
            <sz val="9"/>
            <rFont val="宋体"/>
            <family val="3"/>
            <charset val="134"/>
          </rPr>
          <t>user:</t>
        </r>
        <r>
          <rPr>
            <sz val="9"/>
            <rFont val="宋体"/>
            <family val="3"/>
            <charset val="134"/>
          </rPr>
          <t xml:space="preserve">
1.院课题立项负责人+1.5
2.院课题立项成员+0.5
3.校课题立项成员+0.4</t>
        </r>
      </text>
    </comment>
    <comment ref="T255" authorId="4" shapeId="0">
      <text>
        <r>
          <rPr>
            <b/>
            <sz val="9"/>
            <color rgb="FF000000"/>
            <rFont val="宋体"/>
            <family val="3"/>
            <charset val="134"/>
          </rPr>
          <t>user:</t>
        </r>
        <r>
          <rPr>
            <sz val="9"/>
            <color rgb="FF000000"/>
            <rFont val="宋体"/>
            <family val="3"/>
            <charset val="134"/>
          </rPr>
          <t xml:space="preserve">
</t>
        </r>
        <r>
          <rPr>
            <sz val="9"/>
            <color rgb="FF000000"/>
            <rFont val="宋体"/>
            <family val="3"/>
            <charset val="134"/>
          </rPr>
          <t>1.</t>
        </r>
        <r>
          <rPr>
            <sz val="9"/>
            <color rgb="FF000000"/>
            <rFont val="宋体"/>
            <family val="3"/>
            <charset val="134"/>
          </rPr>
          <t>院级摄影绘画书法大赛摄影组一等奖</t>
        </r>
        <r>
          <rPr>
            <sz val="9"/>
            <color rgb="FF000000"/>
            <rFont val="宋体"/>
            <family val="3"/>
            <charset val="134"/>
          </rPr>
          <t xml:space="preserve">+5
</t>
        </r>
        <r>
          <rPr>
            <sz val="9"/>
            <color rgb="FF000000"/>
            <rFont val="宋体"/>
            <family val="3"/>
            <charset val="134"/>
          </rPr>
          <t>2.</t>
        </r>
        <r>
          <rPr>
            <sz val="9"/>
            <color rgb="FF000000"/>
            <rFont val="宋体"/>
            <family val="3"/>
            <charset val="134"/>
          </rPr>
          <t>院短视频大赛一等奖</t>
        </r>
        <r>
          <rPr>
            <sz val="9"/>
            <color rgb="FF000000"/>
            <rFont val="宋体"/>
            <family val="3"/>
            <charset val="134"/>
          </rPr>
          <t xml:space="preserve">+5
</t>
        </r>
        <r>
          <rPr>
            <sz val="9"/>
            <color rgb="FF000000"/>
            <rFont val="宋体"/>
            <family val="3"/>
            <charset val="134"/>
          </rPr>
          <t>3.</t>
        </r>
        <r>
          <rPr>
            <sz val="9"/>
            <color rgb="FF000000"/>
            <rFont val="宋体"/>
            <family val="3"/>
            <charset val="134"/>
          </rPr>
          <t>院文创设计大赛优胜奖</t>
        </r>
        <r>
          <rPr>
            <sz val="9"/>
            <color rgb="FF000000"/>
            <rFont val="宋体"/>
            <family val="3"/>
            <charset val="134"/>
          </rPr>
          <t xml:space="preserve">+2
</t>
        </r>
        <r>
          <rPr>
            <sz val="9"/>
            <color rgb="FF000000"/>
            <rFont val="宋体"/>
            <family val="3"/>
            <charset val="134"/>
          </rPr>
          <t>4.</t>
        </r>
        <r>
          <rPr>
            <sz val="9"/>
            <color rgb="FF000000"/>
            <rFont val="宋体"/>
            <family val="3"/>
            <charset val="134"/>
          </rPr>
          <t>桃李杯全国中小学教育教学论文大赛一等奖</t>
        </r>
        <r>
          <rPr>
            <sz val="9"/>
            <color rgb="FF000000"/>
            <rFont val="宋体"/>
            <family val="3"/>
            <charset val="134"/>
          </rPr>
          <t xml:space="preserve">+2
</t>
        </r>
        <r>
          <rPr>
            <sz val="9"/>
            <color rgb="FF000000"/>
            <rFont val="宋体"/>
            <family val="3"/>
            <charset val="134"/>
          </rPr>
          <t>5.</t>
        </r>
        <r>
          <rPr>
            <sz val="9"/>
            <color rgb="FF000000"/>
            <rFont val="宋体"/>
            <family val="3"/>
            <charset val="134"/>
          </rPr>
          <t>参与建校</t>
        </r>
        <r>
          <rPr>
            <sz val="9"/>
            <color rgb="FF000000"/>
            <rFont val="宋体"/>
            <family val="3"/>
            <charset val="134"/>
          </rPr>
          <t>66</t>
        </r>
        <r>
          <rPr>
            <sz val="9"/>
            <color rgb="FF000000"/>
            <rFont val="宋体"/>
            <family val="3"/>
            <charset val="134"/>
          </rPr>
          <t>周年</t>
        </r>
        <r>
          <rPr>
            <sz val="9"/>
            <color rgb="FF000000"/>
            <rFont val="宋体"/>
            <family val="3"/>
            <charset val="134"/>
          </rPr>
          <t>vlog</t>
        </r>
        <r>
          <rPr>
            <sz val="9"/>
            <color rgb="FF000000"/>
            <rFont val="宋体"/>
            <family val="3"/>
            <charset val="134"/>
          </rPr>
          <t>大赛</t>
        </r>
        <r>
          <rPr>
            <sz val="9"/>
            <color rgb="FF000000"/>
            <rFont val="宋体"/>
            <family val="3"/>
            <charset val="134"/>
          </rPr>
          <t xml:space="preserve"> +0.5
</t>
        </r>
        <r>
          <rPr>
            <sz val="9"/>
            <color rgb="FF000000"/>
            <rFont val="宋体"/>
            <family val="3"/>
            <charset val="134"/>
          </rPr>
          <t>6.</t>
        </r>
        <r>
          <rPr>
            <sz val="9"/>
            <color rgb="FF000000"/>
            <rFont val="宋体"/>
            <family val="3"/>
            <charset val="134"/>
          </rPr>
          <t>参与迎亚运</t>
        </r>
        <r>
          <rPr>
            <sz val="9"/>
            <color rgb="FF000000"/>
            <rFont val="宋体"/>
            <family val="3"/>
            <charset val="134"/>
          </rPr>
          <t>·</t>
        </r>
        <r>
          <rPr>
            <sz val="9"/>
            <color rgb="FF000000"/>
            <rFont val="宋体"/>
            <family val="3"/>
            <charset val="134"/>
          </rPr>
          <t>三行情书</t>
        </r>
        <r>
          <rPr>
            <sz val="9"/>
            <color rgb="FF000000"/>
            <rFont val="宋体"/>
            <family val="3"/>
            <charset val="134"/>
          </rPr>
          <t>·</t>
        </r>
        <r>
          <rPr>
            <sz val="9"/>
            <color rgb="FF000000"/>
            <rFont val="宋体"/>
            <family val="3"/>
            <charset val="134"/>
          </rPr>
          <t>明信片设计大赛</t>
        </r>
        <r>
          <rPr>
            <sz val="9"/>
            <color rgb="FF000000"/>
            <rFont val="宋体"/>
            <family val="3"/>
            <charset val="134"/>
          </rPr>
          <t xml:space="preserve"> +0.5</t>
        </r>
      </text>
    </comment>
    <comment ref="F256" authorId="4" shapeId="0">
      <text>
        <r>
          <rPr>
            <b/>
            <sz val="9"/>
            <color rgb="FF000000"/>
            <rFont val="宋体"/>
            <family val="3"/>
            <charset val="134"/>
          </rPr>
          <t>user:</t>
        </r>
        <r>
          <rPr>
            <sz val="9"/>
            <color rgb="FF000000"/>
            <rFont val="宋体"/>
            <family val="3"/>
            <charset val="134"/>
          </rPr>
          <t xml:space="preserve">
</t>
        </r>
        <r>
          <rPr>
            <sz val="9"/>
            <color rgb="FF000000"/>
            <rFont val="宋体"/>
            <family val="3"/>
            <charset val="134"/>
          </rPr>
          <t>1.</t>
        </r>
        <r>
          <rPr>
            <sz val="9"/>
            <color rgb="FF000000"/>
            <rFont val="宋体"/>
            <family val="3"/>
            <charset val="134"/>
          </rPr>
          <t>学生工作（考核优秀）</t>
        </r>
        <r>
          <rPr>
            <sz val="9"/>
            <color rgb="FF000000"/>
            <rFont val="宋体"/>
            <family val="3"/>
            <charset val="134"/>
          </rPr>
          <t xml:space="preserve">+9
</t>
        </r>
        <r>
          <rPr>
            <sz val="9"/>
            <color rgb="FF000000"/>
            <rFont val="宋体"/>
            <family val="3"/>
            <charset val="134"/>
          </rPr>
          <t>2.</t>
        </r>
        <r>
          <rPr>
            <sz val="9"/>
            <color rgb="FF000000"/>
            <rFont val="宋体"/>
            <family val="3"/>
            <charset val="134"/>
          </rPr>
          <t>志愿服务（</t>
        </r>
        <r>
          <rPr>
            <sz val="9"/>
            <color rgb="FF000000"/>
            <rFont val="宋体"/>
            <family val="3"/>
            <charset val="134"/>
          </rPr>
          <t>34.2h</t>
        </r>
        <r>
          <rPr>
            <sz val="9"/>
            <color rgb="FF000000"/>
            <rFont val="宋体"/>
            <family val="3"/>
            <charset val="134"/>
          </rPr>
          <t>）</t>
        </r>
        <r>
          <rPr>
            <sz val="9"/>
            <color rgb="FF000000"/>
            <rFont val="宋体"/>
            <family val="3"/>
            <charset val="134"/>
          </rPr>
          <t xml:space="preserve">+4
</t>
        </r>
        <r>
          <rPr>
            <sz val="9"/>
            <color rgb="FF000000"/>
            <rFont val="宋体"/>
            <family val="3"/>
            <charset val="134"/>
          </rPr>
          <t>3.</t>
        </r>
        <r>
          <rPr>
            <sz val="9"/>
            <color rgb="FF000000"/>
            <rFont val="宋体"/>
            <family val="3"/>
            <charset val="134"/>
          </rPr>
          <t>寝室整改（成员）</t>
        </r>
        <r>
          <rPr>
            <sz val="9"/>
            <color rgb="FF000000"/>
            <rFont val="宋体"/>
            <family val="3"/>
            <charset val="134"/>
          </rPr>
          <t>-3</t>
        </r>
      </text>
    </comment>
    <comment ref="O256" authorId="4" shapeId="0">
      <text>
        <r>
          <rPr>
            <b/>
            <sz val="9"/>
            <rFont val="宋体"/>
            <family val="3"/>
            <charset val="134"/>
          </rPr>
          <t>user:</t>
        </r>
        <r>
          <rPr>
            <sz val="9"/>
            <rFont val="宋体"/>
            <family val="3"/>
            <charset val="134"/>
          </rPr>
          <t xml:space="preserve">
1.院课题立项成员+0.33</t>
        </r>
      </text>
    </comment>
    <comment ref="T256" authorId="4" shapeId="0">
      <text>
        <r>
          <rPr>
            <b/>
            <sz val="9"/>
            <rFont val="宋体"/>
            <family val="3"/>
            <charset val="134"/>
          </rPr>
          <t>user:</t>
        </r>
        <r>
          <rPr>
            <sz val="9"/>
            <rFont val="宋体"/>
            <family val="3"/>
            <charset val="134"/>
          </rPr>
          <t xml:space="preserve">
1.党员先锋岗先进个人+4
2.2021级新生主题党日活动优秀表演奖最佳组织奖+4
3.2021级新生主题党日活动优秀表演奖+3
4.第十二届诗文诵读大赛《英雄赞歌》优胜奖+1
5.2021年大学生健康科普知识竞赛二等奖+2
6.2021年全国大学生科学素质知识竞赛活动初赛一等奖+2
7.“在浙师的N+1种时光”《来浙探春》参与+0.5
8.第十二届国学文化节之主题征文大赛参与+0.5</t>
        </r>
      </text>
    </comment>
    <comment ref="F257" authorId="4" shapeId="0">
      <text>
        <r>
          <rPr>
            <b/>
            <sz val="9"/>
            <color rgb="FF000000"/>
            <rFont val="宋体"/>
            <family val="3"/>
            <charset val="134"/>
          </rPr>
          <t>user:</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9.5h</t>
        </r>
        <r>
          <rPr>
            <sz val="9"/>
            <color rgb="FF000000"/>
            <rFont val="宋体"/>
            <family val="3"/>
            <charset val="134"/>
          </rPr>
          <t>）</t>
        </r>
        <r>
          <rPr>
            <sz val="9"/>
            <color rgb="FF000000"/>
            <rFont val="宋体"/>
            <family val="3"/>
            <charset val="134"/>
          </rPr>
          <t xml:space="preserve">+4
</t>
        </r>
        <r>
          <rPr>
            <sz val="9"/>
            <color rgb="FF000000"/>
            <rFont val="宋体"/>
            <family val="3"/>
            <charset val="134"/>
          </rPr>
          <t>2.</t>
        </r>
        <r>
          <rPr>
            <sz val="9"/>
            <color rgb="FF000000"/>
            <rFont val="宋体"/>
            <family val="3"/>
            <charset val="134"/>
          </rPr>
          <t>寝室整改（负责人）</t>
        </r>
        <r>
          <rPr>
            <sz val="9"/>
            <color rgb="FF000000"/>
            <rFont val="宋体"/>
            <family val="3"/>
            <charset val="134"/>
          </rPr>
          <t xml:space="preserve">-5
</t>
        </r>
      </text>
    </comment>
    <comment ref="O257" authorId="4" shapeId="0">
      <text>
        <r>
          <rPr>
            <b/>
            <sz val="9"/>
            <rFont val="宋体"/>
            <family val="3"/>
            <charset val="134"/>
          </rPr>
          <t>user:</t>
        </r>
        <r>
          <rPr>
            <sz val="9"/>
            <rFont val="宋体"/>
            <family val="3"/>
            <charset val="134"/>
          </rPr>
          <t xml:space="preserve">
1.校课题立项成员+2
2.校课题立项成员+0.66
3.院课题立项负责人+1.5
5.研究生优秀实践成果遴选校级三等奖成员+0.33</t>
        </r>
      </text>
    </comment>
    <comment ref="T257" authorId="4" shapeId="0">
      <text>
        <r>
          <rPr>
            <b/>
            <sz val="9"/>
            <rFont val="宋体"/>
            <family val="3"/>
            <charset val="134"/>
          </rPr>
          <t>user:</t>
        </r>
        <r>
          <rPr>
            <sz val="9"/>
            <rFont val="宋体"/>
            <family val="3"/>
            <charset val="134"/>
          </rPr>
          <t xml:space="preserve">
1.桃李杯全国中小学教育教学论文大赛一等奖+2
2.三行情书·明信片设计大赛三等奖+3
3.2021年大学生健康科普知识竞赛一等奖+2
4.2021年第十二届国学文化节系列活动之经典诗文诵读大赛参与+0.5
5.在“浙师的N+1种时光”vlog庆祝建校66周年大赛参与+0.5</t>
        </r>
      </text>
    </comment>
    <comment ref="F258" authorId="4" shapeId="0">
      <text>
        <r>
          <rPr>
            <b/>
            <sz val="9"/>
            <rFont val="宋体"/>
            <family val="3"/>
            <charset val="134"/>
          </rPr>
          <t>user:</t>
        </r>
        <r>
          <rPr>
            <sz val="9"/>
            <rFont val="宋体"/>
            <family val="3"/>
            <charset val="134"/>
          </rPr>
          <t xml:space="preserve">
1.志愿服务（16h）+4</t>
        </r>
      </text>
    </comment>
    <comment ref="O258" authorId="4" shapeId="0">
      <text>
        <r>
          <rPr>
            <b/>
            <sz val="9"/>
            <rFont val="宋体"/>
            <family val="3"/>
            <charset val="134"/>
          </rPr>
          <t>user:</t>
        </r>
        <r>
          <rPr>
            <sz val="9"/>
            <rFont val="宋体"/>
            <family val="3"/>
            <charset val="134"/>
          </rPr>
          <t xml:space="preserve">
1.院课题立项成员+0.5</t>
        </r>
      </text>
    </comment>
    <comment ref="T258" authorId="4" shapeId="0">
      <text>
        <r>
          <rPr>
            <b/>
            <sz val="9"/>
            <rFont val="宋体"/>
            <family val="3"/>
            <charset val="134"/>
          </rPr>
          <t>user:</t>
        </r>
        <r>
          <rPr>
            <sz val="9"/>
            <rFont val="宋体"/>
            <family val="3"/>
            <charset val="134"/>
          </rPr>
          <t xml:space="preserve">
1.第三十一期“相关斋”茶座活动参与+0.5</t>
        </r>
      </text>
    </comment>
    <comment ref="F259" authorId="4" shapeId="0">
      <text>
        <r>
          <rPr>
            <b/>
            <sz val="9"/>
            <color rgb="FF000000"/>
            <rFont val="宋体"/>
            <family val="3"/>
            <charset val="134"/>
          </rPr>
          <t>user:</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5.5h</t>
        </r>
        <r>
          <rPr>
            <sz val="9"/>
            <color rgb="FF000000"/>
            <rFont val="宋体"/>
            <family val="3"/>
            <charset val="134"/>
          </rPr>
          <t>）</t>
        </r>
        <r>
          <rPr>
            <sz val="9"/>
            <color rgb="FF000000"/>
            <rFont val="宋体"/>
            <family val="3"/>
            <charset val="134"/>
          </rPr>
          <t>+2.75</t>
        </r>
      </text>
    </comment>
    <comment ref="O259" authorId="4" shapeId="0">
      <text>
        <r>
          <rPr>
            <b/>
            <sz val="9"/>
            <rFont val="宋体"/>
            <family val="3"/>
            <charset val="134"/>
          </rPr>
          <t>user:</t>
        </r>
        <r>
          <rPr>
            <sz val="9"/>
            <rFont val="宋体"/>
            <family val="3"/>
            <charset val="134"/>
          </rPr>
          <t xml:space="preserve">
1.院课题立项成员+0.5</t>
        </r>
      </text>
    </comment>
    <comment ref="F260" authorId="4" shapeId="0">
      <text>
        <r>
          <rPr>
            <b/>
            <sz val="9"/>
            <color rgb="FF000000"/>
            <rFont val="宋体"/>
            <family val="3"/>
            <charset val="134"/>
          </rPr>
          <t>user:</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10.1h</t>
        </r>
        <r>
          <rPr>
            <sz val="9"/>
            <color rgb="FF000000"/>
            <rFont val="宋体"/>
            <family val="3"/>
            <charset val="134"/>
          </rPr>
          <t>）</t>
        </r>
        <r>
          <rPr>
            <sz val="9"/>
            <color rgb="FF000000"/>
            <rFont val="宋体"/>
            <family val="3"/>
            <charset val="134"/>
          </rPr>
          <t>+4</t>
        </r>
      </text>
    </comment>
    <comment ref="T260" authorId="4" shapeId="0">
      <text>
        <r>
          <rPr>
            <b/>
            <sz val="9"/>
            <rFont val="宋体"/>
            <family val="3"/>
            <charset val="134"/>
          </rPr>
          <t>user:</t>
        </r>
        <r>
          <rPr>
            <sz val="9"/>
            <rFont val="宋体"/>
            <family val="3"/>
            <charset val="134"/>
          </rPr>
          <t xml:space="preserve">
1.温岭市助力“双减”拓展性课程设计大赛团体三等奖+2.5</t>
        </r>
      </text>
    </comment>
    <comment ref="F261" authorId="4" shapeId="0">
      <text>
        <r>
          <rPr>
            <b/>
            <sz val="9"/>
            <rFont val="宋体"/>
            <family val="3"/>
            <charset val="134"/>
          </rPr>
          <t>user:</t>
        </r>
        <r>
          <rPr>
            <sz val="9"/>
            <rFont val="宋体"/>
            <family val="3"/>
            <charset val="134"/>
          </rPr>
          <t xml:space="preserve">
1.志愿服务（8h）+4</t>
        </r>
      </text>
    </comment>
    <comment ref="T261" authorId="4" shapeId="0">
      <text>
        <r>
          <rPr>
            <b/>
            <sz val="9"/>
            <rFont val="宋体"/>
            <family val="3"/>
            <charset val="134"/>
          </rPr>
          <t>user:</t>
        </r>
        <r>
          <rPr>
            <sz val="9"/>
            <rFont val="宋体"/>
            <family val="3"/>
            <charset val="134"/>
          </rPr>
          <t xml:space="preserve">
1.无锡市高新区（新吴区）新冠肺炎疫情防控志愿服务 +0.5</t>
        </r>
      </text>
    </comment>
    <comment ref="F262" authorId="4" shapeId="0">
      <text>
        <r>
          <rPr>
            <b/>
            <sz val="9"/>
            <rFont val="宋体"/>
            <family val="3"/>
            <charset val="134"/>
          </rPr>
          <t>user:</t>
        </r>
        <r>
          <rPr>
            <sz val="9"/>
            <rFont val="宋体"/>
            <family val="3"/>
            <charset val="134"/>
          </rPr>
          <t xml:space="preserve">
1.志愿服务（14.1h）+4
2.文明寝室+3</t>
        </r>
      </text>
    </comment>
    <comment ref="O262" authorId="4" shapeId="0">
      <text>
        <r>
          <rPr>
            <b/>
            <sz val="9"/>
            <rFont val="宋体"/>
            <family val="3"/>
            <charset val="134"/>
          </rPr>
          <t>user:</t>
        </r>
        <r>
          <rPr>
            <sz val="9"/>
            <rFont val="宋体"/>
            <family val="3"/>
            <charset val="134"/>
          </rPr>
          <t xml:space="preserve">
1.院级课题立项负责人+1.5
2.院级课题立项成员+0.33</t>
        </r>
      </text>
    </comment>
    <comment ref="T262" authorId="4" shapeId="0">
      <text>
        <r>
          <rPr>
            <b/>
            <sz val="9"/>
            <rFont val="宋体"/>
            <family val="3"/>
            <charset val="134"/>
          </rPr>
          <t>user:</t>
        </r>
        <r>
          <rPr>
            <sz val="9"/>
            <rFont val="宋体"/>
            <family val="3"/>
            <charset val="134"/>
          </rPr>
          <t xml:space="preserve">
1.桃李杯全国中小学教育教学论文大赛一等奖+2
2.诗文诵读大赛优胜奖团体+1
3.舞蹈翻跳大赛+0.5</t>
        </r>
      </text>
    </comment>
    <comment ref="F263" authorId="4" shapeId="0">
      <text>
        <r>
          <rPr>
            <b/>
            <sz val="9"/>
            <rFont val="宋体"/>
            <family val="3"/>
            <charset val="134"/>
          </rPr>
          <t>user:</t>
        </r>
        <r>
          <rPr>
            <sz val="9"/>
            <rFont val="宋体"/>
            <family val="3"/>
            <charset val="134"/>
          </rPr>
          <t xml:space="preserve">
1.志愿服务（15.1）h+4
2.寝室整改（成员）-3
3.寝室整改（成员）-3</t>
        </r>
      </text>
    </comment>
    <comment ref="O263" authorId="4" shapeId="0">
      <text>
        <r>
          <rPr>
            <b/>
            <sz val="9"/>
            <rFont val="宋体"/>
            <family val="3"/>
            <charset val="134"/>
          </rPr>
          <t>user:</t>
        </r>
        <r>
          <rPr>
            <sz val="9"/>
            <rFont val="宋体"/>
            <family val="3"/>
            <charset val="134"/>
          </rPr>
          <t xml:space="preserve">
1.院级课题立项负责人+1.5</t>
        </r>
      </text>
    </comment>
    <comment ref="T263" authorId="4" shapeId="0">
      <text>
        <r>
          <rPr>
            <b/>
            <sz val="9"/>
            <rFont val="宋体"/>
            <family val="3"/>
            <charset val="134"/>
          </rPr>
          <t>user:</t>
        </r>
        <r>
          <rPr>
            <sz val="9"/>
            <rFont val="宋体"/>
            <family val="3"/>
            <charset val="134"/>
          </rPr>
          <t xml:space="preserve">
1.诗文诵读大赛优胜奖+1
2.新生主题党日活动优秀表演奖+3</t>
        </r>
      </text>
    </comment>
    <comment ref="F264" authorId="4" shapeId="0">
      <text>
        <r>
          <rPr>
            <b/>
            <sz val="9"/>
            <rFont val="宋体"/>
            <family val="3"/>
            <charset val="134"/>
          </rPr>
          <t>user:</t>
        </r>
        <r>
          <rPr>
            <sz val="9"/>
            <rFont val="宋体"/>
            <family val="3"/>
            <charset val="134"/>
          </rPr>
          <t xml:space="preserve">
1.志愿服务（15.1h)+4
2.文明寝室+3</t>
        </r>
      </text>
    </comment>
    <comment ref="O264" authorId="4" shapeId="0">
      <text>
        <r>
          <rPr>
            <b/>
            <sz val="9"/>
            <rFont val="宋体"/>
            <family val="3"/>
            <charset val="134"/>
          </rPr>
          <t>user:</t>
        </r>
        <r>
          <rPr>
            <sz val="9"/>
            <rFont val="宋体"/>
            <family val="3"/>
            <charset val="134"/>
          </rPr>
          <t xml:space="preserve">
1.院课题立项负责人+1.5
2.院课题立项成员+0.25</t>
        </r>
      </text>
    </comment>
    <comment ref="T264" authorId="4" shapeId="0">
      <text>
        <r>
          <rPr>
            <b/>
            <sz val="9"/>
            <rFont val="宋体"/>
            <family val="3"/>
            <charset val="134"/>
          </rPr>
          <t>user:</t>
        </r>
        <r>
          <rPr>
            <sz val="9"/>
            <rFont val="宋体"/>
            <family val="3"/>
            <charset val="134"/>
          </rPr>
          <t xml:space="preserve">
1.桃李杯全国中小学教育教学论文大赛一等奖+2
2.舞蹈翻跳大赛+0.5
3.经典诗文诵读大赛优胜奖团体+1</t>
        </r>
      </text>
    </comment>
    <comment ref="F265" authorId="17" shapeId="0">
      <text>
        <r>
          <rPr>
            <b/>
            <sz val="9"/>
            <rFont val="宋体"/>
            <family val="3"/>
            <charset val="134"/>
          </rPr>
          <t>王晓敏:</t>
        </r>
        <r>
          <rPr>
            <sz val="9"/>
            <rFont val="宋体"/>
            <family val="3"/>
            <charset val="134"/>
          </rPr>
          <t xml:space="preserve">
志愿服务+2
文明寝室+3</t>
        </r>
      </text>
    </comment>
    <comment ref="O265" authorId="17" shapeId="0">
      <text>
        <r>
          <rPr>
            <b/>
            <sz val="9"/>
            <rFont val="宋体"/>
            <family val="3"/>
            <charset val="134"/>
          </rPr>
          <t>王晓敏:</t>
        </r>
        <r>
          <rPr>
            <sz val="9"/>
            <rFont val="宋体"/>
            <family val="3"/>
            <charset val="134"/>
          </rPr>
          <t xml:space="preserve">
校院级课题立项+6.15与实践成果遴选+0.33</t>
        </r>
      </text>
    </comment>
    <comment ref="T265" authorId="17" shapeId="0">
      <text>
        <r>
          <rPr>
            <b/>
            <sz val="9"/>
            <rFont val="宋体"/>
            <family val="3"/>
            <charset val="134"/>
          </rPr>
          <t>王晓敏:</t>
        </r>
        <r>
          <rPr>
            <sz val="9"/>
            <rFont val="宋体"/>
            <family val="3"/>
            <charset val="134"/>
          </rPr>
          <t xml:space="preserve">
桃李杯+2、舞蹈翻跳+0.5、诗朗诵+0.5</t>
        </r>
      </text>
    </comment>
    <comment ref="F266" authorId="17" shapeId="0">
      <text>
        <r>
          <rPr>
            <b/>
            <sz val="9"/>
            <rFont val="宋体"/>
            <family val="3"/>
            <charset val="134"/>
          </rPr>
          <t>王晓敏:</t>
        </r>
        <r>
          <rPr>
            <sz val="9"/>
            <rFont val="宋体"/>
            <family val="3"/>
            <charset val="134"/>
          </rPr>
          <t xml:space="preserve">
志愿服务+4
文明寝室+3</t>
        </r>
      </text>
    </comment>
    <comment ref="O266" authorId="17" shapeId="0">
      <text>
        <r>
          <rPr>
            <b/>
            <sz val="9"/>
            <rFont val="宋体"/>
            <family val="3"/>
            <charset val="134"/>
          </rPr>
          <t>王晓敏:</t>
        </r>
        <r>
          <rPr>
            <sz val="9"/>
            <rFont val="宋体"/>
            <family val="3"/>
            <charset val="134"/>
          </rPr>
          <t xml:space="preserve">
校院级课题立项+6.5与实践成果遴选+0.33
</t>
        </r>
      </text>
    </comment>
    <comment ref="T266" authorId="17" shapeId="0">
      <text>
        <r>
          <rPr>
            <b/>
            <sz val="9"/>
            <rFont val="宋体"/>
            <family val="3"/>
            <charset val="134"/>
          </rPr>
          <t>王晓敏:</t>
        </r>
        <r>
          <rPr>
            <sz val="9"/>
            <rFont val="宋体"/>
            <family val="3"/>
            <charset val="134"/>
          </rPr>
          <t xml:space="preserve">
桃李杯+2、舞蹈翻跳+0.5、诗朗诵+0.5
</t>
        </r>
      </text>
    </comment>
    <comment ref="F267" authorId="18" shapeId="0">
      <text>
        <r>
          <rPr>
            <b/>
            <sz val="9"/>
            <color indexed="81"/>
            <rFont val="宋体"/>
            <family val="3"/>
            <charset val="134"/>
          </rPr>
          <t xml:space="preserve">周蕾:
志愿服务+3
</t>
        </r>
        <r>
          <rPr>
            <sz val="9"/>
            <color indexed="81"/>
            <rFont val="宋体"/>
            <family val="3"/>
            <charset val="134"/>
          </rPr>
          <t xml:space="preserve">
</t>
        </r>
      </text>
    </comment>
    <comment ref="O267" authorId="17" shapeId="0">
      <text>
        <r>
          <rPr>
            <b/>
            <sz val="9"/>
            <rFont val="宋体"/>
            <family val="3"/>
            <charset val="134"/>
          </rPr>
          <t>王晓敏:</t>
        </r>
        <r>
          <rPr>
            <sz val="9"/>
            <rFont val="宋体"/>
            <family val="3"/>
            <charset val="134"/>
          </rPr>
          <t xml:space="preserve">
院课题+0.25与教师技能大赛+10
</t>
        </r>
      </text>
    </comment>
    <comment ref="T267" authorId="17" shapeId="0">
      <text>
        <r>
          <rPr>
            <b/>
            <sz val="9"/>
            <rFont val="宋体"/>
            <family val="3"/>
            <charset val="134"/>
          </rPr>
          <t>王晓敏:</t>
        </r>
        <r>
          <rPr>
            <sz val="9"/>
            <rFont val="宋体"/>
            <family val="3"/>
            <charset val="134"/>
          </rPr>
          <t xml:space="preserve">
诗朗诵+1</t>
        </r>
      </text>
    </comment>
    <comment ref="F268" authorId="17" shapeId="0">
      <text>
        <r>
          <rPr>
            <b/>
            <sz val="9"/>
            <rFont val="宋体"/>
            <family val="3"/>
            <charset val="134"/>
          </rPr>
          <t>王晓敏:</t>
        </r>
        <r>
          <rPr>
            <sz val="9"/>
            <rFont val="宋体"/>
            <family val="3"/>
            <charset val="134"/>
          </rPr>
          <t xml:space="preserve">
志愿服务+4
</t>
        </r>
      </text>
    </comment>
    <comment ref="O268" authorId="17" shapeId="0">
      <text>
        <r>
          <rPr>
            <b/>
            <sz val="9"/>
            <rFont val="宋体"/>
            <family val="3"/>
            <charset val="134"/>
          </rPr>
          <t>王晓敏:</t>
        </r>
        <r>
          <rPr>
            <sz val="9"/>
            <rFont val="宋体"/>
            <family val="3"/>
            <charset val="134"/>
          </rPr>
          <t xml:space="preserve">
院课题+0.25与教师技能大赛+7</t>
        </r>
      </text>
    </comment>
    <comment ref="F269" authorId="17" shapeId="0">
      <text>
        <r>
          <rPr>
            <b/>
            <sz val="9"/>
            <rFont val="宋体"/>
            <family val="3"/>
            <charset val="134"/>
          </rPr>
          <t>王晓敏:</t>
        </r>
        <r>
          <rPr>
            <sz val="9"/>
            <rFont val="宋体"/>
            <family val="3"/>
            <charset val="134"/>
          </rPr>
          <t xml:space="preserve">
志愿服务+4</t>
        </r>
      </text>
    </comment>
    <comment ref="O269" authorId="17" shapeId="0">
      <text>
        <r>
          <rPr>
            <b/>
            <sz val="9"/>
            <rFont val="宋体"/>
            <family val="3"/>
            <charset val="134"/>
          </rPr>
          <t>王晓敏:</t>
        </r>
        <r>
          <rPr>
            <sz val="9"/>
            <rFont val="宋体"/>
            <family val="3"/>
            <charset val="134"/>
          </rPr>
          <t xml:space="preserve">
校院级课题立项+7与实践成果遴选+0.33
</t>
        </r>
      </text>
    </comment>
    <comment ref="T269" authorId="17" shapeId="0">
      <text>
        <r>
          <rPr>
            <b/>
            <sz val="9"/>
            <rFont val="宋体"/>
            <family val="3"/>
            <charset val="134"/>
          </rPr>
          <t>王晓敏:</t>
        </r>
        <r>
          <rPr>
            <sz val="9"/>
            <rFont val="宋体"/>
            <family val="3"/>
            <charset val="134"/>
          </rPr>
          <t xml:space="preserve">
桃李杯+2、诗朗诵+0.5、相关寨+0.5等
</t>
        </r>
      </text>
    </comment>
    <comment ref="F270" authorId="17" shapeId="0">
      <text>
        <r>
          <rPr>
            <b/>
            <sz val="9"/>
            <rFont val="宋体"/>
            <family val="3"/>
            <charset val="134"/>
          </rPr>
          <t>王晓敏:</t>
        </r>
        <r>
          <rPr>
            <sz val="9"/>
            <rFont val="宋体"/>
            <family val="3"/>
            <charset val="134"/>
          </rPr>
          <t xml:space="preserve">
志愿服务+4
学生工作+4</t>
        </r>
      </text>
    </comment>
    <comment ref="O270" authorId="17" shapeId="0">
      <text>
        <r>
          <rPr>
            <b/>
            <sz val="9"/>
            <rFont val="宋体"/>
            <family val="3"/>
            <charset val="134"/>
          </rPr>
          <t>王晓敏:</t>
        </r>
        <r>
          <rPr>
            <sz val="9"/>
            <rFont val="宋体"/>
            <family val="3"/>
            <charset val="134"/>
          </rPr>
          <t xml:space="preserve">
院课题+0.25
与教师技能大赛+5</t>
        </r>
      </text>
    </comment>
    <comment ref="T270" authorId="17" shapeId="0">
      <text>
        <r>
          <rPr>
            <b/>
            <sz val="9"/>
            <rFont val="宋体"/>
            <family val="3"/>
            <charset val="134"/>
          </rPr>
          <t>王晓敏:</t>
        </r>
        <r>
          <rPr>
            <sz val="9"/>
            <rFont val="宋体"/>
            <family val="3"/>
            <charset val="134"/>
          </rPr>
          <t xml:space="preserve">
党员先锋岗活动先进个人+4、诗朗诵+0.5、微党课+3、摄影比赛+0.5</t>
        </r>
      </text>
    </comment>
    <comment ref="F271" authorId="17" shapeId="0">
      <text>
        <r>
          <rPr>
            <b/>
            <sz val="9"/>
            <rFont val="宋体"/>
            <family val="3"/>
            <charset val="134"/>
          </rPr>
          <t>王晓敏:</t>
        </r>
        <r>
          <rPr>
            <sz val="9"/>
            <rFont val="宋体"/>
            <family val="3"/>
            <charset val="134"/>
          </rPr>
          <t xml:space="preserve">
志愿服务+4
文明寝室+3
</t>
        </r>
      </text>
    </comment>
    <comment ref="O271" authorId="17" shapeId="0">
      <text>
        <r>
          <rPr>
            <b/>
            <sz val="9"/>
            <rFont val="宋体"/>
            <family val="3"/>
            <charset val="134"/>
          </rPr>
          <t>王晓敏:</t>
        </r>
        <r>
          <rPr>
            <sz val="9"/>
            <rFont val="宋体"/>
            <family val="3"/>
            <charset val="134"/>
          </rPr>
          <t xml:space="preserve">
院课题+0.25
与教师技能大赛+5</t>
        </r>
      </text>
    </comment>
    <comment ref="T271" authorId="17" shapeId="0">
      <text>
        <r>
          <rPr>
            <b/>
            <sz val="9"/>
            <rFont val="宋体"/>
            <family val="3"/>
            <charset val="134"/>
          </rPr>
          <t>王晓敏:</t>
        </r>
        <r>
          <rPr>
            <sz val="9"/>
            <rFont val="宋体"/>
            <family val="3"/>
            <charset val="134"/>
          </rPr>
          <t xml:space="preserve">
新生主题党日活动+3、诗朗诵+0.5</t>
        </r>
      </text>
    </comment>
    <comment ref="F272" authorId="17" shapeId="0">
      <text>
        <r>
          <rPr>
            <b/>
            <sz val="9"/>
            <rFont val="宋体"/>
            <family val="3"/>
            <charset val="134"/>
          </rPr>
          <t>王晓敏:</t>
        </r>
        <r>
          <rPr>
            <sz val="9"/>
            <rFont val="宋体"/>
            <family val="3"/>
            <charset val="134"/>
          </rPr>
          <t xml:space="preserve">
志愿服务+4
和文明寝室+3
</t>
        </r>
      </text>
    </comment>
    <comment ref="T272" authorId="17" shapeId="0">
      <text>
        <r>
          <rPr>
            <b/>
            <sz val="9"/>
            <rFont val="宋体"/>
            <family val="3"/>
            <charset val="134"/>
          </rPr>
          <t>王晓敏:</t>
        </r>
        <r>
          <rPr>
            <sz val="9"/>
            <rFont val="宋体"/>
            <family val="3"/>
            <charset val="134"/>
          </rPr>
          <t xml:space="preserve">
诗朗诵+1</t>
        </r>
      </text>
    </comment>
    <comment ref="F273" authorId="17" shapeId="0">
      <text>
        <r>
          <rPr>
            <b/>
            <sz val="9"/>
            <rFont val="宋体"/>
            <family val="3"/>
            <charset val="134"/>
          </rPr>
          <t>王晓敏:</t>
        </r>
        <r>
          <rPr>
            <sz val="9"/>
            <rFont val="宋体"/>
            <family val="3"/>
            <charset val="134"/>
          </rPr>
          <t xml:space="preserve">
志愿服务+4和文明寝室+3
</t>
        </r>
      </text>
    </comment>
    <comment ref="O273" authorId="17" shapeId="0">
      <text>
        <r>
          <rPr>
            <b/>
            <sz val="9"/>
            <rFont val="宋体"/>
            <family val="3"/>
            <charset val="134"/>
          </rPr>
          <t>王晓敏:</t>
        </r>
        <r>
          <rPr>
            <sz val="9"/>
            <rFont val="宋体"/>
            <family val="3"/>
            <charset val="134"/>
          </rPr>
          <t xml:space="preserve">
院课题+0.5</t>
        </r>
      </text>
    </comment>
    <comment ref="T273" authorId="17" shapeId="0">
      <text>
        <r>
          <rPr>
            <b/>
            <sz val="9"/>
            <rFont val="宋体"/>
            <family val="3"/>
            <charset val="134"/>
          </rPr>
          <t>王晓敏:</t>
        </r>
        <r>
          <rPr>
            <sz val="9"/>
            <rFont val="宋体"/>
            <family val="3"/>
            <charset val="134"/>
          </rPr>
          <t xml:space="preserve">
参与诗朗诵+0.5</t>
        </r>
      </text>
    </comment>
    <comment ref="F274" authorId="17" shapeId="0">
      <text>
        <r>
          <rPr>
            <b/>
            <sz val="9"/>
            <rFont val="宋体"/>
            <family val="3"/>
            <charset val="134"/>
          </rPr>
          <t>王晓敏:</t>
        </r>
        <r>
          <rPr>
            <sz val="9"/>
            <rFont val="宋体"/>
            <family val="3"/>
            <charset val="134"/>
          </rPr>
          <t xml:space="preserve">
志愿服务+0.25
文明寝室+3
学生工作+2
</t>
        </r>
      </text>
    </comment>
    <comment ref="T274" authorId="17" shapeId="0">
      <text>
        <r>
          <rPr>
            <b/>
            <sz val="9"/>
            <rFont val="宋体"/>
            <family val="3"/>
            <charset val="134"/>
          </rPr>
          <t>王晓敏:</t>
        </r>
        <r>
          <rPr>
            <sz val="9"/>
            <rFont val="宋体"/>
            <family val="3"/>
            <charset val="134"/>
          </rPr>
          <t xml:space="preserve">
新生主题党日活动+3、诗朗诵+0.5
</t>
        </r>
      </text>
    </comment>
    <comment ref="F275" authorId="19" shapeId="0">
      <text>
        <r>
          <rPr>
            <sz val="9"/>
            <rFont val="方正书宋_GBK"/>
            <charset val="134"/>
          </rPr>
          <t xml:space="preserve">学生工作+6+志愿服务4+文明寝室+3
</t>
        </r>
      </text>
    </comment>
    <comment ref="O275" authorId="19" shapeId="0">
      <text>
        <r>
          <rPr>
            <sz val="9"/>
            <rFont val="方正书宋_GBK"/>
            <charset val="134"/>
          </rPr>
          <t>院课题负责人+1.5
院课题成员+0.5</t>
        </r>
      </text>
    </comment>
    <comment ref="T275" authorId="19" shapeId="0">
      <text>
        <r>
          <rPr>
            <sz val="9"/>
            <rFont val="方正书宋_GBK"/>
            <charset val="134"/>
          </rPr>
          <t>1项综合比赛+2
2项参与分+1</t>
        </r>
      </text>
    </comment>
    <comment ref="F276" authorId="19" shapeId="0">
      <text>
        <r>
          <rPr>
            <sz val="9"/>
            <rFont val="方正书宋_GBK"/>
            <charset val="134"/>
          </rPr>
          <t>志愿服务+4
文明寝室+3
品德奖惩-1</t>
        </r>
      </text>
    </comment>
    <comment ref="O276" authorId="19" shapeId="0">
      <text>
        <r>
          <rPr>
            <sz val="9"/>
            <rFont val="方正书宋_GBK"/>
            <charset val="134"/>
          </rPr>
          <t>2项院课题成员+1</t>
        </r>
      </text>
    </comment>
    <comment ref="T276" authorId="19" shapeId="0">
      <text>
        <r>
          <rPr>
            <sz val="9"/>
            <rFont val="方正书宋_GBK"/>
            <charset val="134"/>
          </rPr>
          <t>2项参与分</t>
        </r>
      </text>
    </comment>
    <comment ref="F277" authorId="19" shapeId="0">
      <text>
        <r>
          <rPr>
            <sz val="9"/>
            <rFont val="方正书宋_GBK"/>
            <charset val="134"/>
          </rPr>
          <t>学生工作+2+志愿服务+4文明寝室+3</t>
        </r>
      </text>
    </comment>
    <comment ref="O277" authorId="19" shapeId="0">
      <text>
        <r>
          <rPr>
            <sz val="9"/>
            <rFont val="方正书宋_GBK"/>
            <charset val="134"/>
          </rPr>
          <t>专业技能大赛+5
院课题成员+0.33</t>
        </r>
      </text>
    </comment>
    <comment ref="T277" authorId="19" shapeId="0">
      <text>
        <r>
          <rPr>
            <sz val="9"/>
            <rFont val="方正书宋_GBK"/>
            <charset val="134"/>
          </rPr>
          <t>2项参与分</t>
        </r>
      </text>
    </comment>
    <comment ref="F278" authorId="19" shapeId="0">
      <text>
        <r>
          <rPr>
            <sz val="9"/>
            <rFont val="方正书宋_GBK"/>
            <charset val="134"/>
          </rPr>
          <t>志愿服务+4文明寝室+3+优秀团员+4</t>
        </r>
      </text>
    </comment>
    <comment ref="O278" authorId="19" shapeId="0">
      <text>
        <r>
          <rPr>
            <sz val="9"/>
            <rFont val="方正书宋_GBK"/>
            <charset val="134"/>
          </rPr>
          <t xml:space="preserve">一项院课题负责人+1.5
一项院课题成员+0.33
</t>
        </r>
      </text>
    </comment>
    <comment ref="T278" authorId="19" shapeId="0">
      <text>
        <r>
          <rPr>
            <sz val="9"/>
            <rFont val="方正书宋_GBK"/>
            <charset val="134"/>
          </rPr>
          <t>微团课大赛+征文大赛+2项参与分</t>
        </r>
      </text>
    </comment>
    <comment ref="F279" authorId="19" shapeId="0">
      <text>
        <r>
          <rPr>
            <sz val="9"/>
            <rFont val="方正书宋_GBK"/>
            <charset val="134"/>
          </rPr>
          <t>志愿服务+4文明寝室+3</t>
        </r>
      </text>
    </comment>
    <comment ref="O279" authorId="19" shapeId="0">
      <text>
        <r>
          <rPr>
            <sz val="9"/>
            <rFont val="方正书宋_GBK"/>
            <charset val="134"/>
          </rPr>
          <t xml:space="preserve">一项院课题负责人+2.5
一项院课题成员+0.25
</t>
        </r>
      </text>
    </comment>
    <comment ref="T279" authorId="19" shapeId="0">
      <text>
        <r>
          <rPr>
            <sz val="9"/>
            <rFont val="方正书宋_GBK"/>
            <charset val="134"/>
          </rPr>
          <t xml:space="preserve">微团课3等奖+2语言文字能力大赛二等奖+2
2项参与分+1
</t>
        </r>
      </text>
    </comment>
    <comment ref="F280" authorId="19" shapeId="0">
      <text>
        <r>
          <rPr>
            <sz val="9"/>
            <rFont val="方正书宋_GBK"/>
            <charset val="134"/>
          </rPr>
          <t>志愿服务+4文明寝室+3</t>
        </r>
      </text>
    </comment>
    <comment ref="O280" authorId="19" shapeId="0">
      <text>
        <r>
          <rPr>
            <sz val="9"/>
            <rFont val="方正书宋_GBK"/>
            <charset val="134"/>
          </rPr>
          <t xml:space="preserve">2项院课题立项
</t>
        </r>
      </text>
    </comment>
    <comment ref="T280" authorId="19" shapeId="0">
      <text>
        <r>
          <rPr>
            <sz val="9"/>
            <rFont val="方正书宋_GBK"/>
            <charset val="134"/>
          </rPr>
          <t>翻译大赛+7录取通知书大赛+3语言文字能力大赛+2</t>
        </r>
      </text>
    </comment>
    <comment ref="F281" authorId="19" shapeId="0">
      <text>
        <r>
          <rPr>
            <sz val="9"/>
            <rFont val="方正书宋_GBK"/>
            <charset val="134"/>
          </rPr>
          <t>志愿时长+2次整改扣分+2项课题负责人+2项课题立项</t>
        </r>
      </text>
    </comment>
    <comment ref="O281" authorId="19" shapeId="0">
      <text>
        <r>
          <rPr>
            <sz val="9"/>
            <rFont val="方正书宋_GBK"/>
            <charset val="134"/>
          </rPr>
          <t>2项负责人+2项成员
成果遴选奖+0.33</t>
        </r>
      </text>
    </comment>
    <comment ref="T281" authorId="19" shapeId="0">
      <text>
        <r>
          <rPr>
            <sz val="9"/>
            <rFont val="方正书宋_GBK"/>
            <charset val="134"/>
          </rPr>
          <t xml:space="preserve">团体三等奖+1.5桃李杯论文+2征文大赛参与分+0.5
</t>
        </r>
      </text>
    </comment>
    <comment ref="F282" authorId="19" shapeId="0">
      <text>
        <r>
          <rPr>
            <sz val="9"/>
            <rFont val="方正书宋_GBK"/>
            <charset val="134"/>
          </rPr>
          <t xml:space="preserve">志愿服务+4文明寝室+3
</t>
        </r>
      </text>
    </comment>
    <comment ref="O282" authorId="19" shapeId="0">
      <text>
        <r>
          <rPr>
            <sz val="9"/>
            <rFont val="方正书宋_GBK"/>
            <charset val="134"/>
          </rPr>
          <t>一项负责人+2.5
一项成员+1</t>
        </r>
      </text>
    </comment>
    <comment ref="T282" authorId="19" shapeId="0">
      <text>
        <r>
          <rPr>
            <sz val="9"/>
            <rFont val="方正书宋_GBK"/>
            <charset val="134"/>
          </rPr>
          <t>语言文字能力大赛一等奖+2个参与分</t>
        </r>
      </text>
    </comment>
    <comment ref="F283" authorId="19" shapeId="0">
      <text>
        <r>
          <rPr>
            <sz val="9"/>
            <rFont val="方正书宋_GBK"/>
            <charset val="134"/>
          </rPr>
          <t>志愿服务+4文明寝室+3</t>
        </r>
      </text>
    </comment>
    <comment ref="O283" authorId="19" shapeId="0">
      <text>
        <r>
          <rPr>
            <sz val="9"/>
            <rFont val="方正书宋_GBK"/>
            <charset val="134"/>
          </rPr>
          <t>一项负责人+1.5
一项成员+0.33</t>
        </r>
      </text>
    </comment>
    <comment ref="T283" authorId="19" shapeId="0">
      <text>
        <r>
          <rPr>
            <sz val="9"/>
            <rFont val="方正书宋_GBK"/>
            <charset val="134"/>
          </rPr>
          <t>先锋岗先进个人+4</t>
        </r>
      </text>
    </comment>
    <comment ref="F284" authorId="19" shapeId="0">
      <text>
        <r>
          <rPr>
            <sz val="9"/>
            <rFont val="方正书宋_GBK"/>
            <charset val="134"/>
          </rPr>
          <t xml:space="preserve">学生工作+6志愿服务+4
</t>
        </r>
      </text>
    </comment>
    <comment ref="T284" authorId="19" shapeId="0">
      <text>
        <r>
          <rPr>
            <sz val="9"/>
            <rFont val="方正书宋_GBK"/>
            <charset val="134"/>
          </rPr>
          <t>诗文朗诵优胜奖+微团课三等奖+优秀表演奖2项+1项参与分</t>
        </r>
      </text>
    </comment>
    <comment ref="F285" authorId="4" shapeId="0">
      <text>
        <r>
          <rPr>
            <b/>
            <sz val="9"/>
            <rFont val="宋体"/>
            <family val="3"/>
            <charset val="134"/>
          </rPr>
          <t>user:</t>
        </r>
        <r>
          <rPr>
            <sz val="9"/>
            <rFont val="宋体"/>
            <family val="3"/>
            <charset val="134"/>
          </rPr>
          <t xml:space="preserve">
志愿服务+4
校研会干事称职+2
非机动车违停-2</t>
        </r>
      </text>
    </comment>
    <comment ref="O285" authorId="4" shapeId="0">
      <text>
        <r>
          <rPr>
            <b/>
            <sz val="9"/>
            <rFont val="宋体"/>
            <family val="3"/>
            <charset val="134"/>
          </rPr>
          <t>user:</t>
        </r>
        <r>
          <rPr>
            <sz val="9"/>
            <rFont val="宋体"/>
            <family val="3"/>
            <charset val="134"/>
          </rPr>
          <t xml:space="preserve">
院课题负责人+1.5
校课题成员+0.66
校师范技能比赛三等+5
市场调查与分析省赛三等非核心成员+2</t>
        </r>
      </text>
    </comment>
    <comment ref="T285" authorId="4" shapeId="0">
      <text>
        <r>
          <rPr>
            <b/>
            <sz val="9"/>
            <color rgb="FF000000"/>
            <rFont val="宋体"/>
            <family val="3"/>
            <charset val="134"/>
          </rPr>
          <t>user:</t>
        </r>
        <r>
          <rPr>
            <sz val="9"/>
            <color rgb="FF000000"/>
            <rFont val="宋体"/>
            <family val="3"/>
            <charset val="134"/>
          </rPr>
          <t xml:space="preserve">
</t>
        </r>
        <r>
          <rPr>
            <sz val="9"/>
            <color rgb="FF000000"/>
            <rFont val="宋体"/>
            <family val="3"/>
            <charset val="134"/>
          </rPr>
          <t>校级三等</t>
        </r>
        <r>
          <rPr>
            <sz val="9"/>
            <color rgb="FF000000"/>
            <rFont val="宋体"/>
            <family val="3"/>
            <charset val="134"/>
          </rPr>
          <t xml:space="preserve">+5
</t>
        </r>
        <r>
          <rPr>
            <sz val="9"/>
            <color rgb="FF000000"/>
            <rFont val="宋体"/>
            <family val="3"/>
            <charset val="134"/>
          </rPr>
          <t>院级一等</t>
        </r>
        <r>
          <rPr>
            <sz val="9"/>
            <color rgb="FF000000"/>
            <rFont val="宋体"/>
            <family val="3"/>
            <charset val="134"/>
          </rPr>
          <t xml:space="preserve">+5
</t>
        </r>
        <r>
          <rPr>
            <sz val="9"/>
            <color rgb="FF000000"/>
            <rFont val="宋体"/>
            <family val="3"/>
            <charset val="134"/>
          </rPr>
          <t>院级三等</t>
        </r>
        <r>
          <rPr>
            <sz val="9"/>
            <color rgb="FF000000"/>
            <rFont val="宋体"/>
            <family val="3"/>
            <charset val="134"/>
          </rPr>
          <t xml:space="preserve">+2
</t>
        </r>
        <r>
          <rPr>
            <sz val="9"/>
            <color rgb="FF000000"/>
            <rFont val="宋体"/>
            <family val="3"/>
            <charset val="134"/>
          </rPr>
          <t>参与最高加两项</t>
        </r>
        <r>
          <rPr>
            <sz val="9"/>
            <color rgb="FF000000"/>
            <rFont val="宋体"/>
            <family val="3"/>
            <charset val="134"/>
          </rPr>
          <t>+1</t>
        </r>
      </text>
    </comment>
    <comment ref="F286" authorId="4" shapeId="0">
      <text>
        <r>
          <rPr>
            <b/>
            <sz val="9"/>
            <rFont val="宋体"/>
            <family val="3"/>
            <charset val="134"/>
          </rPr>
          <t>user:</t>
        </r>
        <r>
          <rPr>
            <sz val="9"/>
            <rFont val="宋体"/>
            <family val="3"/>
            <charset val="134"/>
          </rPr>
          <t xml:space="preserve">
志愿服务+4
校研会干事称职+2</t>
        </r>
      </text>
    </comment>
    <comment ref="O286" authorId="4" shapeId="0">
      <text>
        <r>
          <rPr>
            <b/>
            <sz val="9"/>
            <rFont val="宋体"/>
            <family val="3"/>
            <charset val="134"/>
          </rPr>
          <t>user:</t>
        </r>
        <r>
          <rPr>
            <sz val="9"/>
            <rFont val="宋体"/>
            <family val="3"/>
            <charset val="134"/>
          </rPr>
          <t xml:space="preserve">
院课题负责人+1.5
院课题成员+1
挑战杯核心成员1.12</t>
        </r>
      </text>
    </comment>
    <comment ref="T286" authorId="4" shapeId="0">
      <text>
        <r>
          <rPr>
            <b/>
            <sz val="9"/>
            <rFont val="宋体"/>
            <family val="3"/>
            <charset val="134"/>
          </rPr>
          <t>user:</t>
        </r>
        <r>
          <rPr>
            <sz val="9"/>
            <rFont val="宋体"/>
            <family val="3"/>
            <charset val="134"/>
          </rPr>
          <t xml:space="preserve">
院一等+4
院二等+4
院三等+3
参与最高加两项+1</t>
        </r>
      </text>
    </comment>
    <comment ref="F287" authorId="4" shapeId="0">
      <text>
        <r>
          <rPr>
            <b/>
            <sz val="9"/>
            <rFont val="宋体"/>
            <family val="3"/>
            <charset val="134"/>
          </rPr>
          <t>user:</t>
        </r>
        <r>
          <rPr>
            <sz val="9"/>
            <rFont val="宋体"/>
            <family val="3"/>
            <charset val="134"/>
          </rPr>
          <t xml:space="preserve">
班级组织委员称职+4
志愿服务+4
院级优秀团干+4</t>
        </r>
      </text>
    </comment>
    <comment ref="O287" authorId="4" shapeId="0">
      <text>
        <r>
          <rPr>
            <b/>
            <sz val="9"/>
            <rFont val="宋体"/>
            <family val="3"/>
            <charset val="134"/>
          </rPr>
          <t>user:</t>
        </r>
        <r>
          <rPr>
            <sz val="9"/>
            <rFont val="宋体"/>
            <family val="3"/>
            <charset val="134"/>
          </rPr>
          <t xml:space="preserve">
校课题成员+0.66
院课题成员+1
师范技能校二等+7
校赛挑战杯创业计划一等+5.25
校创新创业大赛铜奖+1
省市场调查分析大赛三等非核心成员+2
校商业精英挑战赛+1</t>
        </r>
      </text>
    </comment>
    <comment ref="T287" authorId="4" shapeId="0">
      <text>
        <r>
          <rPr>
            <b/>
            <sz val="9"/>
            <rFont val="宋体"/>
            <family val="3"/>
            <charset val="134"/>
          </rPr>
          <t>user:</t>
        </r>
        <r>
          <rPr>
            <sz val="9"/>
            <rFont val="宋体"/>
            <family val="3"/>
            <charset val="134"/>
          </rPr>
          <t xml:space="preserve">
校优胜+3
正大杯算院三等，团队减半+1.5
设计奖算院优胜+2
参与最高加两项+1</t>
        </r>
      </text>
    </comment>
    <comment ref="F288" authorId="4" shapeId="0">
      <text>
        <r>
          <rPr>
            <b/>
            <sz val="9"/>
            <rFont val="宋体"/>
            <family val="3"/>
            <charset val="134"/>
          </rPr>
          <t>user:</t>
        </r>
        <r>
          <rPr>
            <sz val="9"/>
            <rFont val="宋体"/>
            <family val="3"/>
            <charset val="134"/>
          </rPr>
          <t xml:space="preserve">
志愿服务+4
第三周寝室整改负责人-5
第七周寝室整改成员-3</t>
        </r>
      </text>
    </comment>
    <comment ref="O288" authorId="4" shapeId="0">
      <text>
        <r>
          <rPr>
            <b/>
            <sz val="9"/>
            <rFont val="宋体"/>
            <family val="3"/>
            <charset val="134"/>
          </rPr>
          <t>user:</t>
        </r>
        <r>
          <rPr>
            <sz val="9"/>
            <rFont val="宋体"/>
            <family val="3"/>
            <charset val="134"/>
          </rPr>
          <t xml:space="preserve">
院课题负责人+1.5
院课题成员+0.33
创新创业院优胜负责人+1.2</t>
        </r>
      </text>
    </comment>
    <comment ref="T288" authorId="4" shapeId="0">
      <text>
        <r>
          <rPr>
            <b/>
            <sz val="9"/>
            <rFont val="宋体"/>
            <family val="3"/>
            <charset val="134"/>
          </rPr>
          <t>user:</t>
        </r>
        <r>
          <rPr>
            <sz val="9"/>
            <rFont val="宋体"/>
            <family val="3"/>
            <charset val="134"/>
          </rPr>
          <t xml:space="preserve">
参与最高加两项+1</t>
        </r>
      </text>
    </comment>
    <comment ref="F289" authorId="4" shapeId="0">
      <text>
        <r>
          <rPr>
            <b/>
            <sz val="9"/>
            <rFont val="宋体"/>
            <family val="3"/>
            <charset val="134"/>
          </rPr>
          <t>user:</t>
        </r>
        <r>
          <rPr>
            <sz val="9"/>
            <rFont val="宋体"/>
            <family val="3"/>
            <charset val="134"/>
          </rPr>
          <t xml:space="preserve">
志愿服务+4
第三周寝室整改成员-3
第七周寝室整改成员-3</t>
        </r>
      </text>
    </comment>
    <comment ref="O289" authorId="4" shapeId="0">
      <text>
        <r>
          <rPr>
            <b/>
            <sz val="9"/>
            <rFont val="宋体"/>
            <family val="3"/>
            <charset val="134"/>
          </rPr>
          <t>user:</t>
        </r>
        <r>
          <rPr>
            <sz val="9"/>
            <rFont val="宋体"/>
            <family val="3"/>
            <charset val="134"/>
          </rPr>
          <t xml:space="preserve">
院课题成员+0.5
院课题成员+0.33
创新创业院级优胜成员+0.4</t>
        </r>
      </text>
    </comment>
    <comment ref="T289" authorId="4" shapeId="0">
      <text>
        <r>
          <rPr>
            <b/>
            <sz val="9"/>
            <rFont val="宋体"/>
            <family val="3"/>
            <charset val="134"/>
          </rPr>
          <t>user:</t>
        </r>
        <r>
          <rPr>
            <sz val="9"/>
            <rFont val="宋体"/>
            <family val="3"/>
            <charset val="134"/>
          </rPr>
          <t xml:space="preserve">
参与比赛+0.5</t>
        </r>
      </text>
    </comment>
    <comment ref="F290" authorId="4" shapeId="0">
      <text>
        <r>
          <rPr>
            <b/>
            <sz val="9"/>
            <rFont val="宋体"/>
            <family val="3"/>
            <charset val="134"/>
          </rPr>
          <t>user:</t>
        </r>
        <r>
          <rPr>
            <sz val="9"/>
            <rFont val="宋体"/>
            <family val="3"/>
            <charset val="134"/>
          </rPr>
          <t xml:space="preserve">
志愿服务+4
第三周寝室整改负责人-5
第七周寝室整改负责人-5</t>
        </r>
      </text>
    </comment>
    <comment ref="O290" authorId="4" shapeId="0">
      <text>
        <r>
          <rPr>
            <b/>
            <sz val="9"/>
            <color rgb="FF000000"/>
            <rFont val="宋体"/>
            <family val="3"/>
            <charset val="134"/>
          </rPr>
          <t>user:</t>
        </r>
        <r>
          <rPr>
            <sz val="9"/>
            <color rgb="FF000000"/>
            <rFont val="宋体"/>
            <family val="3"/>
            <charset val="134"/>
          </rPr>
          <t xml:space="preserve">
</t>
        </r>
        <r>
          <rPr>
            <sz val="9"/>
            <color rgb="FF000000"/>
            <rFont val="宋体"/>
            <family val="3"/>
            <charset val="134"/>
          </rPr>
          <t>院课题负责人</t>
        </r>
        <r>
          <rPr>
            <sz val="9"/>
            <color rgb="FF000000"/>
            <rFont val="宋体"/>
            <family val="3"/>
            <charset val="134"/>
          </rPr>
          <t xml:space="preserve">+1.5
</t>
        </r>
        <r>
          <rPr>
            <sz val="9"/>
            <color rgb="FF000000"/>
            <rFont val="宋体"/>
            <family val="3"/>
            <charset val="134"/>
          </rPr>
          <t>院课题成员</t>
        </r>
        <r>
          <rPr>
            <sz val="9"/>
            <color rgb="FF000000"/>
            <rFont val="宋体"/>
            <family val="3"/>
            <charset val="134"/>
          </rPr>
          <t>+0.5</t>
        </r>
      </text>
    </comment>
    <comment ref="T290" authorId="4" shapeId="0">
      <text>
        <r>
          <rPr>
            <b/>
            <sz val="9"/>
            <rFont val="宋体"/>
            <family val="3"/>
            <charset val="134"/>
          </rPr>
          <t>user:</t>
        </r>
        <r>
          <rPr>
            <sz val="9"/>
            <rFont val="宋体"/>
            <family val="3"/>
            <charset val="134"/>
          </rPr>
          <t xml:space="preserve">
参与比赛+0.5</t>
        </r>
      </text>
    </comment>
    <comment ref="F291" authorId="4" shapeId="0">
      <text>
        <r>
          <rPr>
            <b/>
            <sz val="9"/>
            <rFont val="宋体"/>
            <family val="3"/>
            <charset val="134"/>
          </rPr>
          <t>user:</t>
        </r>
        <r>
          <rPr>
            <sz val="9"/>
            <rFont val="宋体"/>
            <family val="3"/>
            <charset val="134"/>
          </rPr>
          <t xml:space="preserve">
志愿服务+4
党小组组长称职+4
第三周寝室整改成员-3
第七周寝室整改成员-3</t>
        </r>
      </text>
    </comment>
    <comment ref="O291" authorId="4" shapeId="0">
      <text>
        <r>
          <rPr>
            <b/>
            <sz val="9"/>
            <rFont val="宋体"/>
            <family val="3"/>
            <charset val="134"/>
          </rPr>
          <t>user:</t>
        </r>
        <r>
          <rPr>
            <sz val="9"/>
            <rFont val="宋体"/>
            <family val="3"/>
            <charset val="134"/>
          </rPr>
          <t xml:space="preserve">
院课题负责人+1.5
元课题成员+0.33
创新创业院优胜成员+0.4</t>
        </r>
      </text>
    </comment>
    <comment ref="T291" authorId="4" shapeId="0">
      <text>
        <r>
          <rPr>
            <b/>
            <sz val="9"/>
            <rFont val="宋体"/>
            <family val="3"/>
            <charset val="134"/>
          </rPr>
          <t>user:</t>
        </r>
        <r>
          <rPr>
            <sz val="9"/>
            <rFont val="宋体"/>
            <family val="3"/>
            <charset val="134"/>
          </rPr>
          <t xml:space="preserve">
参与奖+0.5
校三等+5
校三等+3
党员先锋岗先进个人+4</t>
        </r>
      </text>
    </comment>
    <comment ref="F292" authorId="4" shapeId="0">
      <text>
        <r>
          <rPr>
            <b/>
            <sz val="9"/>
            <rFont val="宋体"/>
            <family val="3"/>
            <charset val="134"/>
          </rPr>
          <t>user:</t>
        </r>
        <r>
          <rPr>
            <sz val="9"/>
            <rFont val="宋体"/>
            <family val="3"/>
            <charset val="134"/>
          </rPr>
          <t xml:space="preserve">
志愿服务+4
第十一周寝室整改负责人-5</t>
        </r>
      </text>
    </comment>
    <comment ref="O292" authorId="4" shapeId="0">
      <text>
        <r>
          <rPr>
            <b/>
            <sz val="9"/>
            <rFont val="宋体"/>
            <family val="3"/>
            <charset val="134"/>
          </rPr>
          <t>user:</t>
        </r>
        <r>
          <rPr>
            <sz val="9"/>
            <rFont val="宋体"/>
            <family val="3"/>
            <charset val="134"/>
          </rPr>
          <t xml:space="preserve">
无相关奖项</t>
        </r>
      </text>
    </comment>
    <comment ref="T292" authorId="4" shapeId="0">
      <text>
        <r>
          <rPr>
            <b/>
            <sz val="9"/>
            <rFont val="宋体"/>
            <family val="3"/>
            <charset val="134"/>
          </rPr>
          <t>user:</t>
        </r>
        <r>
          <rPr>
            <sz val="9"/>
            <rFont val="宋体"/>
            <family val="3"/>
            <charset val="134"/>
          </rPr>
          <t xml:space="preserve">
参与最高加两项+1</t>
        </r>
      </text>
    </comment>
    <comment ref="F293" authorId="4" shapeId="0">
      <text>
        <r>
          <rPr>
            <b/>
            <sz val="9"/>
            <rFont val="宋体"/>
            <family val="3"/>
            <charset val="134"/>
          </rPr>
          <t>user:</t>
        </r>
        <r>
          <rPr>
            <sz val="9"/>
            <rFont val="宋体"/>
            <family val="3"/>
            <charset val="134"/>
          </rPr>
          <t xml:space="preserve">
志愿服务+4
第十一周寝室整改成员-3</t>
        </r>
      </text>
    </comment>
    <comment ref="O293" authorId="4" shapeId="0">
      <text>
        <r>
          <rPr>
            <b/>
            <sz val="9"/>
            <rFont val="宋体"/>
            <family val="3"/>
            <charset val="134"/>
          </rPr>
          <t>user:</t>
        </r>
        <r>
          <rPr>
            <sz val="9"/>
            <rFont val="宋体"/>
            <family val="3"/>
            <charset val="134"/>
          </rPr>
          <t xml:space="preserve">
院课题成员+0.25</t>
        </r>
      </text>
    </comment>
    <comment ref="T293" authorId="4" shapeId="0">
      <text>
        <r>
          <rPr>
            <b/>
            <sz val="9"/>
            <rFont val="宋体"/>
            <family val="3"/>
            <charset val="134"/>
          </rPr>
          <t>user:</t>
        </r>
        <r>
          <rPr>
            <sz val="9"/>
            <rFont val="宋体"/>
            <family val="3"/>
            <charset val="134"/>
          </rPr>
          <t xml:space="preserve">
参与奖最高加两项+1</t>
        </r>
      </text>
    </comment>
    <comment ref="F294" authorId="4" shapeId="0">
      <text>
        <r>
          <rPr>
            <b/>
            <sz val="9"/>
            <rFont val="宋体"/>
            <family val="3"/>
            <charset val="134"/>
          </rPr>
          <t>user:</t>
        </r>
        <r>
          <rPr>
            <sz val="9"/>
            <rFont val="宋体"/>
            <family val="3"/>
            <charset val="134"/>
          </rPr>
          <t xml:space="preserve">
志愿服务+4
第十一周寝室整改成员-3</t>
        </r>
      </text>
    </comment>
    <comment ref="O294" authorId="4" shapeId="0">
      <text>
        <r>
          <rPr>
            <b/>
            <sz val="9"/>
            <rFont val="宋体"/>
            <family val="3"/>
            <charset val="134"/>
          </rPr>
          <t>user:</t>
        </r>
        <r>
          <rPr>
            <sz val="9"/>
            <rFont val="宋体"/>
            <family val="3"/>
            <charset val="134"/>
          </rPr>
          <t xml:space="preserve">
院课题成员+1</t>
        </r>
      </text>
    </comment>
    <comment ref="T294" authorId="4" shapeId="0">
      <text>
        <r>
          <rPr>
            <b/>
            <sz val="9"/>
            <rFont val="宋体"/>
            <family val="3"/>
            <charset val="134"/>
          </rPr>
          <t>user:</t>
        </r>
        <r>
          <rPr>
            <sz val="9"/>
            <rFont val="宋体"/>
            <family val="3"/>
            <charset val="134"/>
          </rPr>
          <t xml:space="preserve">
参与奖+0.5
校三等+5
</t>
        </r>
      </text>
    </comment>
    <comment ref="F295" authorId="20" shapeId="0">
      <text>
        <r>
          <rPr>
            <b/>
            <sz val="9"/>
            <rFont val="宋体"/>
            <family val="3"/>
            <charset val="134"/>
          </rPr>
          <t>lenovo:</t>
        </r>
        <r>
          <rPr>
            <sz val="9"/>
            <rFont val="宋体"/>
            <family val="3"/>
            <charset val="134"/>
          </rPr>
          <t xml:space="preserve">
志愿者+4
寝室整改成员-3</t>
        </r>
      </text>
    </comment>
    <comment ref="T295" authorId="20" shapeId="0">
      <text>
        <r>
          <rPr>
            <b/>
            <sz val="9"/>
            <rFont val="宋体"/>
            <family val="3"/>
            <charset val="134"/>
          </rPr>
          <t>lenovo:</t>
        </r>
        <r>
          <rPr>
            <sz val="9"/>
            <rFont val="宋体"/>
            <family val="3"/>
            <charset val="134"/>
          </rPr>
          <t xml:space="preserve">
参与两次综合性比赛+0.5+0.5
</t>
        </r>
      </text>
    </comment>
    <comment ref="F296" authorId="20" shapeId="0">
      <text>
        <r>
          <rPr>
            <b/>
            <sz val="9"/>
            <rFont val="宋体"/>
            <family val="3"/>
            <charset val="134"/>
          </rPr>
          <t>lenovo:</t>
        </r>
        <r>
          <rPr>
            <sz val="9"/>
            <rFont val="宋体"/>
            <family val="3"/>
            <charset val="134"/>
          </rPr>
          <t xml:space="preserve">
志愿者+4</t>
        </r>
      </text>
    </comment>
    <comment ref="O296" authorId="20" shapeId="0">
      <text>
        <r>
          <rPr>
            <b/>
            <sz val="9"/>
            <rFont val="宋体"/>
            <family val="3"/>
            <charset val="134"/>
          </rPr>
          <t>lenovo:</t>
        </r>
        <r>
          <rPr>
            <sz val="9"/>
            <rFont val="宋体"/>
            <family val="3"/>
            <charset val="134"/>
          </rPr>
          <t xml:space="preserve">
院课题立项负责人+1.5
校课题立项成员+0.4
院课题立项成员0.25</t>
        </r>
      </text>
    </comment>
    <comment ref="T296" authorId="20" shapeId="0">
      <text>
        <r>
          <rPr>
            <b/>
            <sz val="9"/>
            <rFont val="宋体"/>
            <family val="3"/>
            <charset val="134"/>
          </rPr>
          <t>lenovo:</t>
        </r>
        <r>
          <rPr>
            <sz val="9"/>
            <rFont val="宋体"/>
            <family val="3"/>
            <charset val="134"/>
          </rPr>
          <t xml:space="preserve">
综合性比赛个人三等奖
+3
参与一次综合性比赛+0.5
</t>
        </r>
      </text>
    </comment>
    <comment ref="F297" authorId="20" shapeId="0">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志愿者</t>
        </r>
        <r>
          <rPr>
            <sz val="9"/>
            <color rgb="FF000000"/>
            <rFont val="宋体"/>
            <family val="3"/>
            <charset val="134"/>
          </rPr>
          <t>+3</t>
        </r>
      </text>
    </comment>
    <comment ref="T297" authorId="20" shapeId="0">
      <text>
        <r>
          <rPr>
            <b/>
            <sz val="9"/>
            <rFont val="宋体"/>
            <family val="3"/>
            <charset val="134"/>
          </rPr>
          <t>lenovo:</t>
        </r>
        <r>
          <rPr>
            <sz val="9"/>
            <rFont val="宋体"/>
            <family val="3"/>
            <charset val="134"/>
          </rPr>
          <t xml:space="preserve">
综合性比赛个人三等奖
+3
参与一次综合性比赛+0.5</t>
        </r>
      </text>
    </comment>
    <comment ref="F298" authorId="20" shapeId="0">
      <text>
        <r>
          <rPr>
            <b/>
            <sz val="9"/>
            <rFont val="宋体"/>
            <family val="3"/>
            <charset val="134"/>
          </rPr>
          <t>lenovo:</t>
        </r>
        <r>
          <rPr>
            <sz val="9"/>
            <rFont val="宋体"/>
            <family val="3"/>
            <charset val="134"/>
          </rPr>
          <t xml:space="preserve">
志愿者+4</t>
        </r>
      </text>
    </comment>
    <comment ref="O298" authorId="20" shapeId="0">
      <text>
        <r>
          <rPr>
            <b/>
            <sz val="9"/>
            <rFont val="宋体"/>
            <family val="3"/>
            <charset val="134"/>
          </rPr>
          <t>lenovo:</t>
        </r>
        <r>
          <rPr>
            <sz val="9"/>
            <rFont val="宋体"/>
            <family val="3"/>
            <charset val="134"/>
          </rPr>
          <t xml:space="preserve">
院课题立项成员0.5</t>
        </r>
      </text>
    </comment>
    <comment ref="T298" authorId="20" shapeId="0">
      <text>
        <r>
          <rPr>
            <b/>
            <sz val="9"/>
            <rFont val="宋体"/>
            <family val="3"/>
            <charset val="134"/>
          </rPr>
          <t>lenovo:</t>
        </r>
        <r>
          <rPr>
            <sz val="9"/>
            <rFont val="宋体"/>
            <family val="3"/>
            <charset val="134"/>
          </rPr>
          <t xml:space="preserve">
综合性比赛个人三等奖
+3
参与一次综合性比赛+0.5</t>
        </r>
      </text>
    </comment>
    <comment ref="F299" authorId="20" shapeId="0">
      <text>
        <r>
          <rPr>
            <b/>
            <sz val="9"/>
            <rFont val="宋体"/>
            <family val="3"/>
            <charset val="134"/>
          </rPr>
          <t>lenovo:</t>
        </r>
        <r>
          <rPr>
            <sz val="9"/>
            <rFont val="宋体"/>
            <family val="3"/>
            <charset val="134"/>
          </rPr>
          <t xml:space="preserve">
志愿者+4</t>
        </r>
      </text>
    </comment>
    <comment ref="O299" authorId="20" shapeId="0">
      <text>
        <r>
          <rPr>
            <b/>
            <sz val="9"/>
            <rFont val="宋体"/>
            <family val="3"/>
            <charset val="134"/>
          </rPr>
          <t>lenovo:</t>
        </r>
        <r>
          <rPr>
            <sz val="9"/>
            <rFont val="宋体"/>
            <family val="3"/>
            <charset val="134"/>
          </rPr>
          <t xml:space="preserve">
院课题立项成员+0.5</t>
        </r>
      </text>
    </comment>
    <comment ref="T299" authorId="20" shapeId="0">
      <text>
        <r>
          <rPr>
            <b/>
            <sz val="9"/>
            <rFont val="宋体"/>
            <family val="3"/>
            <charset val="134"/>
          </rPr>
          <t>lenovo:</t>
        </r>
        <r>
          <rPr>
            <sz val="9"/>
            <rFont val="宋体"/>
            <family val="3"/>
            <charset val="134"/>
          </rPr>
          <t xml:space="preserve">
参与一次综合性比赛
+0.5
</t>
        </r>
      </text>
    </comment>
    <comment ref="F300" authorId="20" shapeId="0">
      <text>
        <r>
          <rPr>
            <b/>
            <sz val="9"/>
            <rFont val="宋体"/>
            <family val="3"/>
            <charset val="134"/>
          </rPr>
          <t>lenovo:</t>
        </r>
        <r>
          <rPr>
            <sz val="9"/>
            <rFont val="宋体"/>
            <family val="3"/>
            <charset val="134"/>
          </rPr>
          <t xml:space="preserve">
志愿者+4
寝室整改责任人-5</t>
        </r>
      </text>
    </comment>
    <comment ref="O300" authorId="20" shapeId="0">
      <text>
        <r>
          <rPr>
            <b/>
            <sz val="9"/>
            <rFont val="宋体"/>
            <family val="3"/>
            <charset val="134"/>
          </rPr>
          <t>lenovo:</t>
        </r>
        <r>
          <rPr>
            <sz val="9"/>
            <rFont val="宋体"/>
            <family val="3"/>
            <charset val="134"/>
          </rPr>
          <t xml:space="preserve">
院课题立项负责人+1.5
院课题立项成员+0.5</t>
        </r>
      </text>
    </comment>
    <comment ref="T300" authorId="20" shapeId="0">
      <text>
        <r>
          <rPr>
            <b/>
            <sz val="9"/>
            <rFont val="宋体"/>
            <family val="3"/>
            <charset val="134"/>
          </rPr>
          <t>lenovo:</t>
        </r>
        <r>
          <rPr>
            <sz val="9"/>
            <rFont val="宋体"/>
            <family val="3"/>
            <charset val="134"/>
          </rPr>
          <t xml:space="preserve">
参与一次综合性比赛+0.5</t>
        </r>
      </text>
    </comment>
    <comment ref="F301" authorId="20" shapeId="0">
      <text>
        <r>
          <rPr>
            <b/>
            <sz val="9"/>
            <rFont val="宋体"/>
            <family val="3"/>
            <charset val="134"/>
          </rPr>
          <t>lenovo:</t>
        </r>
        <r>
          <rPr>
            <sz val="9"/>
            <rFont val="宋体"/>
            <family val="3"/>
            <charset val="134"/>
          </rPr>
          <t xml:space="preserve">
志愿者+4
寝室整改成员-3
课协成员+4</t>
        </r>
      </text>
    </comment>
    <comment ref="O301" authorId="20" shapeId="0">
      <text>
        <r>
          <rPr>
            <b/>
            <sz val="9"/>
            <rFont val="宋体"/>
            <family val="3"/>
            <charset val="134"/>
          </rPr>
          <t>lenovo:</t>
        </r>
        <r>
          <rPr>
            <sz val="9"/>
            <rFont val="宋体"/>
            <family val="3"/>
            <charset val="134"/>
          </rPr>
          <t xml:space="preserve">
院课题立项成员+1
院课题立项成员+0.5</t>
        </r>
      </text>
    </comment>
    <comment ref="F302" authorId="20" shapeId="0">
      <text>
        <r>
          <rPr>
            <b/>
            <sz val="9"/>
            <rFont val="宋体"/>
            <family val="3"/>
            <charset val="134"/>
          </rPr>
          <t>lenovo:</t>
        </r>
        <r>
          <rPr>
            <sz val="9"/>
            <rFont val="宋体"/>
            <family val="3"/>
            <charset val="134"/>
          </rPr>
          <t xml:space="preserve">
志愿者+4
寝室整改成员-3</t>
        </r>
      </text>
    </comment>
    <comment ref="O302" authorId="20" shapeId="0">
      <text>
        <r>
          <rPr>
            <b/>
            <sz val="9"/>
            <rFont val="宋体"/>
            <family val="3"/>
            <charset val="134"/>
          </rPr>
          <t>lenovo:</t>
        </r>
        <r>
          <rPr>
            <sz val="9"/>
            <rFont val="宋体"/>
            <family val="3"/>
            <charset val="134"/>
          </rPr>
          <t xml:space="preserve">
校课题立项成员+0.4
院课题立项成员+0.25</t>
        </r>
      </text>
    </comment>
    <comment ref="F303" authorId="20" shapeId="0">
      <text>
        <r>
          <rPr>
            <b/>
            <sz val="9"/>
            <rFont val="宋体"/>
            <family val="3"/>
            <charset val="134"/>
          </rPr>
          <t>lenovo:</t>
        </r>
        <r>
          <rPr>
            <sz val="9"/>
            <rFont val="宋体"/>
            <family val="3"/>
            <charset val="134"/>
          </rPr>
          <t xml:space="preserve">
志愿者+4
学生工作干事+2
寝室整改成员-3
</t>
        </r>
      </text>
    </comment>
    <comment ref="O303" authorId="20" shapeId="0">
      <text>
        <r>
          <rPr>
            <b/>
            <sz val="9"/>
            <rFont val="宋体"/>
            <family val="3"/>
            <charset val="134"/>
          </rPr>
          <t>lenovo:</t>
        </r>
        <r>
          <rPr>
            <sz val="9"/>
            <rFont val="宋体"/>
            <family val="3"/>
            <charset val="134"/>
          </rPr>
          <t xml:space="preserve">
院课题立项负责人+1.5
院课题立项成员+0.33</t>
        </r>
      </text>
    </comment>
    <comment ref="T303" authorId="20" shapeId="0">
      <text>
        <r>
          <rPr>
            <b/>
            <sz val="9"/>
            <rFont val="宋体"/>
            <family val="3"/>
            <charset val="134"/>
          </rPr>
          <t>lenovo:</t>
        </r>
        <r>
          <rPr>
            <sz val="9"/>
            <rFont val="宋体"/>
            <family val="3"/>
            <charset val="134"/>
          </rPr>
          <t xml:space="preserve">
参与一次综合性比赛+0.5</t>
        </r>
      </text>
    </comment>
    <comment ref="F304" authorId="21" shapeId="0">
      <text>
        <r>
          <rPr>
            <sz val="9"/>
            <color rgb="FF000000"/>
            <rFont val="宋体"/>
            <family val="3"/>
            <charset val="134"/>
          </rPr>
          <t>1.</t>
        </r>
        <r>
          <rPr>
            <sz val="9"/>
            <color rgb="FF000000"/>
            <rFont val="宋体"/>
            <family val="3"/>
            <charset val="134"/>
          </rPr>
          <t>学生工作（班长，考核优秀</t>
        </r>
        <r>
          <rPr>
            <sz val="9"/>
            <color rgb="FF000000"/>
            <rFont val="宋体"/>
            <family val="3"/>
            <charset val="134"/>
          </rPr>
          <t xml:space="preserve"> +9
</t>
        </r>
        <r>
          <rPr>
            <sz val="9"/>
            <color rgb="FF000000"/>
            <rFont val="宋体"/>
            <family val="3"/>
            <charset val="134"/>
          </rPr>
          <t>2.</t>
        </r>
        <r>
          <rPr>
            <sz val="9"/>
            <color rgb="FF000000"/>
            <rFont val="宋体"/>
            <family val="3"/>
            <charset val="134"/>
          </rPr>
          <t>志愿服务（</t>
        </r>
        <r>
          <rPr>
            <sz val="9"/>
            <color rgb="FF000000"/>
            <rFont val="宋体"/>
            <family val="3"/>
            <charset val="134"/>
          </rPr>
          <t>55</t>
        </r>
        <r>
          <rPr>
            <sz val="9"/>
            <color rgb="FF000000"/>
            <rFont val="宋体"/>
            <family val="3"/>
            <charset val="134"/>
          </rPr>
          <t>小时）</t>
        </r>
        <r>
          <rPr>
            <sz val="9"/>
            <color rgb="FF000000"/>
            <rFont val="宋体"/>
            <family val="3"/>
            <charset val="134"/>
          </rPr>
          <t xml:space="preserve"> +4
</t>
        </r>
        <r>
          <rPr>
            <sz val="9"/>
            <color rgb="FF000000"/>
            <rFont val="宋体"/>
            <family val="3"/>
            <charset val="134"/>
          </rPr>
          <t>3.</t>
        </r>
        <r>
          <rPr>
            <sz val="9"/>
            <color rgb="FF000000"/>
            <rFont val="宋体"/>
            <family val="3"/>
            <charset val="134"/>
          </rPr>
          <t>学院</t>
        </r>
        <r>
          <rPr>
            <sz val="9"/>
            <color rgb="FF000000"/>
            <rFont val="宋体"/>
            <family val="3"/>
            <charset val="134"/>
          </rPr>
          <t>2021</t>
        </r>
        <r>
          <rPr>
            <sz val="9"/>
            <color rgb="FF000000"/>
            <rFont val="宋体"/>
            <family val="3"/>
            <charset val="134"/>
          </rPr>
          <t>（下）第十二周研究生整改校检扣分（插座未拔）成员</t>
        </r>
        <r>
          <rPr>
            <sz val="9"/>
            <color rgb="FF000000"/>
            <rFont val="宋体"/>
            <family val="3"/>
            <charset val="134"/>
          </rPr>
          <t xml:space="preserve"> -3
</t>
        </r>
        <r>
          <rPr>
            <sz val="9"/>
            <color rgb="FF000000"/>
            <rFont val="宋体"/>
            <family val="3"/>
            <charset val="134"/>
          </rPr>
          <t>4.</t>
        </r>
        <r>
          <rPr>
            <sz val="9"/>
            <color rgb="FF000000"/>
            <rFont val="宋体"/>
            <family val="3"/>
            <charset val="134"/>
          </rPr>
          <t>荣誉称号（研究生院级先进志愿者个人）</t>
        </r>
        <r>
          <rPr>
            <sz val="9"/>
            <color rgb="FF000000"/>
            <rFont val="宋体"/>
            <family val="3"/>
            <charset val="134"/>
          </rPr>
          <t xml:space="preserve"> +4
</t>
        </r>
        <r>
          <rPr>
            <sz val="9"/>
            <color rgb="FF000000"/>
            <rFont val="宋体"/>
            <family val="3"/>
            <charset val="134"/>
          </rPr>
          <t>5.</t>
        </r>
        <r>
          <rPr>
            <sz val="9"/>
            <color rgb="FF000000"/>
            <rFont val="宋体"/>
            <family val="3"/>
            <charset val="134"/>
          </rPr>
          <t>荣誉称号（院优秀团干部）</t>
        </r>
        <r>
          <rPr>
            <sz val="9"/>
            <color rgb="FF000000"/>
            <rFont val="宋体"/>
            <family val="3"/>
            <charset val="134"/>
          </rPr>
          <t>+4</t>
        </r>
      </text>
    </comment>
    <comment ref="O304" authorId="21" shapeId="0">
      <text>
        <r>
          <rPr>
            <sz val="9"/>
            <color rgb="FF000000"/>
            <rFont val="宋体"/>
            <family val="3"/>
            <charset val="134"/>
          </rPr>
          <t>1.</t>
        </r>
        <r>
          <rPr>
            <sz val="9"/>
            <color rgb="FF000000"/>
            <rFont val="宋体"/>
            <family val="3"/>
            <charset val="134"/>
          </rPr>
          <t>科研（校党建课题立项：全领域融合党建指导下边境地区基层党建资源整合开发研究</t>
        </r>
        <r>
          <rPr>
            <sz val="9"/>
            <color rgb="FF000000"/>
            <rFont val="宋体"/>
            <family val="3"/>
            <charset val="134"/>
          </rPr>
          <t>——</t>
        </r>
        <r>
          <rPr>
            <sz val="9"/>
            <color rgb="FF000000"/>
            <rFont val="宋体"/>
            <family val="3"/>
            <charset val="134"/>
          </rPr>
          <t>以广西龙州为例，负责人）</t>
        </r>
        <r>
          <rPr>
            <sz val="9"/>
            <color rgb="FF000000"/>
            <rFont val="宋体"/>
            <family val="3"/>
            <charset val="134"/>
          </rPr>
          <t xml:space="preserve">+3
</t>
        </r>
        <r>
          <rPr>
            <sz val="9"/>
            <color rgb="FF000000"/>
            <rFont val="宋体"/>
            <family val="3"/>
            <charset val="134"/>
          </rPr>
          <t>2.</t>
        </r>
        <r>
          <rPr>
            <sz val="9"/>
            <color rgb="FF000000"/>
            <rFont val="宋体"/>
            <family val="3"/>
            <charset val="134"/>
          </rPr>
          <t>科研（校党建课题立项并结题：红色党建基因融入中学生日常思想政治教育工作路径研究</t>
        </r>
        <r>
          <rPr>
            <sz val="9"/>
            <color rgb="FF000000"/>
            <rFont val="宋体"/>
            <family val="3"/>
            <charset val="134"/>
          </rPr>
          <t>——</t>
        </r>
        <r>
          <rPr>
            <sz val="9"/>
            <color rgb="FF000000"/>
            <rFont val="宋体"/>
            <family val="3"/>
            <charset val="134"/>
          </rPr>
          <t>以广西龙州县为例，成员）</t>
        </r>
        <r>
          <rPr>
            <sz val="9"/>
            <color rgb="FF000000"/>
            <rFont val="宋体"/>
            <family val="3"/>
            <charset val="134"/>
          </rPr>
          <t xml:space="preserve">+0.8
</t>
        </r>
        <r>
          <rPr>
            <sz val="9"/>
            <color rgb="FF000000"/>
            <rFont val="宋体"/>
            <family val="3"/>
            <charset val="134"/>
          </rPr>
          <t>3.</t>
        </r>
        <r>
          <rPr>
            <sz val="9"/>
            <color rgb="FF000000"/>
            <rFont val="宋体"/>
            <family val="3"/>
            <charset val="134"/>
          </rPr>
          <t>科研（院课题立项：家校社协同共育背景下小学劳动教育课程模式探究，成员）</t>
        </r>
        <r>
          <rPr>
            <sz val="9"/>
            <color rgb="FF000000"/>
            <rFont val="宋体"/>
            <family val="3"/>
            <charset val="134"/>
          </rPr>
          <t xml:space="preserve">+0.33
</t>
        </r>
        <r>
          <rPr>
            <sz val="9"/>
            <color rgb="FF000000"/>
            <rFont val="宋体"/>
            <family val="3"/>
            <charset val="134"/>
          </rPr>
          <t>4.</t>
        </r>
        <r>
          <rPr>
            <sz val="9"/>
            <color rgb="FF000000"/>
            <rFont val="宋体"/>
            <family val="3"/>
            <charset val="134"/>
          </rPr>
          <t>科研（学科竞赛：</t>
        </r>
        <r>
          <rPr>
            <sz val="9"/>
            <color rgb="FF000000"/>
            <rFont val="宋体"/>
            <family val="3"/>
            <charset val="134"/>
          </rPr>
          <t>2021</t>
        </r>
        <r>
          <rPr>
            <sz val="9"/>
            <color rgb="FF000000"/>
            <rFont val="宋体"/>
            <family val="3"/>
            <charset val="134"/>
          </rPr>
          <t>学年教师教育学院大学生职业生涯规划大赛一等奖）</t>
        </r>
        <r>
          <rPr>
            <sz val="9"/>
            <color rgb="FF000000"/>
            <rFont val="宋体"/>
            <family val="3"/>
            <charset val="134"/>
          </rPr>
          <t xml:space="preserve">+5
</t>
        </r>
        <r>
          <rPr>
            <sz val="9"/>
            <color rgb="FF000000"/>
            <rFont val="宋体"/>
            <family val="3"/>
            <charset val="134"/>
          </rPr>
          <t>5.</t>
        </r>
        <r>
          <rPr>
            <sz val="9"/>
            <color rgb="FF000000"/>
            <rFont val="宋体"/>
            <family val="3"/>
            <charset val="134"/>
          </rPr>
          <t>科研（学科竞赛：浙江省第八届“互联网</t>
        </r>
        <r>
          <rPr>
            <sz val="9"/>
            <color rgb="FF000000"/>
            <rFont val="宋体"/>
            <family val="3"/>
            <charset val="134"/>
          </rPr>
          <t>+</t>
        </r>
        <r>
          <rPr>
            <sz val="9"/>
            <color rgb="FF000000"/>
            <rFont val="宋体"/>
            <family val="3"/>
            <charset val="134"/>
          </rPr>
          <t>”大赛铜奖，排名</t>
        </r>
        <r>
          <rPr>
            <sz val="9"/>
            <color rgb="FF000000"/>
            <rFont val="宋体"/>
            <family val="3"/>
            <charset val="134"/>
          </rPr>
          <t>4/11</t>
        </r>
        <r>
          <rPr>
            <sz val="9"/>
            <color rgb="FF000000"/>
            <rFont val="宋体"/>
            <family val="3"/>
            <charset val="134"/>
          </rPr>
          <t>）</t>
        </r>
        <r>
          <rPr>
            <sz val="9"/>
            <color rgb="FF000000"/>
            <rFont val="宋体"/>
            <family val="3"/>
            <charset val="134"/>
          </rPr>
          <t xml:space="preserve">+1.875
</t>
        </r>
        <r>
          <rPr>
            <sz val="9"/>
            <color rgb="FF000000"/>
            <rFont val="宋体"/>
            <family val="3"/>
            <charset val="134"/>
          </rPr>
          <t>6.</t>
        </r>
        <r>
          <rPr>
            <sz val="9"/>
            <color rgb="FF000000"/>
            <rFont val="宋体"/>
            <family val="3"/>
            <charset val="134"/>
          </rPr>
          <t>科研（学科竞赛：浙江师范大学第十一届“挑战杯”大学生创业计划竞赛二等奖，排名</t>
        </r>
        <r>
          <rPr>
            <sz val="9"/>
            <color rgb="FF000000"/>
            <rFont val="宋体"/>
            <family val="3"/>
            <charset val="134"/>
          </rPr>
          <t>4/8</t>
        </r>
        <r>
          <rPr>
            <sz val="9"/>
            <color rgb="FF000000"/>
            <rFont val="宋体"/>
            <family val="3"/>
            <charset val="134"/>
          </rPr>
          <t>）</t>
        </r>
        <r>
          <rPr>
            <sz val="9"/>
            <color rgb="FF000000"/>
            <rFont val="宋体"/>
            <family val="3"/>
            <charset val="134"/>
          </rPr>
          <t xml:space="preserve">+1.75
</t>
        </r>
        <r>
          <rPr>
            <sz val="9"/>
            <color rgb="FF000000"/>
            <rFont val="宋体"/>
            <family val="3"/>
            <charset val="134"/>
          </rPr>
          <t>7.</t>
        </r>
        <r>
          <rPr>
            <sz val="9"/>
            <color rgb="FF000000"/>
            <rFont val="宋体"/>
            <family val="3"/>
            <charset val="134"/>
          </rPr>
          <t>科研（学科竞赛：浙江师范大学</t>
        </r>
        <r>
          <rPr>
            <sz val="9"/>
            <color rgb="FF000000"/>
            <rFont val="宋体"/>
            <family val="3"/>
            <charset val="134"/>
          </rPr>
          <t>2021</t>
        </r>
        <r>
          <rPr>
            <sz val="9"/>
            <color rgb="FF000000"/>
            <rFont val="宋体"/>
            <family val="3"/>
            <charset val="134"/>
          </rPr>
          <t>年大学生创新创业大赛银奖，成员）</t>
        </r>
        <r>
          <rPr>
            <sz val="9"/>
            <color rgb="FF000000"/>
            <rFont val="宋体"/>
            <family val="3"/>
            <charset val="134"/>
          </rPr>
          <t xml:space="preserve">+0.4
</t>
        </r>
        <r>
          <rPr>
            <sz val="9"/>
            <color rgb="FF000000"/>
            <rFont val="宋体"/>
            <family val="3"/>
            <charset val="134"/>
          </rPr>
          <t>8.</t>
        </r>
        <r>
          <rPr>
            <sz val="9"/>
            <color rgb="FF000000"/>
            <rFont val="宋体"/>
            <family val="3"/>
            <charset val="134"/>
          </rPr>
          <t>科研（学科竞赛：</t>
        </r>
        <r>
          <rPr>
            <sz val="9"/>
            <color rgb="FF000000"/>
            <rFont val="宋体"/>
            <family val="3"/>
            <charset val="134"/>
          </rPr>
          <t>2021</t>
        </r>
        <r>
          <rPr>
            <sz val="9"/>
            <color rgb="FF000000"/>
            <rFont val="宋体"/>
            <family val="3"/>
            <charset val="134"/>
          </rPr>
          <t>年度浙江师范大学教师教育学院创新创业大赛优胜奖，成员）</t>
        </r>
        <r>
          <rPr>
            <sz val="9"/>
            <color rgb="FF000000"/>
            <rFont val="宋体"/>
            <family val="3"/>
            <charset val="134"/>
          </rPr>
          <t xml:space="preserve">+0.114
</t>
        </r>
        <r>
          <rPr>
            <sz val="9"/>
            <color rgb="FF000000"/>
            <rFont val="宋体"/>
            <family val="3"/>
            <charset val="134"/>
          </rPr>
          <t>9.</t>
        </r>
        <r>
          <rPr>
            <sz val="9"/>
            <color rgb="FF000000"/>
            <rFont val="宋体"/>
            <family val="3"/>
            <charset val="134"/>
          </rPr>
          <t>科研（学科竞赛：浙江师范大学美术学院创新创业大赛三等奖，成员）</t>
        </r>
        <r>
          <rPr>
            <sz val="9"/>
            <color rgb="FF000000"/>
            <rFont val="宋体"/>
            <family val="3"/>
            <charset val="134"/>
          </rPr>
          <t>+0.2</t>
        </r>
      </text>
    </comment>
    <comment ref="T304" authorId="21" shapeId="0">
      <text>
        <r>
          <rPr>
            <sz val="9"/>
            <color rgb="FF000000"/>
            <rFont val="宋体"/>
            <family val="3"/>
            <charset val="134"/>
          </rPr>
          <t>1.</t>
        </r>
        <r>
          <rPr>
            <sz val="9"/>
            <color rgb="FF000000"/>
            <rFont val="宋体"/>
            <family val="3"/>
            <charset val="134"/>
          </rPr>
          <t>综合性比赛（浙江师范大学人文学院第六届“缤红星城”杯创新创业设计大赛一等奖，成员）</t>
        </r>
        <r>
          <rPr>
            <sz val="9"/>
            <color rgb="FF000000"/>
            <rFont val="宋体"/>
            <family val="3"/>
            <charset val="134"/>
          </rPr>
          <t>+2.5</t>
        </r>
      </text>
    </comment>
    <comment ref="F305" authorId="21" shapeId="0">
      <text>
        <r>
          <rPr>
            <sz val="9"/>
            <color rgb="FF000000"/>
            <rFont val="宋体"/>
            <family val="3"/>
            <charset val="134"/>
          </rPr>
          <t>1.</t>
        </r>
        <r>
          <rPr>
            <sz val="9"/>
            <color rgb="FF000000"/>
            <rFont val="宋体"/>
            <family val="3"/>
            <charset val="134"/>
          </rPr>
          <t>志愿服务（</t>
        </r>
        <r>
          <rPr>
            <sz val="9"/>
            <color rgb="FF000000"/>
            <rFont val="宋体"/>
            <family val="3"/>
            <charset val="134"/>
          </rPr>
          <t>18</t>
        </r>
        <r>
          <rPr>
            <sz val="9"/>
            <color rgb="FF000000"/>
            <rFont val="宋体"/>
            <family val="3"/>
            <charset val="134"/>
          </rPr>
          <t>小时）</t>
        </r>
        <r>
          <rPr>
            <sz val="9"/>
            <color rgb="FF000000"/>
            <rFont val="宋体"/>
            <family val="3"/>
            <charset val="134"/>
          </rPr>
          <t xml:space="preserve">+4
</t>
        </r>
        <r>
          <rPr>
            <sz val="9"/>
            <color rgb="FF000000"/>
            <rFont val="宋体"/>
            <family val="3"/>
            <charset val="134"/>
          </rPr>
          <t>2.</t>
        </r>
        <r>
          <rPr>
            <sz val="9"/>
            <color rgb="FF000000"/>
            <rFont val="宋体"/>
            <family val="3"/>
            <charset val="134"/>
          </rPr>
          <t>荣誉加分（文明寝室）</t>
        </r>
        <r>
          <rPr>
            <sz val="9"/>
            <color rgb="FF000000"/>
            <rFont val="宋体"/>
            <family val="3"/>
            <charset val="134"/>
          </rPr>
          <t>+3</t>
        </r>
      </text>
    </comment>
    <comment ref="O305" authorId="21" shapeId="0">
      <text>
        <r>
          <rPr>
            <sz val="9"/>
            <color rgb="FF000000"/>
            <rFont val="宋体"/>
            <family val="3"/>
            <charset val="134"/>
          </rPr>
          <t>1.</t>
        </r>
        <r>
          <rPr>
            <sz val="9"/>
            <color rgb="FF000000"/>
            <rFont val="宋体"/>
            <family val="3"/>
            <charset val="134"/>
          </rPr>
          <t>科研（院课题立项：“双新”背景下高中语文戏剧专题教学研究，负责人）</t>
        </r>
        <r>
          <rPr>
            <sz val="9"/>
            <color rgb="FF000000"/>
            <rFont val="宋体"/>
            <family val="3"/>
            <charset val="134"/>
          </rPr>
          <t xml:space="preserve">+1.5
</t>
        </r>
        <r>
          <rPr>
            <sz val="9"/>
            <color rgb="FF000000"/>
            <rFont val="宋体"/>
            <family val="3"/>
            <charset val="134"/>
          </rPr>
          <t>2.</t>
        </r>
        <r>
          <rPr>
            <sz val="9"/>
            <color rgb="FF000000"/>
            <rFont val="宋体"/>
            <family val="3"/>
            <charset val="134"/>
          </rPr>
          <t>科研（院课题立项：素材选择：高中记叙文写作的重要路径，成员）</t>
        </r>
        <r>
          <rPr>
            <sz val="9"/>
            <color rgb="FF000000"/>
            <rFont val="宋体"/>
            <family val="3"/>
            <charset val="134"/>
          </rPr>
          <t xml:space="preserve">+0.25
</t>
        </r>
        <r>
          <rPr>
            <sz val="9"/>
            <color rgb="FF000000"/>
            <rFont val="宋体"/>
            <family val="3"/>
            <charset val="134"/>
          </rPr>
          <t>3.</t>
        </r>
        <r>
          <rPr>
            <sz val="9"/>
            <color rgb="FF000000"/>
            <rFont val="宋体"/>
            <family val="3"/>
            <charset val="134"/>
          </rPr>
          <t>科研（学科竞赛：浙江师范大学学科教学（语文）专业学位研究生教学技能大赛二等奖）</t>
        </r>
        <r>
          <rPr>
            <sz val="9"/>
            <color rgb="FF000000"/>
            <rFont val="宋体"/>
            <family val="3"/>
            <charset val="134"/>
          </rPr>
          <t>+7</t>
        </r>
      </text>
    </comment>
    <comment ref="T305" authorId="21" shapeId="0">
      <text>
        <r>
          <rPr>
            <sz val="9"/>
            <rFont val="宋体"/>
            <family val="3"/>
            <charset val="134"/>
          </rPr>
          <t>1.综合性比赛（院新生演讲赛优胜奖）+2
2.综合性比赛（校非洲区域国别知识竞赛优胜奖）+3</t>
        </r>
      </text>
    </comment>
    <comment ref="F306" authorId="21" shapeId="0">
      <text>
        <r>
          <rPr>
            <sz val="9"/>
            <rFont val="宋体"/>
            <family val="3"/>
            <charset val="134"/>
          </rPr>
          <t>1.志愿服务（25.5小时）+4
2.荣誉加分（文明寝室）+3
3.学生工作（新闻组干事，考核合格）+2</t>
        </r>
      </text>
    </comment>
    <comment ref="O306" authorId="21" shapeId="0">
      <text>
        <r>
          <rPr>
            <sz val="9"/>
            <rFont val="宋体"/>
            <family val="3"/>
            <charset val="134"/>
          </rPr>
          <t>1.科研（2021年浙江省教育厅科研项目立项：“双减”背景下的浙江省中小学作业设计与管理调查研究，成员）+0.75
2.科研（院级课题立项：大概念视角下关联文学与学术著作的整本书阅读教学研究，成员）+0.25</t>
        </r>
      </text>
    </comment>
    <comment ref="T306" authorId="21" shapeId="0">
      <text>
        <r>
          <rPr>
            <sz val="9"/>
            <rFont val="宋体"/>
            <family val="3"/>
            <charset val="134"/>
          </rPr>
          <t>1.综合性比赛（人文学院汉字听写大赛个人争霸赛三等奖）+3
2.综合性比赛（学院摄影绘画书法大赛优胜奖）+2
3.社会实践（《国家基础教育课程、教材、教学调查》项目成员）+0.5</t>
        </r>
      </text>
    </comment>
    <comment ref="F307" authorId="21" shapeId="0">
      <text>
        <r>
          <rPr>
            <sz val="9"/>
            <rFont val="宋体"/>
            <family val="3"/>
            <charset val="134"/>
          </rPr>
          <t>1.志愿服务（共计38.6小时）+4
2.学生工作（党支部组织委员，考核优秀）+6</t>
        </r>
      </text>
    </comment>
    <comment ref="O307" authorId="21" shapeId="0">
      <text>
        <r>
          <rPr>
            <sz val="9"/>
            <rFont val="宋体"/>
            <family val="3"/>
            <charset val="134"/>
          </rPr>
          <t>1.科研（学科竞赛：浙江师范大学学科教学（语文）专业学位研究生教学技能大赛二等奖）+7
2.科研（学科竞赛：浙江师范大学挑战杯创业计划竞赛二等奖，排名3/6）+2.625
3.科研（院课题立项：教育硕士专业学位研究生教学素养的调查研究——以浙江师范大学学科教学（语文）研究生为例，负责人）+1.5</t>
        </r>
      </text>
    </comment>
    <comment ref="T307" authorId="21" shapeId="0">
      <text>
        <r>
          <rPr>
            <sz val="9"/>
            <rFont val="宋体"/>
            <family val="3"/>
            <charset val="134"/>
          </rPr>
          <t>1.综合性比赛（研究生新生演讲赛参与未获奖）+0.5
2.综合性比赛（主题征文大赛参赛未获奖）+0.5
3.综合性比赛（2022年全国大学生双碳战略科普知识竞赛初赛三等奖）+2
4.党员先锋岗先进个人+4</t>
        </r>
      </text>
    </comment>
    <comment ref="F308" authorId="21" shapeId="0">
      <text>
        <r>
          <rPr>
            <sz val="9"/>
            <rFont val="宋体"/>
            <family val="3"/>
            <charset val="134"/>
          </rPr>
          <t>1.志愿服务（26小时）+4
2.学生工作（校研会干事）+2
3.荣誉加分（文明寝室）+3</t>
        </r>
      </text>
    </comment>
    <comment ref="O308" authorId="21" shapeId="0">
      <text>
        <r>
          <rPr>
            <sz val="9"/>
            <color rgb="FF000000"/>
            <rFont val="宋体"/>
            <family val="3"/>
            <charset val="134"/>
          </rPr>
          <t>1.</t>
        </r>
        <r>
          <rPr>
            <sz val="9"/>
            <color rgb="FF000000"/>
            <rFont val="宋体"/>
            <family val="3"/>
            <charset val="134"/>
          </rPr>
          <t>科研（学科竞赛：浙江师范大学第十一届“挑战杯”大学生创业计划竞赛一等奖，排名</t>
        </r>
        <r>
          <rPr>
            <sz val="9"/>
            <color rgb="FF000000"/>
            <rFont val="宋体"/>
            <family val="3"/>
            <charset val="134"/>
          </rPr>
          <t>2/10</t>
        </r>
        <r>
          <rPr>
            <sz val="9"/>
            <color rgb="FF000000"/>
            <rFont val="宋体"/>
            <family val="3"/>
            <charset val="134"/>
          </rPr>
          <t>）</t>
        </r>
        <r>
          <rPr>
            <sz val="9"/>
            <color rgb="FF000000"/>
            <rFont val="宋体"/>
            <family val="3"/>
            <charset val="134"/>
          </rPr>
          <t xml:space="preserve">+2.5
</t>
        </r>
        <r>
          <rPr>
            <sz val="9"/>
            <color rgb="FF000000"/>
            <rFont val="宋体"/>
            <family val="3"/>
            <charset val="134"/>
          </rPr>
          <t>2.</t>
        </r>
        <r>
          <rPr>
            <sz val="9"/>
            <color rgb="FF000000"/>
            <rFont val="宋体"/>
            <family val="3"/>
            <charset val="134"/>
          </rPr>
          <t>科研（学科竞赛：“建行杯”第八届浙江省国际“互联网</t>
        </r>
        <r>
          <rPr>
            <sz val="9"/>
            <color rgb="FF000000"/>
            <rFont val="宋体"/>
            <family val="3"/>
            <charset val="134"/>
          </rPr>
          <t>+</t>
        </r>
        <r>
          <rPr>
            <sz val="9"/>
            <color rgb="FF000000"/>
            <rFont val="宋体"/>
            <family val="3"/>
            <charset val="134"/>
          </rPr>
          <t>”大学生创新创业大赛铜奖，排名</t>
        </r>
        <r>
          <rPr>
            <sz val="9"/>
            <color rgb="FF000000"/>
            <rFont val="宋体"/>
            <family val="3"/>
            <charset val="134"/>
          </rPr>
          <t>4/15</t>
        </r>
        <r>
          <rPr>
            <sz val="9"/>
            <color rgb="FF000000"/>
            <rFont val="宋体"/>
            <family val="3"/>
            <charset val="134"/>
          </rPr>
          <t>）</t>
        </r>
        <r>
          <rPr>
            <sz val="9"/>
            <color rgb="FF000000"/>
            <rFont val="宋体"/>
            <family val="3"/>
            <charset val="134"/>
          </rPr>
          <t xml:space="preserve">+1.25
</t>
        </r>
        <r>
          <rPr>
            <sz val="9"/>
            <color rgb="FF000000"/>
            <rFont val="宋体"/>
            <family val="3"/>
            <charset val="134"/>
          </rPr>
          <t>3.</t>
        </r>
        <r>
          <rPr>
            <sz val="9"/>
            <color rgb="FF000000"/>
            <rFont val="宋体"/>
            <family val="3"/>
            <charset val="134"/>
          </rPr>
          <t>科研（学科竞赛：浙江省首届师范类大学生教育创新创业大赛铜奖，排名</t>
        </r>
        <r>
          <rPr>
            <sz val="9"/>
            <color rgb="FF000000"/>
            <rFont val="宋体"/>
            <family val="3"/>
            <charset val="134"/>
          </rPr>
          <t>2/10</t>
        </r>
        <r>
          <rPr>
            <sz val="9"/>
            <color rgb="FF000000"/>
            <rFont val="宋体"/>
            <family val="3"/>
            <charset val="134"/>
          </rPr>
          <t>）</t>
        </r>
        <r>
          <rPr>
            <sz val="9"/>
            <color rgb="FF000000"/>
            <rFont val="宋体"/>
            <family val="3"/>
            <charset val="134"/>
          </rPr>
          <t xml:space="preserve">+0.44
</t>
        </r>
        <r>
          <rPr>
            <sz val="9"/>
            <color rgb="FF000000"/>
            <rFont val="宋体"/>
            <family val="3"/>
            <charset val="134"/>
          </rPr>
          <t>4.</t>
        </r>
        <r>
          <rPr>
            <sz val="9"/>
            <color rgb="FF000000"/>
            <rFont val="宋体"/>
            <family val="3"/>
            <charset val="134"/>
          </rPr>
          <t>科研（学科竞赛：音乐学院创新创业项目选拔赛一等奖，排名</t>
        </r>
        <r>
          <rPr>
            <sz val="9"/>
            <color rgb="FF000000"/>
            <rFont val="宋体"/>
            <family val="3"/>
            <charset val="134"/>
          </rPr>
          <t>2/9</t>
        </r>
        <r>
          <rPr>
            <sz val="9"/>
            <color rgb="FF000000"/>
            <rFont val="宋体"/>
            <family val="3"/>
            <charset val="134"/>
          </rPr>
          <t>）</t>
        </r>
        <r>
          <rPr>
            <sz val="9"/>
            <color rgb="FF000000"/>
            <rFont val="宋体"/>
            <family val="3"/>
            <charset val="134"/>
          </rPr>
          <t xml:space="preserve">+0.67
</t>
        </r>
        <r>
          <rPr>
            <sz val="9"/>
            <color rgb="FF000000"/>
            <rFont val="宋体"/>
            <family val="3"/>
            <charset val="134"/>
          </rPr>
          <t>5.</t>
        </r>
        <r>
          <rPr>
            <sz val="9"/>
            <color rgb="FF000000"/>
            <rFont val="宋体"/>
            <family val="3"/>
            <charset val="134"/>
          </rPr>
          <t>科研（院课题立项：初中小说“多阅读策略”的教学新思路，成员）</t>
        </r>
        <r>
          <rPr>
            <sz val="9"/>
            <color rgb="FF000000"/>
            <rFont val="宋体"/>
            <family val="3"/>
            <charset val="134"/>
          </rPr>
          <t xml:space="preserve">+1
</t>
        </r>
        <r>
          <rPr>
            <sz val="9"/>
            <color rgb="FF000000"/>
            <rFont val="宋体"/>
            <family val="3"/>
            <charset val="134"/>
          </rPr>
          <t>6.</t>
        </r>
        <r>
          <rPr>
            <sz val="9"/>
            <color rgb="FF000000"/>
            <rFont val="宋体"/>
            <family val="3"/>
            <charset val="134"/>
          </rPr>
          <t>科研（院课题立项：“双新”背景下高中语文戏剧专题教学研究，成员）</t>
        </r>
        <r>
          <rPr>
            <sz val="9"/>
            <color rgb="FF000000"/>
            <rFont val="宋体"/>
            <family val="3"/>
            <charset val="134"/>
          </rPr>
          <t>+0.5</t>
        </r>
      </text>
    </comment>
    <comment ref="T308" authorId="21" shapeId="0">
      <text>
        <r>
          <rPr>
            <sz val="9"/>
            <color indexed="8"/>
            <rFont val="宋体"/>
            <family val="3"/>
            <charset val="134"/>
          </rPr>
          <t>1.</t>
        </r>
        <r>
          <rPr>
            <sz val="9"/>
            <color indexed="8"/>
            <rFont val="宋体"/>
            <family val="3"/>
            <charset val="134"/>
          </rPr>
          <t>综合性比赛（浙江师范大学非洲区域国别知识竞赛优秀奖）</t>
        </r>
        <r>
          <rPr>
            <sz val="9"/>
            <color indexed="8"/>
            <rFont val="宋体"/>
            <family val="3"/>
            <charset val="134"/>
          </rPr>
          <t>+3</t>
        </r>
      </text>
    </comment>
    <comment ref="F309" authorId="21" shapeId="0">
      <text>
        <r>
          <rPr>
            <sz val="9"/>
            <rFont val="宋体"/>
            <family val="3"/>
            <charset val="134"/>
          </rPr>
          <t>1.志愿服务（18小时）+4
2.学生工作（微宣组干事，考核优秀）+3
3.荣誉加分（文明寝室）+3</t>
        </r>
      </text>
    </comment>
    <comment ref="O309" authorId="21" shapeId="0">
      <text>
        <r>
          <rPr>
            <sz val="9"/>
            <color rgb="FF000000"/>
            <rFont val="宋体"/>
            <family val="3"/>
            <charset val="134"/>
          </rPr>
          <t>1.</t>
        </r>
        <r>
          <rPr>
            <sz val="9"/>
            <color rgb="FF000000"/>
            <rFont val="宋体"/>
            <family val="3"/>
            <charset val="134"/>
          </rPr>
          <t>科研（院课题立项：“双新”背景下高中语文戏剧专题研究教学，成员）</t>
        </r>
        <r>
          <rPr>
            <sz val="9"/>
            <color rgb="FF000000"/>
            <rFont val="宋体"/>
            <family val="3"/>
            <charset val="134"/>
          </rPr>
          <t xml:space="preserve">+0.5
</t>
        </r>
        <r>
          <rPr>
            <sz val="9"/>
            <color rgb="FF000000"/>
            <rFont val="宋体"/>
            <family val="3"/>
            <charset val="134"/>
          </rPr>
          <t>2.</t>
        </r>
        <r>
          <rPr>
            <sz val="9"/>
            <color rgb="FF000000"/>
            <rFont val="宋体"/>
            <family val="3"/>
            <charset val="134"/>
          </rPr>
          <t>科研（院课题立项：初中小说“多阅读策略”的教学新思路，负责人）</t>
        </r>
        <r>
          <rPr>
            <sz val="9"/>
            <color rgb="FF000000"/>
            <rFont val="宋体"/>
            <family val="3"/>
            <charset val="134"/>
          </rPr>
          <t>+1.5</t>
        </r>
      </text>
    </comment>
    <comment ref="F310" authorId="21" shapeId="0">
      <text>
        <r>
          <rPr>
            <sz val="9"/>
            <rFont val="宋体"/>
            <family val="3"/>
            <charset val="134"/>
          </rPr>
          <t>1.志愿活动（18小时）+4</t>
        </r>
      </text>
    </comment>
    <comment ref="O310" authorId="21" shapeId="0">
      <text>
        <r>
          <rPr>
            <sz val="9"/>
            <rFont val="宋体"/>
            <family val="3"/>
            <charset val="134"/>
          </rPr>
          <t>1.科研（院课题立项 ：大概念视角下关联文学与学术著作的整本书阅读教学研究，负责人）+1.5
2.科研（2021年浙江省教育厅科研项目立项：“双减”背景下的浙江省中小学作业设计与管理调查研究，成员）+0.6</t>
        </r>
      </text>
    </comment>
    <comment ref="T310" authorId="21" shapeId="0">
      <text>
        <r>
          <rPr>
            <sz val="9"/>
            <color indexed="8"/>
            <rFont val="宋体"/>
            <family val="3"/>
            <charset val="134"/>
          </rPr>
          <t>1.</t>
        </r>
        <r>
          <rPr>
            <sz val="9"/>
            <color indexed="8"/>
            <rFont val="宋体"/>
            <family val="3"/>
            <charset val="134"/>
          </rPr>
          <t>综合性比赛（</t>
        </r>
        <r>
          <rPr>
            <sz val="9"/>
            <color indexed="8"/>
            <rFont val="宋体"/>
            <family val="3"/>
            <charset val="134"/>
          </rPr>
          <t>2022</t>
        </r>
        <r>
          <rPr>
            <sz val="9"/>
            <color indexed="8"/>
            <rFont val="宋体"/>
            <family val="3"/>
            <charset val="134"/>
          </rPr>
          <t>年浙江师范大学教师教育学院微团课大赛三等奖）</t>
        </r>
        <r>
          <rPr>
            <sz val="9"/>
            <color indexed="8"/>
            <rFont val="宋体"/>
            <family val="3"/>
            <charset val="134"/>
          </rPr>
          <t>+</t>
        </r>
        <r>
          <rPr>
            <sz val="9"/>
            <color indexed="8"/>
            <rFont val="宋体"/>
            <family val="3"/>
            <charset val="134"/>
          </rPr>
          <t>2</t>
        </r>
        <r>
          <rPr>
            <sz val="9"/>
            <color indexed="8"/>
            <rFont val="宋体"/>
            <family val="3"/>
            <charset val="134"/>
          </rPr>
          <t xml:space="preserve">
</t>
        </r>
        <r>
          <rPr>
            <sz val="9"/>
            <color indexed="8"/>
            <rFont val="宋体"/>
            <family val="3"/>
            <charset val="134"/>
          </rPr>
          <t>2.</t>
        </r>
        <r>
          <rPr>
            <sz val="9"/>
            <color indexed="8"/>
            <rFont val="宋体"/>
            <family val="3"/>
            <charset val="134"/>
          </rPr>
          <t>综合性比赛（</t>
        </r>
        <r>
          <rPr>
            <sz val="9"/>
            <color indexed="8"/>
            <rFont val="宋体"/>
            <family val="3"/>
            <charset val="134"/>
          </rPr>
          <t>2022</t>
        </r>
        <r>
          <rPr>
            <sz val="9"/>
            <color indexed="8"/>
            <rFont val="宋体"/>
            <family val="3"/>
            <charset val="134"/>
          </rPr>
          <t>年浙江师范大学人文学院第八届汉字听写大赛三等奖）</t>
        </r>
        <r>
          <rPr>
            <sz val="9"/>
            <color indexed="8"/>
            <rFont val="宋体"/>
            <family val="3"/>
            <charset val="134"/>
          </rPr>
          <t xml:space="preserve">+3
</t>
        </r>
        <r>
          <rPr>
            <sz val="9"/>
            <color indexed="8"/>
            <rFont val="宋体"/>
            <family val="3"/>
            <charset val="134"/>
          </rPr>
          <t>3.</t>
        </r>
        <r>
          <rPr>
            <sz val="9"/>
            <color indexed="8"/>
            <rFont val="宋体"/>
            <family val="3"/>
            <charset val="134"/>
          </rPr>
          <t>综合性比赛（参与“教育薪火，浙里相传”教师教育学院文创设计大赛）</t>
        </r>
        <r>
          <rPr>
            <sz val="9"/>
            <color indexed="8"/>
            <rFont val="宋体"/>
            <family val="3"/>
            <charset val="134"/>
          </rPr>
          <t xml:space="preserve">+0.5
</t>
        </r>
        <r>
          <rPr>
            <sz val="9"/>
            <color indexed="8"/>
            <rFont val="宋体"/>
            <family val="3"/>
            <charset val="134"/>
          </rPr>
          <t>4.</t>
        </r>
        <r>
          <rPr>
            <sz val="9"/>
            <color indexed="8"/>
            <rFont val="宋体"/>
            <family val="3"/>
            <charset val="134"/>
          </rPr>
          <t>综合性比赛（参与“牢记领袖教导，分享青春感悟”</t>
        </r>
        <r>
          <rPr>
            <sz val="9"/>
            <color indexed="8"/>
            <rFont val="宋体"/>
            <family val="3"/>
            <charset val="134"/>
          </rPr>
          <t>——</t>
        </r>
        <r>
          <rPr>
            <sz val="9"/>
            <color indexed="8"/>
            <rFont val="宋体"/>
            <family val="3"/>
            <charset val="134"/>
          </rPr>
          <t>《习近平与大学生朋友们》精读大赛）</t>
        </r>
        <r>
          <rPr>
            <sz val="9"/>
            <color indexed="8"/>
            <rFont val="宋体"/>
            <family val="3"/>
            <charset val="134"/>
          </rPr>
          <t>+0.5</t>
        </r>
      </text>
    </comment>
    <comment ref="F311" authorId="21" shapeId="0">
      <text>
        <r>
          <rPr>
            <sz val="9"/>
            <color indexed="8"/>
            <rFont val="宋体"/>
            <family val="3"/>
            <charset val="134"/>
          </rPr>
          <t>1.</t>
        </r>
        <r>
          <rPr>
            <sz val="9"/>
            <color indexed="8"/>
            <rFont val="宋体"/>
            <family val="3"/>
            <charset val="134"/>
          </rPr>
          <t>志愿服务（</t>
        </r>
        <r>
          <rPr>
            <sz val="9"/>
            <color indexed="8"/>
            <rFont val="宋体"/>
            <family val="3"/>
            <charset val="134"/>
          </rPr>
          <t>24.4</t>
        </r>
        <r>
          <rPr>
            <sz val="9"/>
            <color indexed="8"/>
            <rFont val="宋体"/>
            <family val="3"/>
            <charset val="134"/>
          </rPr>
          <t>小时）</t>
        </r>
        <r>
          <rPr>
            <sz val="9"/>
            <color indexed="8"/>
            <rFont val="宋体"/>
            <family val="3"/>
            <charset val="134"/>
          </rPr>
          <t xml:space="preserve">+4
</t>
        </r>
        <r>
          <rPr>
            <sz val="9"/>
            <color indexed="8"/>
            <rFont val="宋体"/>
            <family val="3"/>
            <charset val="134"/>
          </rPr>
          <t>2.</t>
        </r>
        <r>
          <rPr>
            <sz val="9"/>
            <color indexed="8"/>
            <rFont val="宋体"/>
            <family val="3"/>
            <charset val="134"/>
          </rPr>
          <t>荣誉加分（校级优秀团员）</t>
        </r>
        <r>
          <rPr>
            <sz val="9"/>
            <color indexed="8"/>
            <rFont val="宋体"/>
            <family val="3"/>
            <charset val="134"/>
          </rPr>
          <t>+8</t>
        </r>
      </text>
    </comment>
    <comment ref="T311" authorId="21" shapeId="0">
      <text>
        <r>
          <rPr>
            <sz val="9"/>
            <color indexed="8"/>
            <rFont val="宋体"/>
            <family val="3"/>
            <charset val="134"/>
          </rPr>
          <t>1.</t>
        </r>
        <r>
          <rPr>
            <sz val="9"/>
            <color indexed="8"/>
            <rFont val="宋体"/>
            <family val="3"/>
            <charset val="134"/>
          </rPr>
          <t>综合性比赛（教师教育学院微团课大赛一等奖）</t>
        </r>
        <r>
          <rPr>
            <sz val="9"/>
            <color indexed="8"/>
            <rFont val="宋体"/>
            <family val="3"/>
            <charset val="134"/>
          </rPr>
          <t>+</t>
        </r>
        <r>
          <rPr>
            <sz val="9"/>
            <color indexed="8"/>
            <rFont val="宋体"/>
            <family val="3"/>
            <charset val="134"/>
          </rPr>
          <t>4</t>
        </r>
        <r>
          <rPr>
            <sz val="9"/>
            <color indexed="8"/>
            <rFont val="宋体"/>
            <family val="3"/>
            <charset val="134"/>
          </rPr>
          <t xml:space="preserve">
</t>
        </r>
        <r>
          <rPr>
            <sz val="9"/>
            <color indexed="8"/>
            <rFont val="宋体"/>
            <family val="3"/>
            <charset val="134"/>
          </rPr>
          <t>2.</t>
        </r>
        <r>
          <rPr>
            <sz val="9"/>
            <color indexed="8"/>
            <rFont val="宋体"/>
            <family val="3"/>
            <charset val="134"/>
          </rPr>
          <t>综合性比赛（教师教育学院文创设计大赛参赛）</t>
        </r>
        <r>
          <rPr>
            <sz val="9"/>
            <color indexed="8"/>
            <rFont val="宋体"/>
            <family val="3"/>
            <charset val="134"/>
          </rPr>
          <t xml:space="preserve">+0.5
</t>
        </r>
        <r>
          <rPr>
            <sz val="9"/>
            <color indexed="8"/>
            <rFont val="宋体"/>
            <family val="3"/>
            <charset val="134"/>
          </rPr>
          <t>3.</t>
        </r>
        <r>
          <rPr>
            <sz val="9"/>
            <color indexed="8"/>
            <rFont val="宋体"/>
            <family val="3"/>
            <charset val="134"/>
          </rPr>
          <t>综合性比赛（人文学院第八届汉字听写大赛参赛）</t>
        </r>
        <r>
          <rPr>
            <sz val="9"/>
            <color indexed="8"/>
            <rFont val="宋体"/>
            <family val="3"/>
            <charset val="134"/>
          </rPr>
          <t>+0.5</t>
        </r>
      </text>
    </comment>
    <comment ref="F312" authorId="21" shapeId="0">
      <text>
        <r>
          <rPr>
            <sz val="9"/>
            <rFont val="宋体"/>
            <family val="3"/>
            <charset val="134"/>
          </rPr>
          <t>1.志愿服务（42.5小时）+4
2.学生工作（院研究生会办公室干事，考核优秀）+3</t>
        </r>
      </text>
    </comment>
    <comment ref="O312" authorId="21" shapeId="0">
      <text>
        <r>
          <rPr>
            <sz val="9"/>
            <rFont val="宋体"/>
            <family val="3"/>
            <charset val="134"/>
          </rPr>
          <t>1.科研（院课题立项：核心素养视域下初中生文言文教辅资料影响力研究——以《中学教材全解》为例，负责人）+1.5
2.科研（院课题立项：部编版初中语文教材课文内容删改现象研究，成员）+1</t>
        </r>
      </text>
    </comment>
    <comment ref="T312" authorId="21" shapeId="0">
      <text>
        <r>
          <rPr>
            <sz val="9"/>
            <color indexed="8"/>
            <rFont val="宋体"/>
            <family val="3"/>
            <charset val="134"/>
          </rPr>
          <t>1.</t>
        </r>
        <r>
          <rPr>
            <sz val="9"/>
            <color indexed="8"/>
            <rFont val="宋体"/>
            <family val="3"/>
            <charset val="134"/>
          </rPr>
          <t>综合性比赛（教师教育学院文创设计大赛参赛）</t>
        </r>
        <r>
          <rPr>
            <sz val="9"/>
            <color indexed="8"/>
            <rFont val="宋体"/>
            <family val="3"/>
            <charset val="134"/>
          </rPr>
          <t xml:space="preserve">+0.5
</t>
        </r>
        <r>
          <rPr>
            <sz val="9"/>
            <color indexed="8"/>
            <rFont val="宋体"/>
            <family val="3"/>
            <charset val="134"/>
          </rPr>
          <t>2.</t>
        </r>
        <r>
          <rPr>
            <sz val="9"/>
            <color indexed="8"/>
            <rFont val="宋体"/>
            <family val="3"/>
            <charset val="134"/>
          </rPr>
          <t>综合性比赛（人文学院第八届汉字听写大赛参赛）</t>
        </r>
        <r>
          <rPr>
            <sz val="9"/>
            <color indexed="8"/>
            <rFont val="宋体"/>
            <family val="3"/>
            <charset val="134"/>
          </rPr>
          <t>+0.5</t>
        </r>
      </text>
    </comment>
    <comment ref="F313" authorId="21" shapeId="0">
      <text>
        <r>
          <rPr>
            <sz val="9"/>
            <rFont val="宋体"/>
            <family val="3"/>
            <charset val="134"/>
          </rPr>
          <t>1.志愿服务（19小时）+4</t>
        </r>
      </text>
    </comment>
    <comment ref="O313" authorId="21" shapeId="0">
      <text>
        <r>
          <rPr>
            <sz val="9"/>
            <color rgb="FF000000"/>
            <rFont val="宋体"/>
            <family val="3"/>
            <charset val="134"/>
          </rPr>
          <t>1.</t>
        </r>
        <r>
          <rPr>
            <sz val="9"/>
            <color rgb="FF000000"/>
            <rFont val="宋体"/>
            <family val="3"/>
            <charset val="134"/>
          </rPr>
          <t>科研（院课题立项</t>
        </r>
        <r>
          <rPr>
            <sz val="9"/>
            <color rgb="FF000000"/>
            <rFont val="宋体"/>
            <family val="3"/>
            <charset val="134"/>
          </rPr>
          <t xml:space="preserve"> </t>
        </r>
        <r>
          <rPr>
            <sz val="9"/>
            <color rgb="FF000000"/>
            <rFont val="宋体"/>
            <family val="3"/>
            <charset val="134"/>
          </rPr>
          <t>：大概念视阈下的高中语文必修单元逆向教学设计研究，负责人）</t>
        </r>
        <r>
          <rPr>
            <sz val="9"/>
            <color rgb="FF000000"/>
            <rFont val="宋体"/>
            <family val="3"/>
            <charset val="134"/>
          </rPr>
          <t xml:space="preserve">+1.5
</t>
        </r>
        <r>
          <rPr>
            <sz val="9"/>
            <color rgb="FF000000"/>
            <rFont val="宋体"/>
            <family val="3"/>
            <charset val="134"/>
          </rPr>
          <t>2.</t>
        </r>
        <r>
          <rPr>
            <sz val="9"/>
            <color rgb="FF000000"/>
            <rFont val="宋体"/>
            <family val="3"/>
            <charset val="134"/>
          </rPr>
          <t>科研（学科竞赛：浙江师范大学学科教学（语文）专业学位研究生教学技能大赛一等奖）</t>
        </r>
        <r>
          <rPr>
            <sz val="9"/>
            <color rgb="FF000000"/>
            <rFont val="宋体"/>
            <family val="3"/>
            <charset val="134"/>
          </rPr>
          <t>+10</t>
        </r>
      </text>
    </comment>
    <comment ref="T313" authorId="21" shapeId="0">
      <text>
        <r>
          <rPr>
            <sz val="9"/>
            <rFont val="宋体"/>
            <family val="3"/>
            <charset val="134"/>
          </rPr>
          <t>1.综合性比赛（教师教育学院研究生新生演讲赛二等奖）+4
2.综合性比赛（第十二届国学文化节之主题征文大赛，参与）+0.5</t>
        </r>
      </text>
    </comment>
    <comment ref="F314" authorId="21" shapeId="0">
      <text>
        <r>
          <rPr>
            <sz val="9"/>
            <rFont val="宋体"/>
            <family val="3"/>
            <charset val="134"/>
          </rPr>
          <t>1.志愿服务（24.5小时）+4</t>
        </r>
      </text>
    </comment>
    <comment ref="F315" authorId="21" shapeId="0">
      <text>
        <r>
          <rPr>
            <sz val="9"/>
            <rFont val="宋体"/>
            <family val="3"/>
            <charset val="134"/>
          </rPr>
          <t>1.志愿服务（18小时）+4</t>
        </r>
      </text>
    </comment>
    <comment ref="O315" authorId="21" shapeId="0">
      <text>
        <r>
          <rPr>
            <sz val="9"/>
            <rFont val="宋体"/>
            <family val="3"/>
            <charset val="134"/>
          </rPr>
          <t>1.科研（院课题立项 ：大概念视阈下的高中语文必修单元逆向教学设计研究，成员）+1
2.科研（学科竞赛：浙江师范大学学科教学（语文）专业学位研究生教学技能大赛三等奖）+5</t>
        </r>
      </text>
    </comment>
    <comment ref="F316" authorId="21" shapeId="0">
      <text>
        <r>
          <rPr>
            <sz val="9"/>
            <rFont val="宋体"/>
            <family val="3"/>
            <charset val="134"/>
          </rPr>
          <t>1.电动车违停一次-2
2.志愿服务（14小时）+2</t>
        </r>
      </text>
    </comment>
    <comment ref="F317" authorId="21" shapeId="0">
      <text>
        <r>
          <rPr>
            <sz val="9"/>
            <rFont val="宋体"/>
            <family val="3"/>
            <charset val="134"/>
          </rPr>
          <t>1.志愿服务（13小时）+1.5
2.学生工作（文体委员，考核合格）+4</t>
        </r>
      </text>
    </comment>
    <comment ref="O317" authorId="21" shapeId="0">
      <text>
        <r>
          <rPr>
            <sz val="9"/>
            <rFont val="宋体"/>
            <family val="3"/>
            <charset val="134"/>
          </rPr>
          <t>1.科研（院课题立项：教育硕士专业学位研究生人际交往能力调查研究——以浙江师范大学为例，成员）+0.33</t>
        </r>
      </text>
    </comment>
    <comment ref="T317" authorId="21" shapeId="0">
      <text>
        <r>
          <rPr>
            <sz val="9"/>
            <rFont val="宋体"/>
            <family val="3"/>
            <charset val="134"/>
          </rPr>
          <t>1.综合性比赛（院级2021-2022年度党员先锋岗活动先进个人）+4
2.综合性比赛（学院“请党放心，强国有我”主题日活动，文体类个人三等奖）+3
3.综合性比赛（2022“爱就大声说出来”校园歌手大赛，入围）+0.5</t>
        </r>
      </text>
    </comment>
    <comment ref="F318" authorId="21" shapeId="0">
      <text>
        <r>
          <rPr>
            <sz val="9"/>
            <rFont val="宋体"/>
            <family val="3"/>
            <charset val="134"/>
          </rPr>
          <t>1.志愿服务（26小时）+4
2.学生工作（组织委员，考核合格）+4</t>
        </r>
      </text>
    </comment>
    <comment ref="O318" authorId="21" shapeId="0">
      <text>
        <r>
          <rPr>
            <sz val="9"/>
            <rFont val="宋体"/>
            <family val="3"/>
            <charset val="134"/>
          </rPr>
          <t>1.科研（院课题立项：教育硕士专业学位研究生人际交往能力调查研究——以浙江师范大学为例，成员）+0.33</t>
        </r>
      </text>
    </comment>
    <comment ref="T318" authorId="21" shapeId="0">
      <text>
        <r>
          <rPr>
            <sz val="9"/>
            <rFont val="宋体"/>
            <family val="3"/>
            <charset val="134"/>
          </rPr>
          <t>1.综合性比赛（学院“请党放心，强国有我”主题日活动，文体类个人三等奖）+3
2.综合性比赛（教师教育学院第六届微团课大赛，参与）+0.5
3.综合性比赛（《习近平与大学生朋友们》精读大赛，参与）+0.5</t>
        </r>
      </text>
    </comment>
    <comment ref="F319" authorId="21" shapeId="0">
      <text>
        <r>
          <rPr>
            <sz val="9"/>
            <rFont val="宋体"/>
            <family val="3"/>
            <charset val="134"/>
          </rPr>
          <t>1.志愿服务（20.9小时）+4</t>
        </r>
      </text>
    </comment>
    <comment ref="O319" authorId="21" shapeId="0">
      <text>
        <r>
          <rPr>
            <sz val="9"/>
            <rFont val="宋体"/>
            <family val="3"/>
            <charset val="134"/>
          </rPr>
          <t>1.科研（院课题立项：教育硕士专业学位研究生人际交往能力调查研究——以浙江师范大学为例，负责人）+1.5
2.科研（院课题立项：教育硕士专业学位研究生教学素养的调查研究——以浙江师范大学学科教学（语文）研究生为例，成员）+0.5</t>
        </r>
      </text>
    </comment>
    <comment ref="O320" authorId="21" shapeId="0">
      <text>
        <r>
          <rPr>
            <sz val="9"/>
            <rFont val="宋体"/>
            <family val="3"/>
            <charset val="134"/>
          </rPr>
          <t>1.科研（院课题立项：教育硕士专业学位研究生人际交往能力调查研究——以浙江师范大学为例，成员）+0.33</t>
        </r>
      </text>
    </comment>
    <comment ref="F321" authorId="21" shapeId="0">
      <text>
        <r>
          <rPr>
            <sz val="9"/>
            <rFont val="宋体"/>
            <family val="3"/>
            <charset val="134"/>
          </rPr>
          <t>1.志愿服务（18小时）+4
2.荣誉加分（校级文明寝室）+3</t>
        </r>
      </text>
    </comment>
    <comment ref="O321" authorId="21" shapeId="0">
      <text>
        <r>
          <rPr>
            <sz val="9"/>
            <rFont val="宋体"/>
            <family val="3"/>
            <charset val="134"/>
          </rPr>
          <t>1.科研（院课题立项：大概念视角下关联文学与学术著作的整本书阅读教学研究，成员）+0.25</t>
        </r>
      </text>
    </comment>
    <comment ref="T321" authorId="21" shapeId="0">
      <text>
        <r>
          <rPr>
            <sz val="9"/>
            <rFont val="宋体"/>
            <family val="3"/>
            <charset val="134"/>
          </rPr>
          <t>1.综合性比赛（校第十八届心理知识大比拼活动，参与奖）+0.5
2.综合性比赛（舞蹈翻跳比赛，参赛）+0.5</t>
        </r>
      </text>
    </comment>
    <comment ref="F322" authorId="21" shapeId="0">
      <text>
        <r>
          <rPr>
            <sz val="9"/>
            <color rgb="FF000000"/>
            <rFont val="宋体"/>
            <family val="3"/>
            <charset val="134"/>
          </rPr>
          <t>1.</t>
        </r>
        <r>
          <rPr>
            <sz val="9"/>
            <color rgb="FF000000"/>
            <rFont val="宋体"/>
            <family val="3"/>
            <charset val="134"/>
          </rPr>
          <t>志愿服务（</t>
        </r>
        <r>
          <rPr>
            <sz val="9"/>
            <color rgb="FF000000"/>
            <rFont val="宋体"/>
            <family val="3"/>
            <charset val="134"/>
          </rPr>
          <t>17</t>
        </r>
        <r>
          <rPr>
            <sz val="9"/>
            <color rgb="FF000000"/>
            <rFont val="宋体"/>
            <family val="3"/>
            <charset val="134"/>
          </rPr>
          <t>小时）</t>
        </r>
        <r>
          <rPr>
            <sz val="9"/>
            <color rgb="FF000000"/>
            <rFont val="宋体"/>
            <family val="3"/>
            <charset val="134"/>
          </rPr>
          <t xml:space="preserve">+3.5
</t>
        </r>
        <r>
          <rPr>
            <sz val="9"/>
            <color rgb="FF000000"/>
            <rFont val="宋体"/>
            <family val="3"/>
            <charset val="134"/>
          </rPr>
          <t>2.</t>
        </r>
        <r>
          <rPr>
            <sz val="9"/>
            <color rgb="FF000000"/>
            <rFont val="宋体"/>
            <family val="3"/>
            <charset val="134"/>
          </rPr>
          <t>荣誉加分（校级文明寝室）</t>
        </r>
        <r>
          <rPr>
            <sz val="9"/>
            <color rgb="FF000000"/>
            <rFont val="宋体"/>
            <family val="3"/>
            <charset val="134"/>
          </rPr>
          <t>+3</t>
        </r>
      </text>
    </comment>
    <comment ref="O322" authorId="21" shapeId="0">
      <text>
        <r>
          <rPr>
            <sz val="9"/>
            <rFont val="宋体"/>
            <family val="3"/>
            <charset val="134"/>
          </rPr>
          <t>1.科研（学科竞赛：浙江师范大学第十四届大学生广告创意设计竞赛三等奖，排名2/3）+1</t>
        </r>
      </text>
    </comment>
    <comment ref="F323" authorId="21" shapeId="0">
      <text>
        <r>
          <rPr>
            <sz val="9"/>
            <color rgb="FF000000"/>
            <rFont val="宋体"/>
            <family val="3"/>
            <charset val="134"/>
          </rPr>
          <t>1.</t>
        </r>
        <r>
          <rPr>
            <sz val="9"/>
            <color rgb="FF000000"/>
            <rFont val="宋体"/>
            <family val="3"/>
            <charset val="134"/>
          </rPr>
          <t>志愿服务（</t>
        </r>
        <r>
          <rPr>
            <sz val="9"/>
            <color rgb="FF000000"/>
            <rFont val="宋体"/>
            <family val="3"/>
            <charset val="134"/>
          </rPr>
          <t>11</t>
        </r>
        <r>
          <rPr>
            <sz val="9"/>
            <color rgb="FF000000"/>
            <rFont val="宋体"/>
            <family val="3"/>
            <charset val="134"/>
          </rPr>
          <t>小时）</t>
        </r>
        <r>
          <rPr>
            <sz val="9"/>
            <color rgb="FF000000"/>
            <rFont val="宋体"/>
            <family val="3"/>
            <charset val="134"/>
          </rPr>
          <t>+0.5</t>
        </r>
      </text>
    </comment>
    <comment ref="O323" authorId="21" shapeId="0">
      <text>
        <r>
          <rPr>
            <sz val="9"/>
            <rFont val="宋体"/>
            <family val="3"/>
            <charset val="134"/>
          </rPr>
          <t>1.科研（院课题立项：大概念视角下关联文学与学术著作的整本书阅读教学研究，成员）+0.25
2.科研（学科竞赛：浙江师范大学学科教学（语文）专业学位研究生教学技能大赛一等奖）+10</t>
        </r>
      </text>
    </comment>
    <comment ref="T323" authorId="21" shapeId="0">
      <text>
        <r>
          <rPr>
            <sz val="9"/>
            <rFont val="宋体"/>
            <family val="3"/>
            <charset val="134"/>
          </rPr>
          <t>1.综合性比赛（中国海洋大学教育评估与质量检测中心《国家基础教育课程、教材、教学调查》项目寒假社会实践）+0.5</t>
        </r>
      </text>
    </comment>
    <comment ref="F324" authorId="21" shapeId="0">
      <text>
        <r>
          <rPr>
            <sz val="9"/>
            <rFont val="宋体"/>
            <family val="3"/>
            <charset val="134"/>
          </rPr>
          <t>1.志愿服务（32.2小时）+4
2.荣誉加分（校级文明寝室）+3</t>
        </r>
      </text>
    </comment>
    <comment ref="O324" authorId="21" shapeId="0">
      <text>
        <r>
          <rPr>
            <sz val="9"/>
            <rFont val="宋体"/>
            <family val="3"/>
            <charset val="134"/>
          </rPr>
          <t>1.科研（院课题立项：统编高中语文古诗词群文阅读教学策略研究，负责人）+1.5
2.科研（院课题立项：小说人物对话教学解读策略研究——以统编初中语文教材为例，成员）+1</t>
        </r>
      </text>
    </comment>
    <comment ref="T324" authorId="21" shapeId="0">
      <text>
        <r>
          <rPr>
            <sz val="9"/>
            <rFont val="宋体"/>
            <family val="3"/>
            <charset val="134"/>
          </rPr>
          <t>1.综合性比赛（舞蹈翻跳团体赛，参与）+0.5
2.综合性比赛（浙江师范大学“第十二届国学文化节之主题征文大赛”优胜奖）+3
3.综合性比赛（教师教育学院第十八届心理知识大比拼21天健康生活打卡活动）+0.5</t>
        </r>
      </text>
    </comment>
    <comment ref="F325" authorId="21" shapeId="0">
      <text>
        <r>
          <rPr>
            <sz val="9"/>
            <rFont val="宋体"/>
            <family val="3"/>
            <charset val="134"/>
          </rPr>
          <t>1.志愿服务（26.5小时）+4
2.荣誉加分（校级文明寝室）+3</t>
        </r>
      </text>
    </comment>
    <comment ref="O325" authorId="21" shapeId="0">
      <text>
        <r>
          <rPr>
            <sz val="9"/>
            <color rgb="FF000000"/>
            <rFont val="宋体"/>
            <family val="3"/>
            <charset val="134"/>
          </rPr>
          <t>1.</t>
        </r>
        <r>
          <rPr>
            <sz val="9"/>
            <color rgb="FF000000"/>
            <rFont val="宋体"/>
            <family val="3"/>
            <charset val="134"/>
          </rPr>
          <t>科研（院课题立项：小说人物对话教学解读策略研究</t>
        </r>
        <r>
          <rPr>
            <sz val="9"/>
            <color rgb="FF000000"/>
            <rFont val="宋体"/>
            <family val="3"/>
            <charset val="134"/>
          </rPr>
          <t>——</t>
        </r>
        <r>
          <rPr>
            <sz val="9"/>
            <color rgb="FF000000"/>
            <rFont val="宋体"/>
            <family val="3"/>
            <charset val="134"/>
          </rPr>
          <t>以统编初中语文教材为例，负责人）</t>
        </r>
        <r>
          <rPr>
            <sz val="9"/>
            <color rgb="FF000000"/>
            <rFont val="宋体"/>
            <family val="3"/>
            <charset val="134"/>
          </rPr>
          <t xml:space="preserve">+1.5
</t>
        </r>
        <r>
          <rPr>
            <sz val="9"/>
            <color rgb="FF000000"/>
            <rFont val="宋体"/>
            <family val="3"/>
            <charset val="134"/>
          </rPr>
          <t>2.</t>
        </r>
        <r>
          <rPr>
            <sz val="9"/>
            <color rgb="FF000000"/>
            <rFont val="宋体"/>
            <family val="3"/>
            <charset val="134"/>
          </rPr>
          <t>科研（院课题立项：统编高中语文古诗词群文阅读教学策略研究，成员）</t>
        </r>
        <r>
          <rPr>
            <sz val="9"/>
            <color rgb="FF000000"/>
            <rFont val="宋体"/>
            <family val="3"/>
            <charset val="134"/>
          </rPr>
          <t>+1</t>
        </r>
      </text>
    </comment>
    <comment ref="T325" authorId="21" shapeId="0">
      <text>
        <r>
          <rPr>
            <sz val="9"/>
            <rFont val="宋体"/>
            <family val="3"/>
            <charset val="134"/>
          </rPr>
          <t>1.综合性比赛（“研途芳华，由你开启”研究生录取通知书设计大赛二等奖）+7
2.综合性比赛（“光影寄情，献礼浙师”摄影大赛，仅参与未获奖）+0.5
3.综合性比赛（教师教育学院第一届舞蹈翻跳大赛“一起跳舞吧”，仅参与未获奖）+0.5</t>
        </r>
      </text>
    </comment>
    <comment ref="O326" authorId="21" shapeId="0">
      <text>
        <r>
          <rPr>
            <sz val="9"/>
            <color rgb="FF000000"/>
            <rFont val="宋体"/>
            <family val="3"/>
            <charset val="134"/>
          </rPr>
          <t>1.</t>
        </r>
        <r>
          <rPr>
            <sz val="9"/>
            <color rgb="FF000000"/>
            <rFont val="宋体"/>
            <family val="3"/>
            <charset val="134"/>
          </rPr>
          <t>科研（院课题立项：教学过程学生表达与教师评判的冲突，负责人）</t>
        </r>
        <r>
          <rPr>
            <sz val="9"/>
            <color rgb="FF000000"/>
            <rFont val="宋体"/>
            <family val="3"/>
            <charset val="134"/>
          </rPr>
          <t xml:space="preserve">+1.5 </t>
        </r>
      </text>
    </comment>
    <comment ref="F327" authorId="21" shapeId="0">
      <text>
        <r>
          <rPr>
            <sz val="9"/>
            <rFont val="宋体"/>
            <family val="3"/>
            <charset val="134"/>
          </rPr>
          <t>1.校园文明督察非机动车违停（2021.10.11,16幢）-2
2.志愿服务（16.2小时）+3.1
3.学生工作（党小组组长）+4</t>
        </r>
      </text>
    </comment>
    <comment ref="O327" authorId="21" shapeId="0">
      <text>
        <r>
          <rPr>
            <sz val="9"/>
            <rFont val="宋体"/>
            <family val="3"/>
            <charset val="134"/>
          </rPr>
          <t>1.科研（院课题立项：教学过程学生表达与教师评判的冲突，成员） +0.25</t>
        </r>
      </text>
    </comment>
    <comment ref="O328" authorId="21" shapeId="0">
      <text>
        <r>
          <rPr>
            <sz val="9"/>
            <color rgb="FF000000"/>
            <rFont val="宋体"/>
            <family val="3"/>
            <charset val="134"/>
          </rPr>
          <t>1.</t>
        </r>
        <r>
          <rPr>
            <sz val="9"/>
            <color rgb="FF000000"/>
            <rFont val="宋体"/>
            <family val="3"/>
            <charset val="134"/>
          </rPr>
          <t>科研（院课题立项：教学过程学生表达与教师评判的冲突，成员）</t>
        </r>
        <r>
          <rPr>
            <sz val="9"/>
            <color rgb="FF000000"/>
            <rFont val="宋体"/>
            <family val="3"/>
            <charset val="134"/>
          </rPr>
          <t>+0.25</t>
        </r>
      </text>
    </comment>
    <comment ref="F329" authorId="21" shapeId="0">
      <text>
        <r>
          <rPr>
            <sz val="9"/>
            <rFont val="宋体"/>
            <family val="3"/>
            <charset val="134"/>
          </rPr>
          <t>1.校园文明督查非机动车违停（2021年10月11日16幢）-2
2.志愿服务（27.1小时）+4</t>
        </r>
      </text>
    </comment>
    <comment ref="O329" authorId="21" shapeId="0">
      <text>
        <r>
          <rPr>
            <sz val="9"/>
            <rFont val="宋体"/>
            <family val="3"/>
            <charset val="134"/>
          </rPr>
          <t>1.科研（院课题立项：教学过程学生表达与教师评判的冲突，成员） +0.25</t>
        </r>
      </text>
    </comment>
    <comment ref="F330" authorId="21" shapeId="0">
      <text>
        <r>
          <rPr>
            <sz val="9"/>
            <rFont val="宋体"/>
            <family val="3"/>
            <charset val="134"/>
          </rPr>
          <t>1.志愿服务（17.2小时）+3.6</t>
        </r>
      </text>
    </comment>
    <comment ref="F331" authorId="21" shapeId="0">
      <text>
        <r>
          <rPr>
            <sz val="9"/>
            <color rgb="FF000000"/>
            <rFont val="宋体"/>
            <family val="3"/>
            <charset val="134"/>
          </rPr>
          <t>1.</t>
        </r>
        <r>
          <rPr>
            <sz val="9"/>
            <color rgb="FF000000"/>
            <rFont val="宋体"/>
            <family val="3"/>
            <charset val="134"/>
          </rPr>
          <t>志愿时长共</t>
        </r>
        <r>
          <rPr>
            <sz val="9"/>
            <color rgb="FF000000"/>
            <rFont val="宋体"/>
            <family val="3"/>
            <charset val="134"/>
          </rPr>
          <t>20.5</t>
        </r>
        <r>
          <rPr>
            <sz val="9"/>
            <color rgb="FF000000"/>
            <rFont val="宋体"/>
            <family val="3"/>
            <charset val="134"/>
          </rPr>
          <t>小时</t>
        </r>
        <r>
          <rPr>
            <sz val="9"/>
            <color rgb="FF000000"/>
            <rFont val="宋体"/>
            <family val="3"/>
            <charset val="134"/>
          </rPr>
          <t xml:space="preserve">+4
</t>
        </r>
        <r>
          <rPr>
            <sz val="9"/>
            <color rgb="FF000000"/>
            <rFont val="宋体"/>
            <family val="3"/>
            <charset val="134"/>
          </rPr>
          <t>2.</t>
        </r>
        <r>
          <rPr>
            <sz val="9"/>
            <color rgb="FF000000"/>
            <rFont val="宋体"/>
            <family val="3"/>
            <charset val="134"/>
          </rPr>
          <t>学生工作（班级学习委员，考核合格）</t>
        </r>
        <r>
          <rPr>
            <sz val="9"/>
            <color rgb="FF000000"/>
            <rFont val="宋体"/>
            <family val="3"/>
            <charset val="134"/>
          </rPr>
          <t>+4</t>
        </r>
      </text>
    </comment>
    <comment ref="F332" authorId="21" shapeId="0">
      <text>
        <r>
          <rPr>
            <sz val="9"/>
            <rFont val="宋体"/>
            <family val="3"/>
            <charset val="134"/>
          </rPr>
          <t>1.志愿服务（13.5小时）+1.75</t>
        </r>
      </text>
    </comment>
    <comment ref="O332" authorId="21" shapeId="0">
      <text>
        <r>
          <rPr>
            <sz val="9"/>
            <rFont val="宋体"/>
            <family val="3"/>
            <charset val="134"/>
          </rPr>
          <t>1.科研（院课题立项：基于SOLO分类的高中论述文写作能力表现分析研究，成员）+1</t>
        </r>
      </text>
    </comment>
    <comment ref="F333" authorId="21" shapeId="0">
      <text>
        <r>
          <rPr>
            <sz val="9"/>
            <rFont val="宋体"/>
            <family val="3"/>
            <charset val="134"/>
          </rPr>
          <t>1.志愿服务（16.1小时）+3.05</t>
        </r>
      </text>
    </comment>
    <comment ref="F334" authorId="21" shapeId="0">
      <text>
        <r>
          <rPr>
            <sz val="9"/>
            <color rgb="FF000000"/>
            <rFont val="宋体"/>
            <family val="3"/>
            <charset val="134"/>
          </rPr>
          <t>1.</t>
        </r>
        <r>
          <rPr>
            <sz val="9"/>
            <color rgb="FF000000"/>
            <rFont val="宋体"/>
            <family val="3"/>
            <charset val="134"/>
          </rPr>
          <t>学生工作（党支书，考核优秀）</t>
        </r>
        <r>
          <rPr>
            <sz val="9"/>
            <color rgb="FF000000"/>
            <rFont val="宋体"/>
            <family val="3"/>
            <charset val="134"/>
          </rPr>
          <t xml:space="preserve">+9
</t>
        </r>
        <r>
          <rPr>
            <sz val="9"/>
            <color rgb="FF000000"/>
            <rFont val="宋体"/>
            <family val="3"/>
            <charset val="134"/>
          </rPr>
          <t>2.</t>
        </r>
        <r>
          <rPr>
            <sz val="9"/>
            <color rgb="FF000000"/>
            <rFont val="宋体"/>
            <family val="3"/>
            <charset val="134"/>
          </rPr>
          <t>志愿服务（</t>
        </r>
        <r>
          <rPr>
            <sz val="9"/>
            <color rgb="FF000000"/>
            <rFont val="宋体"/>
            <family val="3"/>
            <charset val="134"/>
          </rPr>
          <t>19.5</t>
        </r>
        <r>
          <rPr>
            <sz val="9"/>
            <color rgb="FF000000"/>
            <rFont val="宋体"/>
            <family val="3"/>
            <charset val="134"/>
          </rPr>
          <t>小时）</t>
        </r>
        <r>
          <rPr>
            <sz val="9"/>
            <color rgb="FF000000"/>
            <rFont val="宋体"/>
            <family val="3"/>
            <charset val="134"/>
          </rPr>
          <t xml:space="preserve">+4
</t>
        </r>
        <r>
          <rPr>
            <sz val="9"/>
            <color rgb="FF000000"/>
            <rFont val="宋体"/>
            <family val="3"/>
            <charset val="134"/>
          </rPr>
          <t>3.</t>
        </r>
        <r>
          <rPr>
            <sz val="9"/>
            <color rgb="FF000000"/>
            <rFont val="宋体"/>
            <family val="3"/>
            <charset val="134"/>
          </rPr>
          <t>学院</t>
        </r>
        <r>
          <rPr>
            <sz val="9"/>
            <color rgb="FF000000"/>
            <rFont val="宋体"/>
            <family val="3"/>
            <charset val="134"/>
          </rPr>
          <t>2021</t>
        </r>
        <r>
          <rPr>
            <sz val="9"/>
            <color rgb="FF000000"/>
            <rFont val="宋体"/>
            <family val="3"/>
            <charset val="134"/>
          </rPr>
          <t>（下）第十三周研究生整改校检扣分（插座未拔）成员</t>
        </r>
        <r>
          <rPr>
            <sz val="9"/>
            <color rgb="FF000000"/>
            <rFont val="宋体"/>
            <family val="3"/>
            <charset val="134"/>
          </rPr>
          <t>-3</t>
        </r>
      </text>
    </comment>
    <comment ref="T334" authorId="21" shapeId="0">
      <text>
        <r>
          <rPr>
            <sz val="9"/>
            <rFont val="宋体"/>
            <family val="3"/>
            <charset val="134"/>
          </rPr>
          <t>1.综合性比赛（“拥抱不确定·一起向未来”第十八届心理知识大比拼活动）参与+0.5</t>
        </r>
      </text>
    </comment>
    <comment ref="F335" authorId="21" shapeId="0">
      <text>
        <r>
          <rPr>
            <sz val="9"/>
            <color rgb="FF000000"/>
            <rFont val="宋体"/>
            <family val="3"/>
            <charset val="134"/>
          </rPr>
          <t>1.</t>
        </r>
        <r>
          <rPr>
            <sz val="9"/>
            <color rgb="FF000000"/>
            <rFont val="宋体"/>
            <family val="3"/>
            <charset val="134"/>
          </rPr>
          <t>学院</t>
        </r>
        <r>
          <rPr>
            <sz val="9"/>
            <color rgb="FF000000"/>
            <rFont val="宋体"/>
            <family val="3"/>
            <charset val="134"/>
          </rPr>
          <t>2021</t>
        </r>
        <r>
          <rPr>
            <sz val="9"/>
            <color rgb="FF000000"/>
            <rFont val="宋体"/>
            <family val="3"/>
            <charset val="134"/>
          </rPr>
          <t>（下）第十三周研究生整改校检扣分（插座未拔）责任人</t>
        </r>
        <r>
          <rPr>
            <sz val="9"/>
            <color rgb="FF000000"/>
            <rFont val="宋体"/>
            <family val="3"/>
            <charset val="134"/>
          </rPr>
          <t xml:space="preserve">-5
</t>
        </r>
        <r>
          <rPr>
            <sz val="9"/>
            <color rgb="FF000000"/>
            <rFont val="宋体"/>
            <family val="3"/>
            <charset val="134"/>
          </rPr>
          <t>2.</t>
        </r>
        <r>
          <rPr>
            <sz val="9"/>
            <color rgb="FF000000"/>
            <rFont val="宋体"/>
            <family val="3"/>
            <charset val="134"/>
          </rPr>
          <t>志愿服务（</t>
        </r>
        <r>
          <rPr>
            <sz val="9"/>
            <color rgb="FF000000"/>
            <rFont val="宋体"/>
            <family val="3"/>
            <charset val="134"/>
          </rPr>
          <t>20.5</t>
        </r>
        <r>
          <rPr>
            <sz val="9"/>
            <color rgb="FF000000"/>
            <rFont val="宋体"/>
            <family val="3"/>
            <charset val="134"/>
          </rPr>
          <t>小时）</t>
        </r>
        <r>
          <rPr>
            <sz val="9"/>
            <color rgb="FF000000"/>
            <rFont val="宋体"/>
            <family val="3"/>
            <charset val="134"/>
          </rPr>
          <t>+4</t>
        </r>
      </text>
    </comment>
    <comment ref="O335" authorId="21" shapeId="0">
      <text>
        <r>
          <rPr>
            <sz val="9"/>
            <rFont val="宋体"/>
            <family val="3"/>
            <charset val="134"/>
          </rPr>
          <t>1.科研（院课题立项：基于“文学圈”构建整本书阅读教学模式研究，成员）+0.5</t>
        </r>
      </text>
    </comment>
    <comment ref="T335" authorId="21" shapeId="0">
      <text>
        <r>
          <rPr>
            <sz val="9"/>
            <rFont val="宋体"/>
            <family val="3"/>
            <charset val="134"/>
          </rPr>
          <t>1.综合性比赛（浙江师范大学“拥抱不确定·一起向未来”第十八届心理知识大比拼活动）+0.5</t>
        </r>
      </text>
    </comment>
    <comment ref="F336" authorId="21" shapeId="0">
      <text>
        <r>
          <rPr>
            <sz val="9"/>
            <color rgb="FF000000"/>
            <rFont val="宋体"/>
            <family val="3"/>
            <charset val="134"/>
          </rPr>
          <t>1.</t>
        </r>
        <r>
          <rPr>
            <sz val="9"/>
            <color rgb="FF000000"/>
            <rFont val="宋体"/>
            <family val="3"/>
            <charset val="134"/>
          </rPr>
          <t>学院</t>
        </r>
        <r>
          <rPr>
            <sz val="9"/>
            <color rgb="FF000000"/>
            <rFont val="宋体"/>
            <family val="3"/>
            <charset val="134"/>
          </rPr>
          <t>2021</t>
        </r>
        <r>
          <rPr>
            <sz val="9"/>
            <color rgb="FF000000"/>
            <rFont val="宋体"/>
            <family val="3"/>
            <charset val="134"/>
          </rPr>
          <t>（下）第十三周研究生整改校检扣分（插座未拔）成员</t>
        </r>
        <r>
          <rPr>
            <sz val="9"/>
            <color rgb="FF000000"/>
            <rFont val="宋体"/>
            <family val="3"/>
            <charset val="134"/>
          </rPr>
          <t xml:space="preserve">-3
</t>
        </r>
        <r>
          <rPr>
            <sz val="9"/>
            <color rgb="FF000000"/>
            <rFont val="宋体"/>
            <family val="3"/>
            <charset val="134"/>
          </rPr>
          <t>2.</t>
        </r>
        <r>
          <rPr>
            <sz val="9"/>
            <color rgb="FF000000"/>
            <rFont val="宋体"/>
            <family val="3"/>
            <charset val="134"/>
          </rPr>
          <t>志愿服务（</t>
        </r>
        <r>
          <rPr>
            <sz val="9"/>
            <color rgb="FF000000"/>
            <rFont val="宋体"/>
            <family val="3"/>
            <charset val="134"/>
          </rPr>
          <t>19.5</t>
        </r>
        <r>
          <rPr>
            <sz val="9"/>
            <color rgb="FF000000"/>
            <rFont val="宋体"/>
            <family val="3"/>
            <charset val="134"/>
          </rPr>
          <t>小时）</t>
        </r>
        <r>
          <rPr>
            <sz val="9"/>
            <color rgb="FF000000"/>
            <rFont val="宋体"/>
            <family val="3"/>
            <charset val="134"/>
          </rPr>
          <t>+4</t>
        </r>
      </text>
    </comment>
    <comment ref="O336" authorId="21" shapeId="0">
      <text>
        <r>
          <rPr>
            <sz val="9"/>
            <rFont val="宋体"/>
            <family val="3"/>
            <charset val="134"/>
          </rPr>
          <t>1.科研（院课题立项：基于SOLO分类的高中论述文写作能力表现分析研究，负责人）+1.5</t>
        </r>
      </text>
    </comment>
    <comment ref="T336" authorId="21" shapeId="0">
      <text>
        <r>
          <rPr>
            <sz val="9"/>
            <rFont val="宋体"/>
            <family val="3"/>
            <charset val="134"/>
          </rPr>
          <t>1.综合性比赛（中国海洋大学教育评估与质量检测中心《国家基础教育课程、教材、教学调查》项目寒假社会实践）+0.5</t>
        </r>
      </text>
    </comment>
    <comment ref="F337" authorId="21" shapeId="0">
      <text>
        <r>
          <rPr>
            <sz val="9"/>
            <rFont val="宋体"/>
            <family val="3"/>
            <charset val="134"/>
          </rPr>
          <t>1.学院2021（下）十三周研究生整改扣分（插座未拔）成员-3
2.志愿服务（20小时）+4</t>
        </r>
      </text>
    </comment>
    <comment ref="O337" authorId="21" shapeId="0">
      <text>
        <r>
          <rPr>
            <sz val="9"/>
            <rFont val="宋体"/>
            <family val="3"/>
            <charset val="134"/>
          </rPr>
          <t>1.科研（院课题立项：基于“文学圈”构建整本书阅读教学模式研究，成员）+0.5</t>
        </r>
      </text>
    </comment>
    <comment ref="T337" authorId="21" shapeId="0">
      <text>
        <r>
          <rPr>
            <sz val="9"/>
            <rFont val="宋体"/>
            <family val="3"/>
            <charset val="134"/>
          </rPr>
          <t>1.综合性比赛（中国海洋大学教育评估与质量检测中心《国家基础教育课程、教材、教学调查》项目寒假社会实践）+0.5</t>
        </r>
      </text>
    </comment>
    <comment ref="F338" authorId="21" shapeId="0">
      <text>
        <r>
          <rPr>
            <sz val="9"/>
            <rFont val="宋体"/>
            <family val="3"/>
            <charset val="134"/>
          </rPr>
          <t>1.志愿服务（16.1小时）+3.05</t>
        </r>
      </text>
    </comment>
    <comment ref="F339" authorId="21" shapeId="0">
      <text>
        <r>
          <rPr>
            <sz val="9"/>
            <rFont val="宋体"/>
            <family val="3"/>
            <charset val="134"/>
          </rPr>
          <t>1.电动车违停一次-2
2.志愿服务（28小时）+4</t>
        </r>
      </text>
    </comment>
    <comment ref="F340" authorId="21" shapeId="0">
      <text>
        <r>
          <rPr>
            <sz val="9"/>
            <rFont val="宋体"/>
            <family val="3"/>
            <charset val="134"/>
          </rPr>
          <t>1.志愿服务（15小时）+2.5
2.学生工作（班级团支部书记，考核优秀）+9</t>
        </r>
      </text>
    </comment>
    <comment ref="F341" authorId="21" shapeId="0">
      <text>
        <r>
          <rPr>
            <sz val="9"/>
            <rFont val="宋体"/>
            <family val="3"/>
            <charset val="134"/>
          </rPr>
          <t>1.志愿服务（22小时）+4</t>
        </r>
      </text>
    </comment>
    <comment ref="F342" authorId="21" shapeId="0">
      <text>
        <r>
          <rPr>
            <sz val="9"/>
            <rFont val="宋体"/>
            <family val="3"/>
            <charset val="134"/>
          </rPr>
          <t>1.学院2021（下）第三周研究生整改（插座未拔）成员-3
2.志愿时长18.7小时+4</t>
        </r>
      </text>
    </comment>
    <comment ref="O342" authorId="21" shapeId="0">
      <text>
        <r>
          <rPr>
            <sz val="9"/>
            <rFont val="宋体"/>
            <family val="3"/>
            <charset val="134"/>
          </rPr>
          <t>1.科研（院课题立项：基于“文学圈”构建整本书阅读教学模式研究，负责人）+1.5
2.科研（学科竞赛：浙江师范大学学科教学（语文）专业学位研究生教学技能大赛二等奖）+7</t>
        </r>
      </text>
    </comment>
    <comment ref="T342" authorId="21" shapeId="0">
      <text>
        <r>
          <rPr>
            <sz val="9"/>
            <rFont val="宋体"/>
            <family val="3"/>
            <charset val="134"/>
          </rPr>
          <t>1.综合性比赛（中国海洋大学教育评估与质量检测中心《国家基础教育课程、教材、教学调查》项目寒假社会实践）+0.5</t>
        </r>
      </text>
    </comment>
    <comment ref="F343" authorId="21" shapeId="0">
      <text>
        <r>
          <rPr>
            <sz val="9"/>
            <rFont val="宋体"/>
            <family val="3"/>
            <charset val="134"/>
          </rPr>
          <t>1.学院2021（下）第三周研究生整改扣分（插座未拔）负责人-5
2.志愿服务（20小时）+4</t>
        </r>
      </text>
    </comment>
    <comment ref="O343" authorId="21" shapeId="0">
      <text>
        <r>
          <rPr>
            <sz val="9"/>
            <rFont val="宋体"/>
            <family val="3"/>
            <charset val="134"/>
          </rPr>
          <t>1.科研（院课题立项：基于前景化理论的中学散文阅读教学研究，成员）+0.333
2.科研（院课题立项：素材选择：高中记叙文写作的重要路径，成员）+0.25
3.科研（学科竞赛：浙江师范大学学科教学（语文）专业学位研究生教学技能大赛二等奖）+7</t>
        </r>
      </text>
    </comment>
    <comment ref="T343" authorId="21" shapeId="0">
      <text>
        <r>
          <rPr>
            <sz val="9"/>
            <rFont val="宋体"/>
            <family val="3"/>
            <charset val="134"/>
          </rPr>
          <t>1.综合性比赛（舞蹈跳舞比赛）+0.5</t>
        </r>
      </text>
    </comment>
    <comment ref="F344" authorId="21" shapeId="0">
      <text>
        <r>
          <rPr>
            <sz val="9"/>
            <rFont val="宋体"/>
            <family val="3"/>
            <charset val="134"/>
          </rPr>
          <t>1.学院2021（下）第三周研究生整改（插座未拔）负责人-5
2.志愿服务（22小时）+4</t>
        </r>
      </text>
    </comment>
    <comment ref="O344" authorId="21" shapeId="0">
      <text>
        <r>
          <rPr>
            <sz val="9"/>
            <color rgb="FF000000"/>
            <rFont val="宋体"/>
            <family val="3"/>
            <charset val="134"/>
          </rPr>
          <t>1.</t>
        </r>
        <r>
          <rPr>
            <sz val="9"/>
            <color rgb="FF000000"/>
            <rFont val="宋体"/>
            <family val="3"/>
            <charset val="134"/>
          </rPr>
          <t>科研（院课题立项：现行语文教材“党的领导”相关内容的教学路径研究，成员）</t>
        </r>
        <r>
          <rPr>
            <sz val="9"/>
            <color rgb="FF000000"/>
            <rFont val="宋体"/>
            <family val="3"/>
            <charset val="134"/>
          </rPr>
          <t xml:space="preserve">+0.333
</t>
        </r>
        <r>
          <rPr>
            <sz val="9"/>
            <color rgb="FF000000"/>
            <rFont val="宋体"/>
            <family val="3"/>
            <charset val="134"/>
          </rPr>
          <t>2.</t>
        </r>
        <r>
          <rPr>
            <sz val="9"/>
            <color rgb="FF000000"/>
            <rFont val="宋体"/>
            <family val="3"/>
            <charset val="134"/>
          </rPr>
          <t>科研（院课题立项：大概念视角下关联文学与学术著作的整本书阅读教学研究，成员）</t>
        </r>
        <r>
          <rPr>
            <sz val="9"/>
            <color rgb="FF000000"/>
            <rFont val="宋体"/>
            <family val="3"/>
            <charset val="134"/>
          </rPr>
          <t>+0.25</t>
        </r>
      </text>
    </comment>
    <comment ref="T344" authorId="21" shapeId="0">
      <text>
        <r>
          <rPr>
            <sz val="9"/>
            <rFont val="宋体"/>
            <family val="3"/>
            <charset val="134"/>
          </rPr>
          <t>1.综合性比赛（中国海洋大学教育评估与质量检测中心《国家基础教育课程、教材、教学调查》项目寒假社会实践）+0.5</t>
        </r>
      </text>
    </comment>
    <comment ref="F345" authorId="21" shapeId="0">
      <text>
        <r>
          <rPr>
            <sz val="9"/>
            <rFont val="宋体"/>
            <family val="3"/>
            <charset val="134"/>
          </rPr>
          <t>1.学院2021（下）第三周研究生整改（插座未拔）成员-3
2.学生工作（党支部宣传委员）+4
3.志愿服务（21小时）+4</t>
        </r>
      </text>
    </comment>
    <comment ref="O345" authorId="21" shapeId="0">
      <text>
        <r>
          <rPr>
            <sz val="9"/>
            <color rgb="FF000000"/>
            <rFont val="宋体"/>
            <family val="3"/>
            <charset val="134"/>
          </rPr>
          <t>1.</t>
        </r>
        <r>
          <rPr>
            <sz val="9"/>
            <color rgb="FF000000"/>
            <rFont val="宋体"/>
            <family val="3"/>
            <charset val="134"/>
          </rPr>
          <t>科研（课题立项：基于前景化理论的中学散文阅读教学研究，成员）</t>
        </r>
        <r>
          <rPr>
            <sz val="9"/>
            <color rgb="FF000000"/>
            <rFont val="宋体"/>
            <family val="3"/>
            <charset val="134"/>
          </rPr>
          <t xml:space="preserve">+0.333
</t>
        </r>
        <r>
          <rPr>
            <sz val="9"/>
            <color rgb="FF000000"/>
            <rFont val="宋体"/>
            <family val="3"/>
            <charset val="134"/>
          </rPr>
          <t>2.</t>
        </r>
        <r>
          <rPr>
            <sz val="9"/>
            <color rgb="FF000000"/>
            <rFont val="宋体"/>
            <family val="3"/>
            <charset val="134"/>
          </rPr>
          <t>科研（学科竞赛：浙江师范大学学科教学（语文）专业学位研究生教学技能大赛一等奖）</t>
        </r>
        <r>
          <rPr>
            <sz val="9"/>
            <color rgb="FF000000"/>
            <rFont val="宋体"/>
            <family val="3"/>
            <charset val="134"/>
          </rPr>
          <t>+10</t>
        </r>
      </text>
    </comment>
    <comment ref="T345" authorId="21" shapeId="0">
      <text>
        <r>
          <rPr>
            <sz val="9"/>
            <color rgb="FF000000"/>
            <rFont val="宋体"/>
            <family val="3"/>
            <charset val="134"/>
          </rPr>
          <t>1.</t>
        </r>
        <r>
          <rPr>
            <sz val="9"/>
            <color rgb="FF000000"/>
            <rFont val="宋体"/>
            <family val="3"/>
            <charset val="134"/>
          </rPr>
          <t>综合性比赛（院新生演讲赛三等奖）</t>
        </r>
        <r>
          <rPr>
            <sz val="9"/>
            <color rgb="FF000000"/>
            <rFont val="宋体"/>
            <family val="3"/>
            <charset val="134"/>
          </rPr>
          <t xml:space="preserve">+3
</t>
        </r>
        <r>
          <rPr>
            <sz val="9"/>
            <color rgb="FF000000"/>
            <rFont val="宋体"/>
            <family val="3"/>
            <charset val="134"/>
          </rPr>
          <t>2.</t>
        </r>
        <r>
          <rPr>
            <sz val="9"/>
            <color rgb="FF000000"/>
            <rFont val="宋体"/>
            <family val="3"/>
            <charset val="134"/>
          </rPr>
          <t>综合性比赛（舞蹈跳舞比赛）</t>
        </r>
        <r>
          <rPr>
            <sz val="9"/>
            <color rgb="FF000000"/>
            <rFont val="宋体"/>
            <family val="3"/>
            <charset val="134"/>
          </rPr>
          <t xml:space="preserve">+0.5
</t>
        </r>
        <r>
          <rPr>
            <sz val="9"/>
            <color rgb="FF000000"/>
            <rFont val="宋体"/>
            <family val="3"/>
            <charset val="134"/>
          </rPr>
          <t>3.</t>
        </r>
        <r>
          <rPr>
            <sz val="9"/>
            <color rgb="FF000000"/>
            <rFont val="宋体"/>
            <family val="3"/>
            <charset val="134"/>
          </rPr>
          <t>荣誉称号（党员先锋岗活动先进个人）</t>
        </r>
        <r>
          <rPr>
            <sz val="9"/>
            <color rgb="FF000000"/>
            <rFont val="宋体"/>
            <family val="3"/>
            <charset val="134"/>
          </rPr>
          <t>+4</t>
        </r>
      </text>
    </comment>
    <comment ref="F346" authorId="21" shapeId="0">
      <text>
        <r>
          <rPr>
            <sz val="9"/>
            <rFont val="宋体"/>
            <family val="3"/>
            <charset val="134"/>
          </rPr>
          <t>1.学院2021（下）第十周研究生整改校检扣分（插座未拔）责任人-5
2.志愿服务（87小时）+4
3.荣誉加分（院级志愿者行动先进个人）+4
4.学生工作（学院研究生会宣传部干事）+2</t>
        </r>
      </text>
    </comment>
    <comment ref="O346" authorId="21" shapeId="0">
      <text>
        <r>
          <rPr>
            <sz val="9"/>
            <rFont val="宋体"/>
            <family val="3"/>
            <charset val="134"/>
          </rPr>
          <t>1.科研（院课题立项：核心素养视域下初中生文言文教辅资料影响力研究——以《中学教材全解》为例，成员）+0.5</t>
        </r>
      </text>
    </comment>
    <comment ref="T346" authorId="21" shapeId="0">
      <text>
        <r>
          <rPr>
            <sz val="9"/>
            <color rgb="FF000000"/>
            <rFont val="宋体"/>
            <family val="3"/>
            <charset val="134"/>
          </rPr>
          <t>1.</t>
        </r>
        <r>
          <rPr>
            <sz val="9"/>
            <color rgb="FF000000"/>
            <rFont val="宋体"/>
            <family val="3"/>
            <charset val="134"/>
          </rPr>
          <t>参加活动（舞蹈翻跳比赛、端午节活动）</t>
        </r>
        <r>
          <rPr>
            <sz val="9"/>
            <color rgb="FF000000"/>
            <rFont val="宋体"/>
            <family val="3"/>
            <charset val="134"/>
          </rPr>
          <t>+1</t>
        </r>
      </text>
    </comment>
    <comment ref="F347" authorId="21" shapeId="0">
      <text>
        <r>
          <rPr>
            <sz val="9"/>
            <rFont val="宋体"/>
            <family val="3"/>
            <charset val="134"/>
          </rPr>
          <t>1.电瓶车违规停车-1
2.学院2021（下）第十周研究生整改校检扣分（插座未拔）成员-3
4.志愿服务（24.5小时）+4</t>
        </r>
      </text>
    </comment>
    <comment ref="T347" authorId="21" shapeId="0">
      <text>
        <r>
          <rPr>
            <sz val="9"/>
            <rFont val="宋体"/>
            <family val="3"/>
            <charset val="134"/>
          </rPr>
          <t>1.第四届全国大学生语言文字能力大赛（初赛）三等奖+2
2.第四届普译奖全国大学生英语写作大赛（决赛）三等奖+2
3.第三届全国高校创新英语词汇赛（非专业组）（初赛）一等奖+2
4.综合性比赛（舞蹈翻跳比赛，参与）+0.5
5.综合性比赛（端午节活动，参与）+0.5</t>
        </r>
      </text>
    </comment>
    <comment ref="F348" authorId="21" shapeId="0">
      <text>
        <r>
          <rPr>
            <sz val="9"/>
            <rFont val="宋体"/>
            <family val="3"/>
            <charset val="134"/>
          </rPr>
          <t>1.志愿服务（36小时）+4
2.电瓶车违停扣分-2
3.学生工作（研会文体组干事，考核优秀）+3</t>
        </r>
      </text>
    </comment>
    <comment ref="T348" authorId="21" shapeId="0">
      <text>
        <r>
          <rPr>
            <sz val="9"/>
            <rFont val="宋体"/>
            <family val="3"/>
            <charset val="134"/>
          </rPr>
          <t>1.综合性比赛（教师教育学院本硕博友谊篮球赛团体三等奖）+1.5
2.综合性比赛（教师教育学院本硕博友谊篮球赛投篮之星男子组二等奖）+4
3.综合性比赛（校第五届尖峰杯篮球赛第四名）+1.5</t>
        </r>
      </text>
    </comment>
    <comment ref="F349" authorId="21" shapeId="0">
      <text>
        <r>
          <rPr>
            <sz val="9"/>
            <rFont val="宋体"/>
            <family val="3"/>
            <charset val="134"/>
          </rPr>
          <t>1.学院2021（下）第十周研究生整改校检扣分（插座未拔）成员-3
2.学生工作（院研会文体部）+2
3.志愿服务（18小时）+4</t>
        </r>
      </text>
    </comment>
    <comment ref="T349" authorId="21" shapeId="0">
      <text>
        <r>
          <rPr>
            <sz val="9"/>
            <rFont val="宋体"/>
            <family val="3"/>
            <charset val="134"/>
          </rPr>
          <t>1.综合性比赛（投篮比赛参与分）+0.5
2.综合性比赛（汉字听写大会参与分）+0.5</t>
        </r>
      </text>
    </comment>
    <comment ref="F350" authorId="21" shapeId="0">
      <text>
        <r>
          <rPr>
            <sz val="9"/>
            <rFont val="宋体"/>
            <family val="3"/>
            <charset val="134"/>
          </rPr>
          <t xml:space="preserve">1.志愿服务（40小时）+4
2.学院2021（下）第十周研究生整改校检扣分（插座未拔）成员-3
3.学生工作（宣传委员 校研会宣传部干事）+4
</t>
        </r>
      </text>
    </comment>
    <comment ref="O350" authorId="21" shapeId="0">
      <text>
        <r>
          <rPr>
            <sz val="9"/>
            <color rgb="FF000000"/>
            <rFont val="宋体"/>
            <family val="3"/>
            <charset val="134"/>
          </rPr>
          <t>1.</t>
        </r>
        <r>
          <rPr>
            <sz val="9"/>
            <color rgb="FF000000"/>
            <rFont val="宋体"/>
            <family val="3"/>
            <charset val="134"/>
          </rPr>
          <t>科研（院课题立项：家校社协同共育背景下小学劳动教育课程模式探究，成员</t>
        </r>
        <r>
          <rPr>
            <sz val="9"/>
            <color rgb="FF000000"/>
            <rFont val="宋体"/>
            <family val="3"/>
            <charset val="134"/>
          </rPr>
          <t xml:space="preserve"> </t>
        </r>
        <r>
          <rPr>
            <sz val="9"/>
            <color rgb="FF000000"/>
            <rFont val="宋体"/>
            <family val="3"/>
            <charset val="134"/>
          </rPr>
          <t>）</t>
        </r>
        <r>
          <rPr>
            <sz val="9"/>
            <color rgb="FF000000"/>
            <rFont val="宋体"/>
            <family val="3"/>
            <charset val="134"/>
          </rPr>
          <t xml:space="preserve">+0.33
</t>
        </r>
        <r>
          <rPr>
            <sz val="9"/>
            <color rgb="FF000000"/>
            <rFont val="宋体"/>
            <family val="3"/>
            <charset val="134"/>
          </rPr>
          <t>2.</t>
        </r>
        <r>
          <rPr>
            <sz val="9"/>
            <color rgb="FF000000"/>
            <rFont val="宋体"/>
            <family val="3"/>
            <charset val="134"/>
          </rPr>
          <t>科研（校课题立项：浙江师范大学</t>
        </r>
        <r>
          <rPr>
            <sz val="9"/>
            <color rgb="FF000000"/>
            <rFont val="宋体"/>
            <family val="3"/>
            <charset val="134"/>
          </rPr>
          <t>2022</t>
        </r>
        <r>
          <rPr>
            <sz val="9"/>
            <color rgb="FF000000"/>
            <rFont val="宋体"/>
            <family val="3"/>
            <charset val="134"/>
          </rPr>
          <t>年创新创业重点培育项目</t>
        </r>
        <r>
          <rPr>
            <sz val="9"/>
            <color rgb="FF000000"/>
            <rFont val="宋体"/>
            <family val="3"/>
            <charset val="134"/>
          </rPr>
          <t>(</t>
        </r>
        <r>
          <rPr>
            <sz val="9"/>
            <color rgb="FF000000"/>
            <rFont val="宋体"/>
            <family val="3"/>
            <charset val="134"/>
          </rPr>
          <t>创业类</t>
        </r>
        <r>
          <rPr>
            <sz val="9"/>
            <color rgb="FF000000"/>
            <rFont val="宋体"/>
            <family val="3"/>
            <charset val="134"/>
          </rPr>
          <t>)</t>
        </r>
        <r>
          <rPr>
            <sz val="9"/>
            <color rgb="FF000000"/>
            <rFont val="宋体"/>
            <family val="3"/>
            <charset val="134"/>
          </rPr>
          <t>立项，成员）</t>
        </r>
        <r>
          <rPr>
            <sz val="9"/>
            <color rgb="FF000000"/>
            <rFont val="宋体"/>
            <family val="3"/>
            <charset val="134"/>
          </rPr>
          <t xml:space="preserve">+0.5
</t>
        </r>
        <r>
          <rPr>
            <sz val="9"/>
            <color rgb="FF000000"/>
            <rFont val="宋体"/>
            <family val="3"/>
            <charset val="134"/>
          </rPr>
          <t>3.</t>
        </r>
        <r>
          <rPr>
            <sz val="9"/>
            <color rgb="FF000000"/>
            <rFont val="宋体"/>
            <family val="3"/>
            <charset val="134"/>
          </rPr>
          <t>科研（校课题：浙江师范大学校级大学生重创空间项目立项，成员）</t>
        </r>
        <r>
          <rPr>
            <sz val="9"/>
            <color rgb="FF000000"/>
            <rFont val="宋体"/>
            <family val="3"/>
            <charset val="134"/>
          </rPr>
          <t>+0.667</t>
        </r>
      </text>
    </comment>
    <comment ref="T350" authorId="21" shapeId="0">
      <text>
        <r>
          <rPr>
            <sz val="9"/>
            <rFont val="宋体"/>
            <family val="3"/>
            <charset val="134"/>
          </rPr>
          <t>1.综合性比赛（院微党课 二等奖）+4
2.综合性比赛（院跳舞比赛 参与奖）+0.5
3.综合性比赛（人文学院汉字听写大赛 参与奖）+0.5
4.荣誉加分（浙江师范大学2021年度“垃圾分类与光盘行动先锋岗”优秀个人）+4</t>
        </r>
      </text>
    </comment>
    <comment ref="F351" authorId="21" shapeId="0">
      <text>
        <r>
          <rPr>
            <sz val="9"/>
            <rFont val="宋体"/>
            <family val="3"/>
            <charset val="134"/>
          </rPr>
          <t>1.志愿服务（37.5小时）+4</t>
        </r>
      </text>
    </comment>
    <comment ref="O351" authorId="21" shapeId="0">
      <text>
        <r>
          <rPr>
            <sz val="9"/>
            <rFont val="宋体"/>
            <family val="3"/>
            <charset val="134"/>
          </rPr>
          <t>1.科研（院课题立项：中考语文情景化试题研究，成员）+0.25</t>
        </r>
      </text>
    </comment>
    <comment ref="T351" authorId="21" shapeId="0">
      <text>
        <r>
          <rPr>
            <sz val="9"/>
            <rFont val="宋体"/>
            <family val="3"/>
            <charset val="134"/>
          </rPr>
          <t>1.综合性比赛（参与2022三行情书·明信片设计大赛）+0.5
2.综合性比赛（参与“爱帮权小侠·立安国志向，揽国安责任”主题海报征集比赛）+0.5</t>
        </r>
      </text>
    </comment>
    <comment ref="F352" authorId="21" shapeId="0">
      <text>
        <r>
          <rPr>
            <sz val="9"/>
            <rFont val="宋体"/>
            <family val="3"/>
            <charset val="134"/>
          </rPr>
          <t>1.学生工作（院研会微宣部，考核优秀）+3
2.志愿服务（49.5小时）+4</t>
        </r>
      </text>
    </comment>
    <comment ref="O352" authorId="21" shapeId="0">
      <text>
        <r>
          <rPr>
            <sz val="9"/>
            <rFont val="宋体"/>
            <family val="3"/>
            <charset val="134"/>
          </rPr>
          <t>1.科研（院课题立项：中考语文情境化试题研究，成员）+0.25</t>
        </r>
      </text>
    </comment>
    <comment ref="T352" authorId="21" shapeId="0">
      <text>
        <r>
          <rPr>
            <sz val="9"/>
            <rFont val="宋体"/>
            <family val="3"/>
            <charset val="134"/>
          </rPr>
          <t>1.综合性比赛获奖（院元宵节摄影绘画书法比赛二等奖）+4
2.综合性比赛（“相观斋”茶座第三十期，参加）+0.5
3.综合性比赛（2022三行情书·明信片设计大赛，参加）+0.5</t>
        </r>
      </text>
    </comment>
    <comment ref="F353" authorId="21" shapeId="0">
      <text>
        <r>
          <rPr>
            <sz val="9"/>
            <rFont val="宋体"/>
            <family val="3"/>
            <charset val="134"/>
          </rPr>
          <t>1.志愿服务（48.5小时）+4
2.学生工作（院研会干事，考核合格）+1
3.荣誉称号（研会志愿服务部校级先进组织）+4</t>
        </r>
      </text>
    </comment>
    <comment ref="O353" authorId="21" shapeId="0">
      <text>
        <r>
          <rPr>
            <sz val="9"/>
            <rFont val="宋体"/>
            <family val="3"/>
            <charset val="134"/>
          </rPr>
          <t>1.科研（院课题立项：中考语文试题情境化研究，负责人）+1.5</t>
        </r>
      </text>
    </comment>
    <comment ref="T353" authorId="21" shapeId="0">
      <text>
        <r>
          <rPr>
            <sz val="9"/>
            <rFont val="宋体"/>
            <family val="3"/>
            <charset val="134"/>
          </rPr>
          <t>1.端午节参加活动+0.5
2.“在浙师的N+1种时光”庆祝建校66周年VL0G大赛参赛+0.5</t>
        </r>
      </text>
    </comment>
    <comment ref="F354" authorId="21" shapeId="0">
      <text>
        <r>
          <rPr>
            <sz val="9"/>
            <color rgb="FF000000"/>
            <rFont val="宋体"/>
            <family val="3"/>
            <charset val="134"/>
          </rPr>
          <t>1.</t>
        </r>
        <r>
          <rPr>
            <sz val="9"/>
            <color rgb="FF000000"/>
            <rFont val="宋体"/>
            <family val="3"/>
            <charset val="134"/>
          </rPr>
          <t>志愿服务（共</t>
        </r>
        <r>
          <rPr>
            <sz val="9"/>
            <color rgb="FF000000"/>
            <rFont val="宋体"/>
            <family val="3"/>
            <charset val="134"/>
          </rPr>
          <t>31.1</t>
        </r>
        <r>
          <rPr>
            <sz val="9"/>
            <color rgb="FF000000"/>
            <rFont val="宋体"/>
            <family val="3"/>
            <charset val="134"/>
          </rPr>
          <t>小时）</t>
        </r>
        <r>
          <rPr>
            <sz val="9"/>
            <color rgb="FF000000"/>
            <rFont val="宋体"/>
            <family val="3"/>
            <charset val="134"/>
          </rPr>
          <t xml:space="preserve">+4
</t>
        </r>
        <r>
          <rPr>
            <sz val="9"/>
            <color rgb="FF000000"/>
            <rFont val="宋体"/>
            <family val="3"/>
            <charset val="134"/>
          </rPr>
          <t>2.</t>
        </r>
        <r>
          <rPr>
            <sz val="9"/>
            <color rgb="FF000000"/>
            <rFont val="宋体"/>
            <family val="3"/>
            <charset val="134"/>
          </rPr>
          <t>荣誉加分（院级志愿者先进个人）</t>
        </r>
        <r>
          <rPr>
            <sz val="9"/>
            <color rgb="FF000000"/>
            <rFont val="宋体"/>
            <family val="3"/>
            <charset val="134"/>
          </rPr>
          <t>+4</t>
        </r>
      </text>
    </comment>
    <comment ref="O354" authorId="21" shapeId="0">
      <text>
        <r>
          <rPr>
            <sz val="9"/>
            <rFont val="宋体"/>
            <family val="3"/>
            <charset val="134"/>
          </rPr>
          <t>1.科研（院级课题立项：中考语文情境化试题研究，成员）+0.25
2.科研（学科竞赛：2022“田家炳杯”浙江师范大学学科教学（语文）专业学位研究生教学技能大赛三等奖)+5</t>
        </r>
      </text>
    </comment>
    <comment ref="T354" authorId="21" shapeId="0">
      <text>
        <r>
          <rPr>
            <sz val="9"/>
            <rFont val="宋体"/>
            <family val="3"/>
            <charset val="134"/>
          </rPr>
          <t>1.综合性活动（参与端午节活动）+0.5
2.综合性活动（参与“我与浙师的N+1种时光”校庆vlog大赛）+0.5</t>
        </r>
      </text>
    </comment>
    <comment ref="F355" authorId="21" shapeId="0">
      <text>
        <r>
          <rPr>
            <sz val="9"/>
            <color rgb="FF000000"/>
            <rFont val="宋体"/>
            <family val="3"/>
            <charset val="134"/>
          </rPr>
          <t>1.</t>
        </r>
        <r>
          <rPr>
            <sz val="9"/>
            <color rgb="FF000000"/>
            <rFont val="宋体"/>
            <family val="3"/>
            <charset val="134"/>
          </rPr>
          <t>志愿服务（</t>
        </r>
        <r>
          <rPr>
            <sz val="9"/>
            <color rgb="FF000000"/>
            <rFont val="宋体"/>
            <family val="3"/>
            <charset val="134"/>
          </rPr>
          <t>22</t>
        </r>
        <r>
          <rPr>
            <sz val="9"/>
            <color rgb="FF000000"/>
            <rFont val="宋体"/>
            <family val="3"/>
            <charset val="134"/>
          </rPr>
          <t>小时）</t>
        </r>
        <r>
          <rPr>
            <sz val="9"/>
            <color rgb="FF000000"/>
            <rFont val="宋体"/>
            <family val="3"/>
            <charset val="134"/>
          </rPr>
          <t xml:space="preserve">+4
</t>
        </r>
        <r>
          <rPr>
            <sz val="9"/>
            <color rgb="FF000000"/>
            <rFont val="宋体"/>
            <family val="3"/>
            <charset val="134"/>
          </rPr>
          <t>2.</t>
        </r>
        <r>
          <rPr>
            <sz val="9"/>
            <color rgb="FF000000"/>
            <rFont val="宋体"/>
            <family val="3"/>
            <charset val="134"/>
          </rPr>
          <t>学生工作（院研究生会办公室干事，考核合格）</t>
        </r>
        <r>
          <rPr>
            <sz val="9"/>
            <color rgb="FF000000"/>
            <rFont val="宋体"/>
            <family val="3"/>
            <charset val="134"/>
          </rPr>
          <t xml:space="preserve">+2
</t>
        </r>
        <r>
          <rPr>
            <sz val="9"/>
            <color rgb="FF000000"/>
            <rFont val="宋体"/>
            <family val="3"/>
            <charset val="134"/>
          </rPr>
          <t>3.</t>
        </r>
        <r>
          <rPr>
            <sz val="9"/>
            <color rgb="FF000000"/>
            <rFont val="宋体"/>
            <family val="3"/>
            <charset val="134"/>
          </rPr>
          <t>电瓶车违停</t>
        </r>
        <r>
          <rPr>
            <sz val="9"/>
            <color rgb="FF000000"/>
            <rFont val="宋体"/>
            <family val="3"/>
            <charset val="134"/>
          </rPr>
          <t>-2</t>
        </r>
      </text>
    </comment>
    <comment ref="T355" authorId="21" shapeId="0">
      <text>
        <r>
          <rPr>
            <sz val="9"/>
            <rFont val="宋体"/>
            <family val="3"/>
            <charset val="134"/>
          </rPr>
          <t>1.综合性比赛（第二届“为你读一本好书”校园短视频大赛）+1
2.综合性比赛（第十八届心理知识大比拼21天健康生活打卡活动）+0.5</t>
        </r>
      </text>
    </comment>
    <comment ref="F356" authorId="21" shapeId="0">
      <text>
        <r>
          <rPr>
            <sz val="9"/>
            <rFont val="宋体"/>
            <family val="3"/>
            <charset val="134"/>
          </rPr>
          <t>1.志愿服务（35小时）+4
2.学生工作（生活委员）+4</t>
        </r>
      </text>
    </comment>
    <comment ref="O356" authorId="21" shapeId="0">
      <text>
        <r>
          <rPr>
            <sz val="9"/>
            <rFont val="宋体"/>
            <family val="3"/>
            <charset val="134"/>
          </rPr>
          <t>1.科研（院课题立项：本硕学科一致性与否对硕士学习状况影响的调查研究——以教师教育学院为例，负责人）+1.5</t>
        </r>
      </text>
    </comment>
    <comment ref="T356" authorId="21" shapeId="0">
      <text>
        <r>
          <rPr>
            <sz val="9"/>
            <rFont val="宋体"/>
            <family val="3"/>
            <charset val="134"/>
          </rPr>
          <t>1.综合性比赛（浙江师范大学第十八届心理知识大比拼21天健康生活打卡活动）+0.5</t>
        </r>
      </text>
    </comment>
    <comment ref="F357" authorId="21" shapeId="0">
      <text>
        <r>
          <rPr>
            <sz val="9"/>
            <rFont val="宋体"/>
            <family val="3"/>
            <charset val="134"/>
          </rPr>
          <t>1.志愿服务（20小时）+4</t>
        </r>
      </text>
    </comment>
    <comment ref="T357" authorId="21" shapeId="0">
      <text>
        <r>
          <rPr>
            <sz val="9"/>
            <rFont val="宋体"/>
            <family val="3"/>
            <charset val="134"/>
          </rPr>
          <t>1.综合性比赛（浙江师范大学“三行情书，明信片设计大赛”二等奖）+4
2.综合性比赛（浙江师范大学第十八届心理知识大比拼21天健康生活打卡活动）+0.5
3.综合性比赛（第二届“为你读一本好书”校园短视频大赛 优秀奖）+1
4.综合性比赛（全国大学生语言文字能力大赛初赛一等奖）+2</t>
        </r>
      </text>
    </comment>
    <comment ref="F358" authorId="21" shapeId="0">
      <text>
        <r>
          <rPr>
            <sz val="9"/>
            <rFont val="宋体"/>
            <family val="3"/>
            <charset val="134"/>
          </rPr>
          <t>1.志愿服务（29小时）+4
2.学生工作（副班长）+4</t>
        </r>
      </text>
    </comment>
    <comment ref="T358" authorId="21" shapeId="0">
      <text>
        <r>
          <rPr>
            <sz val="9"/>
            <rFont val="宋体"/>
            <family val="3"/>
            <charset val="134"/>
          </rPr>
          <t>1.综合性比赛（2022年全国大学生双碳战略科普知识竞赛二等奖）+2
2.综合性比赛（2022年第二届应急科普华夏行大学生生活安全专题竞赛二等奖）+2
3.综合性比赛（2022年第六届大学生环保知识竞赛优秀奖)+2
4.综合性比赛（浙师大人文学院暨迎亚运 三行情书 明信片设计大赛参赛）+0.5
5.综合性比赛（浙师大外国语学院第十四届研究生翻译大赛参赛）+0.5</t>
        </r>
      </text>
    </comment>
    <comment ref="F359" authorId="21" shapeId="0">
      <text>
        <r>
          <rPr>
            <sz val="9"/>
            <rFont val="宋体"/>
            <family val="3"/>
            <charset val="134"/>
          </rPr>
          <t>1.志愿服务（13小时）+1.5
2.学生工作（担任研会新闻组干事一年）+2</t>
        </r>
      </text>
    </comment>
    <comment ref="F360" authorId="21" shapeId="0">
      <text>
        <r>
          <rPr>
            <sz val="9"/>
            <color rgb="FF000000"/>
            <rFont val="宋体"/>
            <family val="3"/>
            <charset val="134"/>
          </rPr>
          <t>1.</t>
        </r>
        <r>
          <rPr>
            <sz val="9"/>
            <color rgb="FF000000"/>
            <rFont val="宋体"/>
            <family val="3"/>
            <charset val="134"/>
          </rPr>
          <t>志愿服务</t>
        </r>
        <r>
          <rPr>
            <sz val="9"/>
            <color rgb="FF000000"/>
            <rFont val="宋体"/>
            <family val="3"/>
            <charset val="134"/>
          </rPr>
          <t>2021-2022</t>
        </r>
        <r>
          <rPr>
            <sz val="9"/>
            <color rgb="FF000000"/>
            <rFont val="宋体"/>
            <family val="3"/>
            <charset val="134"/>
          </rPr>
          <t>学年（</t>
        </r>
        <r>
          <rPr>
            <sz val="9"/>
            <color rgb="FF000000"/>
            <rFont val="宋体"/>
            <family val="3"/>
            <charset val="134"/>
          </rPr>
          <t>16</t>
        </r>
        <r>
          <rPr>
            <sz val="9"/>
            <color rgb="FF000000"/>
            <rFont val="宋体"/>
            <family val="3"/>
            <charset val="134"/>
          </rPr>
          <t>小时）</t>
        </r>
        <r>
          <rPr>
            <sz val="9"/>
            <color rgb="FF000000"/>
            <rFont val="宋体"/>
            <family val="3"/>
            <charset val="134"/>
          </rPr>
          <t>+3</t>
        </r>
      </text>
    </comment>
    <comment ref="F361" authorId="21" shapeId="0">
      <text>
        <r>
          <rPr>
            <sz val="9"/>
            <color rgb="FF000000"/>
            <rFont val="宋体"/>
            <family val="3"/>
            <charset val="134"/>
          </rPr>
          <t>1.</t>
        </r>
        <r>
          <rPr>
            <sz val="9"/>
            <color rgb="FF000000"/>
            <rFont val="宋体"/>
            <family val="3"/>
            <charset val="134"/>
          </rPr>
          <t>志愿服务（</t>
        </r>
        <r>
          <rPr>
            <sz val="9"/>
            <color rgb="FF000000"/>
            <rFont val="宋体"/>
            <family val="3"/>
            <charset val="134"/>
          </rPr>
          <t>19</t>
        </r>
        <r>
          <rPr>
            <sz val="9"/>
            <color rgb="FF000000"/>
            <rFont val="宋体"/>
            <family val="3"/>
            <charset val="134"/>
          </rPr>
          <t>小时）</t>
        </r>
        <r>
          <rPr>
            <sz val="9"/>
            <color rgb="FF000000"/>
            <rFont val="宋体"/>
            <family val="3"/>
            <charset val="134"/>
          </rPr>
          <t>+4</t>
        </r>
      </text>
    </comment>
    <comment ref="O361" authorId="21" shapeId="0">
      <text>
        <r>
          <rPr>
            <sz val="9"/>
            <color rgb="FF000000"/>
            <rFont val="宋体"/>
            <family val="3"/>
            <charset val="134"/>
          </rPr>
          <t>1.</t>
        </r>
        <r>
          <rPr>
            <sz val="9"/>
            <color rgb="FF000000"/>
            <rFont val="宋体"/>
            <family val="3"/>
            <charset val="134"/>
          </rPr>
          <t>科研（院课题立项：本硕学科一致性与否对硕士学习状况影响的调查研究</t>
        </r>
        <r>
          <rPr>
            <sz val="9"/>
            <color rgb="FF000000"/>
            <rFont val="宋体"/>
            <family val="3"/>
            <charset val="134"/>
          </rPr>
          <t>——</t>
        </r>
        <r>
          <rPr>
            <sz val="9"/>
            <color rgb="FF000000"/>
            <rFont val="宋体"/>
            <family val="3"/>
            <charset val="134"/>
          </rPr>
          <t>以教师教育学院为例，）</t>
        </r>
        <r>
          <rPr>
            <sz val="9"/>
            <color rgb="FF000000"/>
            <rFont val="宋体"/>
            <family val="3"/>
            <charset val="134"/>
          </rPr>
          <t>+0.25</t>
        </r>
      </text>
    </comment>
    <comment ref="F362" authorId="22" shapeId="0">
      <text>
        <r>
          <rPr>
            <sz val="9"/>
            <rFont val="宋体"/>
            <family val="3"/>
            <charset val="134"/>
          </rPr>
          <t>1、志愿服务（21小时）+4
2、浙江师范大学教师教育学院先进团支部+2</t>
        </r>
      </text>
    </comment>
    <comment ref="T362" authorId="22" shapeId="0">
      <text>
        <r>
          <rPr>
            <sz val="9"/>
            <rFont val="宋体"/>
            <family val="3"/>
            <charset val="134"/>
          </rPr>
          <t>1、教师教育学院微团课大赛三等奖+</t>
        </r>
        <r>
          <rPr>
            <sz val="9"/>
            <rFont val="宋体"/>
            <family val="3"/>
            <charset val="134"/>
          </rPr>
          <t>2</t>
        </r>
        <r>
          <rPr>
            <sz val="9"/>
            <rFont val="宋体"/>
            <family val="3"/>
            <charset val="134"/>
          </rPr>
          <t xml:space="preserve">
2、浙江师范大学第十八届心理知识大比拼比赛21天健康生活打卡活动参与+0.5
3、浙江师范大学《习近平与大学生朋友们》精读大赛活动参与+0.5</t>
        </r>
      </text>
    </comment>
    <comment ref="F363" authorId="22" shapeId="0">
      <text>
        <r>
          <rPr>
            <sz val="9"/>
            <rFont val="宋体"/>
            <family val="3"/>
            <charset val="134"/>
          </rPr>
          <t xml:space="preserve">1、志愿服务（19小时）+4
2、荣誉加分（教师教育学院先进团支部）+2
</t>
        </r>
      </text>
    </comment>
    <comment ref="O363" authorId="22" shapeId="0">
      <text>
        <r>
          <rPr>
            <sz val="9"/>
            <rFont val="宋体"/>
            <family val="3"/>
            <charset val="134"/>
          </rPr>
          <t>1、研究生“服务省域战略 助力共同富裕建设”专项课题立项+0.5
2、学科教学（思政）专业教学技能大赛校级三等奖+5</t>
        </r>
      </text>
    </comment>
    <comment ref="T363" authorId="22" shapeId="0">
      <text>
        <r>
          <rPr>
            <sz val="9"/>
            <rFont val="宋体"/>
            <family val="3"/>
            <charset val="134"/>
          </rPr>
          <t xml:space="preserve">1、浙江师范大学《习近平与大学生朋友们》精读大赛活动参与+0.5
</t>
        </r>
      </text>
    </comment>
    <comment ref="F364" authorId="22" shapeId="0">
      <text>
        <r>
          <rPr>
            <sz val="9"/>
            <rFont val="宋体"/>
            <family val="3"/>
            <charset val="134"/>
          </rPr>
          <t xml:space="preserve">1、浙江师范大学教师教育学院先进团支部+2
2、志愿服务（12小时）+1
</t>
        </r>
      </text>
    </comment>
    <comment ref="F365" authorId="22" shapeId="0">
      <text>
        <r>
          <rPr>
            <sz val="9"/>
            <rFont val="宋体"/>
            <family val="3"/>
            <charset val="134"/>
          </rPr>
          <t>1、学生工作（团支书，考核优秀）+9	
2、志愿服务（25小时）+4	
3、荣誉加分（浙江师范大学教师教育学院优秀团干部）+4	
荣誉加分（浙江师范大学教师教育学院先进团支部）+2	
荣誉加分（浙江师范大学最美寝室）+5</t>
        </r>
      </text>
    </comment>
    <comment ref="O365" authorId="22" shapeId="0">
      <text>
        <r>
          <rPr>
            <sz val="9"/>
            <rFont val="宋体"/>
            <family val="3"/>
            <charset val="134"/>
          </rPr>
          <t xml:space="preserve">1、主持校共同富裕专项课题立项：“共同富裕背景下虚拟‘磐安红色旅游资源博物馆’的开发与应用”+3
2、参与第十期院级课题立项：“双减”背景下城市小学生课后托管状况调查——以浙江省五所小学为例”+0.33
3.学科竞赛：浙江师范大学第十一届“挑战杯”大学生创业计划竞赛二等奖+2.1
4.参与第十期院级课题立项“高中思想政治课体验式教学中存在的问题和实施策略分析——以《经济与社会》为例”+0.33
</t>
        </r>
      </text>
    </comment>
    <comment ref="T365" authorId="22" shapeId="0">
      <text>
        <r>
          <rPr>
            <sz val="9"/>
            <rFont val="宋体"/>
            <family val="3"/>
            <charset val="134"/>
          </rPr>
          <t>1、浙江师范大学第二届“立德树人·以德育德”研究生征文大赛二等奖）+7
2、浙江师范大学教师教育学院微团课大赛二等奖+3
3、浙江师范大学第十八届心理知识大比拼个人二等奖+7
4、2022年温岭市首届助力“双减”拓展性课程设计大赛师范组三等奖+2.5
5、全国大学生英语翻译能力竞赛英译汉组省级二等奖+2
6、第二届“应急科普华夏行”大学生生活安全专题竞赛一等奖+2
7、第六届大学生环保知识竞赛优秀奖+2
8、2022庆祝建团百年暨迎亚运·三行情书·明信片设计大赛+0.5
9、校第五届中非知识竞赛复赛+0.5</t>
        </r>
      </text>
    </comment>
    <comment ref="F366" authorId="22" shapeId="0">
      <text>
        <r>
          <rPr>
            <sz val="9"/>
            <rFont val="宋体"/>
            <family val="3"/>
            <charset val="134"/>
          </rPr>
          <t>1、志愿服务（19h）+4
2、班级生活委员+4
3、浙江师范大学教师教育学院先进团支部+2</t>
        </r>
      </text>
    </comment>
    <comment ref="O366" authorId="22" shapeId="0">
      <text>
        <r>
          <rPr>
            <sz val="9"/>
            <rFont val="宋体"/>
            <family val="3"/>
            <charset val="134"/>
          </rPr>
          <t>1、浙江师范大学学生党建课题（已结题）+0.66
2、2022年浙江师范大学学科教学（思政）教学技能比赛校级三等奖+5</t>
        </r>
      </text>
    </comment>
    <comment ref="T366" authorId="22" shapeId="0">
      <text>
        <r>
          <rPr>
            <sz val="9"/>
            <rFont val="宋体"/>
            <family val="3"/>
            <charset val="134"/>
          </rPr>
          <t xml:space="preserve">1、浙江师范大学《习近平与大学生朋友们》精读大赛+0.5
</t>
        </r>
      </text>
    </comment>
    <comment ref="F367" authorId="23" shapeId="0">
      <text>
        <r>
          <rPr>
            <b/>
            <sz val="9"/>
            <color rgb="FF000000"/>
            <rFont val="宋体"/>
            <family val="3"/>
            <charset val="134"/>
          </rPr>
          <t>91605:</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30.5</t>
        </r>
        <r>
          <rPr>
            <sz val="9"/>
            <color rgb="FF000000"/>
            <rFont val="宋体"/>
            <family val="3"/>
            <charset val="134"/>
          </rPr>
          <t>小时）</t>
        </r>
        <r>
          <rPr>
            <sz val="9"/>
            <color rgb="FF000000"/>
            <rFont val="宋体"/>
            <family val="3"/>
            <charset val="134"/>
          </rPr>
          <t xml:space="preserve">
</t>
        </r>
        <r>
          <rPr>
            <sz val="9"/>
            <color rgb="FF000000"/>
            <rFont val="宋体"/>
            <family val="3"/>
            <charset val="134"/>
          </rPr>
          <t>荣誉加分（浙江师范大学</t>
        </r>
        <r>
          <rPr>
            <sz val="9"/>
            <color rgb="FF000000"/>
            <rFont val="宋体"/>
            <family val="3"/>
            <charset val="134"/>
          </rPr>
          <t>2021-2022</t>
        </r>
        <r>
          <rPr>
            <sz val="9"/>
            <color rgb="FF000000"/>
            <rFont val="宋体"/>
            <family val="3"/>
            <charset val="134"/>
          </rPr>
          <t>学年研究生文明寝室）</t>
        </r>
        <r>
          <rPr>
            <sz val="9"/>
            <color rgb="FF000000"/>
            <rFont val="宋体"/>
            <family val="3"/>
            <charset val="134"/>
          </rPr>
          <t xml:space="preserve">
</t>
        </r>
        <r>
          <rPr>
            <sz val="9"/>
            <color rgb="FF000000"/>
            <rFont val="宋体"/>
            <family val="3"/>
            <charset val="134"/>
          </rPr>
          <t>荣誉加分（浙江师范大学教师教育学院先进团支部）</t>
        </r>
      </text>
    </comment>
    <comment ref="O367" authorId="23" shapeId="0">
      <text>
        <r>
          <rPr>
            <b/>
            <sz val="9"/>
            <rFont val="宋体"/>
            <family val="3"/>
            <charset val="134"/>
          </rPr>
          <t>91605:</t>
        </r>
        <r>
          <rPr>
            <sz val="9"/>
            <rFont val="宋体"/>
            <family val="3"/>
            <charset val="134"/>
          </rPr>
          <t xml:space="preserve">
科研(参与校共同富裕专项课题立项“共同富裕背景下虚拟'磐安红色旅游资源博物馆’的开发与应用”)
科研（主持第十期院级课题立项““双减”背景下城市小学生课后托管状况调查——以浙江省五所小学为例”）
科研（参与第十期院级课题立项“高中思想政治课体验式教学中存在的问题和实施策略分析——以《经济与社会》为例”）</t>
        </r>
      </text>
    </comment>
    <comment ref="T367" authorId="23" shapeId="0">
      <text>
        <r>
          <rPr>
            <b/>
            <sz val="9"/>
            <rFont val="宋体"/>
            <family val="3"/>
            <charset val="134"/>
          </rPr>
          <t>91605:</t>
        </r>
        <r>
          <rPr>
            <sz val="9"/>
            <rFont val="宋体"/>
            <family val="3"/>
            <charset val="134"/>
          </rPr>
          <t xml:space="preserve">
综合性比赛（“牢记领袖教导 分享青春感悟”——《习近平与大学生朋友们》精读大赛参与）
综合性比赛（教师教育学院微团课大赛参与）</t>
        </r>
      </text>
    </comment>
    <comment ref="F368" authorId="23" shapeId="0">
      <text>
        <r>
          <rPr>
            <b/>
            <sz val="9"/>
            <rFont val="宋体"/>
            <family val="3"/>
            <charset val="134"/>
          </rPr>
          <t>91605:</t>
        </r>
        <r>
          <rPr>
            <sz val="9"/>
            <rFont val="宋体"/>
            <family val="3"/>
            <charset val="134"/>
          </rPr>
          <t xml:space="preserve">
文明寝室
志愿服务（18.3小时）
荣誉加分(浙江师范大学教师教育学院先进团支部) </t>
        </r>
      </text>
    </comment>
    <comment ref="O368" authorId="23" shapeId="0">
      <text>
        <r>
          <rPr>
            <b/>
            <sz val="9"/>
            <rFont val="宋体"/>
            <family val="3"/>
            <charset val="134"/>
          </rPr>
          <t>91605:</t>
        </r>
        <r>
          <rPr>
            <sz val="9"/>
            <rFont val="宋体"/>
            <family val="3"/>
            <charset val="134"/>
          </rPr>
          <t xml:space="preserve">
科研（主持第十期院级课题立项“高中思想政治课体验式教学中存在的问题和实施策略分析——以《经济与社会》为例”）
科研（参与第十期院级课题立项““双减”背景下城市小学生课后托管状况调查——以浙江省五所小学为例”）
科研（学科竞赛：学科教学（思政）2022年教学技能大赛校级一等奖）
科研(参与校共同富裕专项课题立项“共同富裕背景下虚拟'磐安红色旅游资源博物馆’的开发与应用”)</t>
        </r>
      </text>
    </comment>
    <comment ref="T368" authorId="23" shapeId="0">
      <text>
        <r>
          <rPr>
            <b/>
            <sz val="9"/>
            <rFont val="宋体"/>
            <family val="3"/>
            <charset val="134"/>
          </rPr>
          <t>91605:</t>
        </r>
        <r>
          <rPr>
            <sz val="9"/>
            <rFont val="宋体"/>
            <family val="3"/>
            <charset val="134"/>
          </rPr>
          <t xml:space="preserve">
微团课大赛参与报名，未获奖
综合性比赛（“牢记领袖教导 分享青春感悟”——《习近平与大学生朋友们》精读大赛参与）</t>
        </r>
      </text>
    </comment>
    <comment ref="F369" authorId="24" shapeId="0">
      <text>
        <r>
          <rPr>
            <b/>
            <sz val="9"/>
            <rFont val="宋体"/>
            <family val="3"/>
            <charset val="134"/>
          </rPr>
          <t>87912:</t>
        </r>
        <r>
          <rPr>
            <sz val="9"/>
            <rFont val="宋体"/>
            <family val="3"/>
            <charset val="134"/>
          </rPr>
          <t xml:space="preserve">
党支部组织委员，考核优秀；
志愿服务（27.5小时）；
校级先进志愿者集体；
院级志愿者先进个人；
浙江师范大学教师教育学院先进团支部</t>
        </r>
      </text>
    </comment>
    <comment ref="O369" authorId="24" shapeId="0">
      <text>
        <r>
          <rPr>
            <b/>
            <sz val="9"/>
            <rFont val="宋体"/>
            <family val="3"/>
            <charset val="134"/>
          </rPr>
          <t>87912:</t>
        </r>
        <r>
          <rPr>
            <sz val="9"/>
            <rFont val="宋体"/>
            <family val="3"/>
            <charset val="134"/>
          </rPr>
          <t xml:space="preserve">
浙江师范大学学科教学（思政）专业技能大赛三等奖</t>
        </r>
      </text>
    </comment>
    <comment ref="T369" authorId="24" shapeId="0">
      <text>
        <r>
          <rPr>
            <b/>
            <sz val="9"/>
            <rFont val="宋体"/>
            <family val="3"/>
            <charset val="134"/>
          </rPr>
          <t>87912:</t>
        </r>
        <r>
          <rPr>
            <sz val="9"/>
            <rFont val="宋体"/>
            <family val="3"/>
            <charset val="134"/>
          </rPr>
          <t xml:space="preserve">
党员先锋岗活动先进个人；
教师教育学院微团课大赛参与</t>
        </r>
      </text>
    </comment>
    <comment ref="F370" authorId="24" shapeId="0">
      <text>
        <r>
          <rPr>
            <b/>
            <sz val="9"/>
            <rFont val="宋体"/>
            <family val="3"/>
            <charset val="134"/>
          </rPr>
          <t>87912:</t>
        </r>
        <r>
          <rPr>
            <sz val="9"/>
            <rFont val="宋体"/>
            <family val="3"/>
            <charset val="134"/>
          </rPr>
          <t xml:space="preserve">
志愿服务（24.4）；
教师教育学院第九届研会干事考核优秀；
浙江师范大学教师教育学院先进团支部；
2021—2022学年研究生文明寝室</t>
        </r>
      </text>
    </comment>
    <comment ref="O370" authorId="24" shapeId="0">
      <text>
        <r>
          <rPr>
            <b/>
            <sz val="9"/>
            <rFont val="宋体"/>
            <family val="3"/>
            <charset val="134"/>
          </rPr>
          <t>87912:</t>
        </r>
        <r>
          <rPr>
            <sz val="9"/>
            <rFont val="宋体"/>
            <family val="3"/>
            <charset val="134"/>
          </rPr>
          <t xml:space="preserve">
参与校共同富裕专项课题立项“共同富裕背景下虚拟'磐安红色旅游资源博物馆’的开发与应用”；
参与第十期院级课题立项““双减”背景下城市小学生课后托管状况调查——以浙江省五所小学为例”；
参与第十期院级课题立项“高中思想政治课体验式教学中存在的问题和实施策略分析——以《经济与社会》为例”；
浙江师范大学教学技能大赛三等奖</t>
        </r>
      </text>
    </comment>
    <comment ref="F371" authorId="24" shapeId="0">
      <text>
        <r>
          <rPr>
            <b/>
            <sz val="9"/>
            <color rgb="FF000000"/>
            <rFont val="宋体"/>
            <family val="3"/>
            <charset val="134"/>
          </rPr>
          <t>87912:</t>
        </r>
        <r>
          <rPr>
            <sz val="9"/>
            <color rgb="FF000000"/>
            <rFont val="宋体"/>
            <family val="3"/>
            <charset val="134"/>
          </rPr>
          <t xml:space="preserve">
</t>
        </r>
        <r>
          <rPr>
            <sz val="9"/>
            <color rgb="FF000000"/>
            <rFont val="宋体"/>
            <family val="3"/>
            <charset val="134"/>
          </rPr>
          <t>研会文体部成员，考核合格；</t>
        </r>
        <r>
          <rPr>
            <sz val="9"/>
            <color rgb="FF000000"/>
            <rFont val="宋体"/>
            <family val="3"/>
            <charset val="134"/>
          </rPr>
          <t xml:space="preserve">
</t>
        </r>
        <r>
          <rPr>
            <sz val="9"/>
            <color rgb="FF000000"/>
            <rFont val="宋体"/>
            <family val="3"/>
            <charset val="134"/>
          </rPr>
          <t>志愿者服务（</t>
        </r>
        <r>
          <rPr>
            <sz val="9"/>
            <color rgb="FF000000"/>
            <rFont val="宋体"/>
            <family val="3"/>
            <charset val="134"/>
          </rPr>
          <t>20.2</t>
        </r>
        <r>
          <rPr>
            <sz val="9"/>
            <color rgb="FF000000"/>
            <rFont val="宋体"/>
            <family val="3"/>
            <charset val="134"/>
          </rPr>
          <t>小时）；</t>
        </r>
        <r>
          <rPr>
            <sz val="9"/>
            <color rgb="FF000000"/>
            <rFont val="宋体"/>
            <family val="3"/>
            <charset val="134"/>
          </rPr>
          <t xml:space="preserve">
</t>
        </r>
        <r>
          <rPr>
            <sz val="9"/>
            <color rgb="FF000000"/>
            <rFont val="宋体"/>
            <family val="3"/>
            <charset val="134"/>
          </rPr>
          <t>浙江师范大学</t>
        </r>
        <r>
          <rPr>
            <sz val="9"/>
            <color rgb="FF000000"/>
            <rFont val="宋体"/>
            <family val="3"/>
            <charset val="134"/>
          </rPr>
          <t>2021-2022</t>
        </r>
        <r>
          <rPr>
            <sz val="9"/>
            <color rgb="FF000000"/>
            <rFont val="宋体"/>
            <family val="3"/>
            <charset val="134"/>
          </rPr>
          <t>学年研究生文明寝室；</t>
        </r>
        <r>
          <rPr>
            <sz val="9"/>
            <color rgb="FF000000"/>
            <rFont val="宋体"/>
            <family val="3"/>
            <charset val="134"/>
          </rPr>
          <t xml:space="preserve">
</t>
        </r>
        <r>
          <rPr>
            <sz val="9"/>
            <color rgb="FF000000"/>
            <rFont val="宋体"/>
            <family val="3"/>
            <charset val="134"/>
          </rPr>
          <t>浙江师范大学教师教育学院先进团支部；</t>
        </r>
        <r>
          <rPr>
            <sz val="9"/>
            <color rgb="FF000000"/>
            <rFont val="宋体"/>
            <family val="3"/>
            <charset val="134"/>
          </rPr>
          <t xml:space="preserve">
</t>
        </r>
      </text>
    </comment>
    <comment ref="O371" authorId="24" shapeId="0">
      <text>
        <r>
          <rPr>
            <b/>
            <sz val="9"/>
            <color rgb="FF000000"/>
            <rFont val="宋体"/>
            <family val="3"/>
            <charset val="134"/>
          </rPr>
          <t>87912:</t>
        </r>
        <r>
          <rPr>
            <sz val="9"/>
            <color rgb="FF000000"/>
            <rFont val="宋体"/>
            <family val="3"/>
            <charset val="134"/>
          </rPr>
          <t xml:space="preserve">
</t>
        </r>
        <r>
          <rPr>
            <sz val="9"/>
            <color rgb="FF000000"/>
            <rFont val="宋体"/>
            <family val="3"/>
            <charset val="134"/>
          </rPr>
          <t>学科竞赛：浙江师范大学教师教育学院创新创业大赛一等奖，排名</t>
        </r>
        <r>
          <rPr>
            <sz val="9"/>
            <color rgb="FF000000"/>
            <rFont val="宋体"/>
            <family val="3"/>
            <charset val="134"/>
          </rPr>
          <t>1/8</t>
        </r>
        <r>
          <rPr>
            <sz val="9"/>
            <color rgb="FF000000"/>
            <rFont val="宋体"/>
            <family val="3"/>
            <charset val="134"/>
          </rPr>
          <t>；</t>
        </r>
        <r>
          <rPr>
            <sz val="9"/>
            <color rgb="FF000000"/>
            <rFont val="宋体"/>
            <family val="3"/>
            <charset val="134"/>
          </rPr>
          <t xml:space="preserve">
</t>
        </r>
        <r>
          <rPr>
            <sz val="9"/>
            <color rgb="FF000000"/>
            <rFont val="宋体"/>
            <family val="3"/>
            <charset val="134"/>
          </rPr>
          <t>学科竞赛：浙江师范大学</t>
        </r>
        <r>
          <rPr>
            <sz val="9"/>
            <color rgb="FF000000"/>
            <rFont val="宋体"/>
            <family val="3"/>
            <charset val="134"/>
          </rPr>
          <t>2021</t>
        </r>
        <r>
          <rPr>
            <sz val="9"/>
            <color rgb="FF000000"/>
            <rFont val="宋体"/>
            <family val="3"/>
            <charset val="134"/>
          </rPr>
          <t>年大学生创新创业大赛铜奖，排名</t>
        </r>
        <r>
          <rPr>
            <sz val="9"/>
            <color rgb="FF000000"/>
            <rFont val="宋体"/>
            <family val="3"/>
            <charset val="134"/>
          </rPr>
          <t>1/8</t>
        </r>
        <r>
          <rPr>
            <sz val="9"/>
            <color rgb="FF000000"/>
            <rFont val="宋体"/>
            <family val="3"/>
            <charset val="134"/>
          </rPr>
          <t>；</t>
        </r>
        <r>
          <rPr>
            <sz val="9"/>
            <color rgb="FF000000"/>
            <rFont val="宋体"/>
            <family val="3"/>
            <charset val="134"/>
          </rPr>
          <t xml:space="preserve">
</t>
        </r>
        <r>
          <rPr>
            <sz val="9"/>
            <color rgb="FF000000"/>
            <rFont val="宋体"/>
            <family val="3"/>
            <charset val="134"/>
          </rPr>
          <t>学科竞赛：浙江师范大学</t>
        </r>
        <r>
          <rPr>
            <sz val="9"/>
            <color rgb="FF000000"/>
            <rFont val="宋体"/>
            <family val="3"/>
            <charset val="134"/>
          </rPr>
          <t>2021</t>
        </r>
        <r>
          <rPr>
            <sz val="9"/>
            <color rgb="FF000000"/>
            <rFont val="宋体"/>
            <family val="3"/>
            <charset val="134"/>
          </rPr>
          <t>年大学生创新创业大赛银奖，排名</t>
        </r>
        <r>
          <rPr>
            <sz val="9"/>
            <color rgb="FF000000"/>
            <rFont val="宋体"/>
            <family val="3"/>
            <charset val="134"/>
          </rPr>
          <t>7/8</t>
        </r>
        <r>
          <rPr>
            <sz val="9"/>
            <color rgb="FF000000"/>
            <rFont val="宋体"/>
            <family val="3"/>
            <charset val="134"/>
          </rPr>
          <t>；</t>
        </r>
        <r>
          <rPr>
            <sz val="9"/>
            <color rgb="FF000000"/>
            <rFont val="宋体"/>
            <family val="3"/>
            <charset val="134"/>
          </rPr>
          <t xml:space="preserve">
</t>
        </r>
        <r>
          <rPr>
            <sz val="9"/>
            <color rgb="FF000000"/>
            <rFont val="宋体"/>
            <family val="3"/>
            <charset val="134"/>
          </rPr>
          <t xml:space="preserve">
</t>
        </r>
        <r>
          <rPr>
            <sz val="9"/>
            <color rgb="FF000000"/>
            <rFont val="宋体"/>
            <family val="3"/>
            <charset val="134"/>
          </rPr>
          <t>学科竞赛：浙江师范大学第十一届挑战杯大学生创业计划竞赛二等奖，排名</t>
        </r>
        <r>
          <rPr>
            <sz val="9"/>
            <color rgb="FF000000"/>
            <rFont val="宋体"/>
            <family val="3"/>
            <charset val="134"/>
          </rPr>
          <t>1/8</t>
        </r>
        <r>
          <rPr>
            <sz val="9"/>
            <color rgb="FF000000"/>
            <rFont val="宋体"/>
            <family val="3"/>
            <charset val="134"/>
          </rPr>
          <t>；</t>
        </r>
        <r>
          <rPr>
            <sz val="9"/>
            <color rgb="FF000000"/>
            <rFont val="宋体"/>
            <family val="3"/>
            <charset val="134"/>
          </rPr>
          <t xml:space="preserve">
</t>
        </r>
        <r>
          <rPr>
            <sz val="9"/>
            <color rgb="FF000000"/>
            <rFont val="宋体"/>
            <family val="3"/>
            <charset val="134"/>
          </rPr>
          <t>学科竞赛：第十三届中国大学生服务外包创新创业大赛创业实践类三等奖，排名</t>
        </r>
        <r>
          <rPr>
            <sz val="9"/>
            <color rgb="FF000000"/>
            <rFont val="宋体"/>
            <family val="3"/>
            <charset val="134"/>
          </rPr>
          <t>4/5</t>
        </r>
        <r>
          <rPr>
            <sz val="9"/>
            <color rgb="FF000000"/>
            <rFont val="宋体"/>
            <family val="3"/>
            <charset val="134"/>
          </rPr>
          <t>；</t>
        </r>
        <r>
          <rPr>
            <sz val="9"/>
            <color rgb="FF000000"/>
            <rFont val="宋体"/>
            <family val="3"/>
            <charset val="134"/>
          </rPr>
          <t xml:space="preserve">
</t>
        </r>
        <r>
          <rPr>
            <sz val="9"/>
            <color rgb="FF000000"/>
            <rFont val="宋体"/>
            <family val="3"/>
            <charset val="134"/>
          </rPr>
          <t>课题：浙江省大学生科技创新活动计划（新苗人才计划）</t>
        </r>
        <r>
          <rPr>
            <sz val="9"/>
            <color rgb="FF000000"/>
            <rFont val="宋体"/>
            <family val="3"/>
            <charset val="134"/>
          </rPr>
          <t xml:space="preserve">
</t>
        </r>
        <r>
          <rPr>
            <sz val="9"/>
            <color rgb="FF000000"/>
            <rFont val="宋体"/>
            <family val="3"/>
            <charset val="134"/>
          </rPr>
          <t>《</t>
        </r>
        <r>
          <rPr>
            <sz val="9"/>
            <color rgb="FF000000"/>
            <rFont val="宋体"/>
            <family val="3"/>
            <charset val="134"/>
          </rPr>
          <t>VRTALK——</t>
        </r>
        <r>
          <rPr>
            <sz val="9"/>
            <color rgb="FF000000"/>
            <rFont val="宋体"/>
            <family val="3"/>
            <charset val="134"/>
          </rPr>
          <t>情境英语口语习得最优解》项目立项，排名</t>
        </r>
        <r>
          <rPr>
            <sz val="9"/>
            <color rgb="FF000000"/>
            <rFont val="宋体"/>
            <family val="3"/>
            <charset val="134"/>
          </rPr>
          <t>1/5)</t>
        </r>
        <r>
          <rPr>
            <sz val="9"/>
            <color rgb="FF000000"/>
            <rFont val="宋体"/>
            <family val="3"/>
            <charset val="134"/>
          </rPr>
          <t>；</t>
        </r>
        <r>
          <rPr>
            <sz val="9"/>
            <color rgb="FF000000"/>
            <rFont val="宋体"/>
            <family val="3"/>
            <charset val="134"/>
          </rPr>
          <t xml:space="preserve">
</t>
        </r>
        <r>
          <rPr>
            <sz val="9"/>
            <color rgb="FF000000"/>
            <rFont val="宋体"/>
            <family val="3"/>
            <charset val="134"/>
          </rPr>
          <t>课题：浙江师范大学研究生“服务省域战略助力共同富裕建设”专项课题</t>
        </r>
        <r>
          <rPr>
            <sz val="9"/>
            <color rgb="FF000000"/>
            <rFont val="宋体"/>
            <family val="3"/>
            <charset val="134"/>
          </rPr>
          <t xml:space="preserve">
</t>
        </r>
        <r>
          <rPr>
            <sz val="9"/>
            <color rgb="FF000000"/>
            <rFont val="宋体"/>
            <family val="3"/>
            <charset val="134"/>
          </rPr>
          <t>《何以肩负使命</t>
        </r>
        <r>
          <rPr>
            <sz val="9"/>
            <color rgb="FF000000"/>
            <rFont val="宋体"/>
            <family val="3"/>
            <charset val="134"/>
          </rPr>
          <t>——</t>
        </r>
        <r>
          <rPr>
            <sz val="9"/>
            <color rgb="FF000000"/>
            <rFont val="宋体"/>
            <family val="3"/>
            <charset val="134"/>
          </rPr>
          <t>新时代中国大学生助力乡村振兴形成机制研究》课题立项，排名</t>
        </r>
        <r>
          <rPr>
            <sz val="9"/>
            <color rgb="FF000000"/>
            <rFont val="宋体"/>
            <family val="3"/>
            <charset val="134"/>
          </rPr>
          <t xml:space="preserve">3/4
</t>
        </r>
        <r>
          <rPr>
            <sz val="9"/>
            <color rgb="FF000000"/>
            <rFont val="宋体"/>
            <family val="3"/>
            <charset val="134"/>
          </rPr>
          <t xml:space="preserve">
</t>
        </r>
        <r>
          <rPr>
            <sz val="9"/>
            <color rgb="FF000000"/>
            <rFont val="宋体"/>
            <family val="3"/>
            <charset val="134"/>
          </rPr>
          <t>科研（学科竞赛：第八届浙江省国际互联</t>
        </r>
        <r>
          <rPr>
            <sz val="9"/>
            <color rgb="FF000000"/>
            <rFont val="宋体"/>
            <family val="3"/>
            <charset val="134"/>
          </rPr>
          <t>+</t>
        </r>
        <r>
          <rPr>
            <sz val="9"/>
            <color rgb="FF000000"/>
            <rFont val="宋体"/>
            <family val="3"/>
            <charset val="134"/>
          </rPr>
          <t>大学生创新创业大赛金奖，排名</t>
        </r>
        <r>
          <rPr>
            <sz val="9"/>
            <color rgb="FF000000"/>
            <rFont val="宋体"/>
            <family val="3"/>
            <charset val="134"/>
          </rPr>
          <t>3/14)</t>
        </r>
      </text>
    </comment>
    <comment ref="T371" authorId="24" shapeId="0">
      <text>
        <r>
          <rPr>
            <b/>
            <sz val="9"/>
            <rFont val="宋体"/>
            <family val="3"/>
            <charset val="134"/>
          </rPr>
          <t>87912:</t>
        </r>
        <r>
          <rPr>
            <sz val="9"/>
            <rFont val="宋体"/>
            <family val="3"/>
            <charset val="134"/>
          </rPr>
          <t xml:space="preserve">
本硕博篮球赛投篮之星比赛，参与</t>
        </r>
      </text>
    </comment>
    <comment ref="F372" authorId="24" shapeId="0">
      <text>
        <r>
          <rPr>
            <b/>
            <sz val="9"/>
            <rFont val="宋体"/>
            <family val="3"/>
            <charset val="134"/>
          </rPr>
          <t>87912:</t>
        </r>
        <r>
          <rPr>
            <sz val="9"/>
            <rFont val="宋体"/>
            <family val="3"/>
            <charset val="134"/>
          </rPr>
          <t xml:space="preserve">
党小组组长，考核合格；
志愿服务（38.6小时）；
浙江师范大学教师教育学院先进团支部</t>
        </r>
      </text>
    </comment>
    <comment ref="O372" authorId="24" shapeId="0">
      <text>
        <r>
          <rPr>
            <b/>
            <sz val="9"/>
            <rFont val="宋体"/>
            <family val="3"/>
            <charset val="134"/>
          </rPr>
          <t>87912:</t>
        </r>
        <r>
          <rPr>
            <sz val="9"/>
            <rFont val="宋体"/>
            <family val="3"/>
            <charset val="134"/>
          </rPr>
          <t xml:space="preserve">
学科竞赛：浙江师范大学学科教学（思政）2022年教学技能二等奖;
院第十期学生课外学术科技活动教育学课题立项主持人;
院第十期学生课外学术科技活动教育学课题立项参与人</t>
        </r>
      </text>
    </comment>
    <comment ref="T372" authorId="24" shapeId="0">
      <text>
        <r>
          <rPr>
            <b/>
            <sz val="9"/>
            <rFont val="宋体"/>
            <family val="3"/>
            <charset val="134"/>
          </rPr>
          <t>87912:</t>
        </r>
        <r>
          <rPr>
            <sz val="9"/>
            <rFont val="宋体"/>
            <family val="3"/>
            <charset val="134"/>
          </rPr>
          <t xml:space="preserve">
党员先锋岗活动先进个人;
"迎浙师华诞，书师大芳华"献礼浙师66周年书法大赛参赛;
校第十八届心理知识大比拼参赛</t>
        </r>
      </text>
    </comment>
    <comment ref="F373" authorId="24" shapeId="0">
      <text>
        <r>
          <rPr>
            <b/>
            <sz val="9"/>
            <rFont val="宋体"/>
            <family val="3"/>
            <charset val="134"/>
          </rPr>
          <t>87912:</t>
        </r>
        <r>
          <rPr>
            <sz val="9"/>
            <rFont val="宋体"/>
            <family val="3"/>
            <charset val="134"/>
          </rPr>
          <t xml:space="preserve">
志愿者服务（16.5小时）;
浙江师范大学教师教育学院先进团支部</t>
        </r>
      </text>
    </comment>
    <comment ref="F374" authorId="24" shapeId="0">
      <text>
        <r>
          <rPr>
            <sz val="9"/>
            <rFont val="宋体"/>
            <family val="3"/>
            <charset val="134"/>
          </rPr>
          <t>志愿服务（18.5小时）;
浙江师范大学教师教育学院先进团支部</t>
        </r>
      </text>
    </comment>
    <comment ref="O374" authorId="24" shapeId="0">
      <text>
        <r>
          <rPr>
            <b/>
            <sz val="9"/>
            <rFont val="宋体"/>
            <family val="3"/>
            <charset val="134"/>
          </rPr>
          <t>87912:</t>
        </r>
        <r>
          <rPr>
            <sz val="9"/>
            <rFont val="宋体"/>
            <family val="3"/>
            <charset val="134"/>
          </rPr>
          <t xml:space="preserve">
浙江师范大学全日制教育硕士专业学位研究生学科教学（思政）专业教学技能大赛三等奖</t>
        </r>
      </text>
    </comment>
    <comment ref="F375" authorId="25" shapeId="0">
      <text>
        <r>
          <rPr>
            <b/>
            <sz val="9"/>
            <rFont val="宋体"/>
            <family val="3"/>
            <charset val="134"/>
          </rPr>
          <t>YiJing:</t>
        </r>
        <r>
          <rPr>
            <sz val="9"/>
            <rFont val="宋体"/>
            <family val="3"/>
            <charset val="134"/>
          </rPr>
          <t xml:space="preserve">
志愿服务加分（志愿服务（20小时））；
荣誉加分（浙江师范大学教师教育学院先进团支部）</t>
        </r>
      </text>
    </comment>
    <comment ref="O375" authorId="25" shapeId="0">
      <text>
        <r>
          <rPr>
            <b/>
            <sz val="9"/>
            <rFont val="宋体"/>
            <family val="3"/>
            <charset val="134"/>
          </rPr>
          <t>YiJing:</t>
        </r>
        <r>
          <rPr>
            <sz val="9"/>
            <rFont val="宋体"/>
            <family val="3"/>
            <charset val="134"/>
          </rPr>
          <t xml:space="preserve">
</t>
        </r>
      </text>
    </comment>
    <comment ref="T375" authorId="25" shapeId="0">
      <text>
        <r>
          <rPr>
            <b/>
            <sz val="9"/>
            <rFont val="宋体"/>
            <family val="3"/>
            <charset val="134"/>
          </rPr>
          <t>YiJing:</t>
        </r>
        <r>
          <rPr>
            <sz val="9"/>
            <rFont val="宋体"/>
            <family val="3"/>
            <charset val="134"/>
          </rPr>
          <t xml:space="preserve">
</t>
        </r>
      </text>
    </comment>
    <comment ref="F376" authorId="26" shapeId="0">
      <text>
        <r>
          <rPr>
            <b/>
            <sz val="9"/>
            <rFont val="方正书宋_GBK"/>
            <charset val="134"/>
          </rPr>
          <t>xiesinan:</t>
        </r>
        <r>
          <rPr>
            <sz val="9"/>
            <rFont val="方正书宋_GBK"/>
            <charset val="134"/>
          </rPr>
          <t xml:space="preserve">
1. 荣誉加分（院先进团支部）。+2
2. 志愿服务11h。+0.5</t>
        </r>
      </text>
    </comment>
    <comment ref="F377" authorId="25" shapeId="0">
      <text>
        <r>
          <rPr>
            <b/>
            <sz val="9"/>
            <rFont val="宋体"/>
            <family val="3"/>
            <charset val="134"/>
          </rPr>
          <t>YiJing:</t>
        </r>
        <r>
          <rPr>
            <sz val="9"/>
            <rFont val="宋体"/>
            <family val="3"/>
            <charset val="134"/>
          </rPr>
          <t xml:space="preserve">
学生工作表现（校研究生会宣传部（干事，考核优秀））；
志愿服务加分（志愿服务（19小时））；
荣誉称号（文明寝室成员）；
荣誉加分（浙江师范大学教室教育学院先进团支部）</t>
        </r>
      </text>
    </comment>
    <comment ref="O377" authorId="25" shapeId="0">
      <text>
        <r>
          <rPr>
            <b/>
            <sz val="9"/>
            <rFont val="宋体"/>
            <family val="3"/>
            <charset val="134"/>
          </rPr>
          <t>YiJing:</t>
        </r>
        <r>
          <rPr>
            <sz val="9"/>
            <rFont val="宋体"/>
            <family val="3"/>
            <charset val="134"/>
          </rPr>
          <t xml:space="preserve">
学科竞赛（2022年浙江师范大学学科教学（思政）教学技能比赛校级三等奖）；
科研项目（教师教育学院第十期院级课题立项）</t>
        </r>
      </text>
    </comment>
    <comment ref="T377" authorId="25" shapeId="0">
      <text>
        <r>
          <rPr>
            <b/>
            <sz val="9"/>
            <rFont val="宋体"/>
            <family val="3"/>
            <charset val="134"/>
          </rPr>
          <t>YiJing:</t>
        </r>
        <r>
          <rPr>
            <sz val="9"/>
            <rFont val="宋体"/>
            <family val="3"/>
            <charset val="134"/>
          </rPr>
          <t xml:space="preserve">
综合性比赛（浙江师范大学“畅享知识盛宴 漫随书卷人生”知识挑战赛优胜奖）；
综合性比赛（浙江师范大学“遇见崭新的自己”书单设计活动二等奖）；
综合性比赛（2021年大学生火灾应对技能竞赛优秀奖）；
综合性比赛（浙江师范大学建校66年书画篆刻大赛软笔组二等奖）</t>
        </r>
      </text>
    </comment>
    <comment ref="F378" authorId="25" shapeId="0">
      <text>
        <r>
          <rPr>
            <b/>
            <sz val="9"/>
            <rFont val="宋体"/>
            <family val="3"/>
            <charset val="134"/>
          </rPr>
          <t>YiJing:</t>
        </r>
        <r>
          <rPr>
            <sz val="9"/>
            <rFont val="宋体"/>
            <family val="3"/>
            <charset val="134"/>
          </rPr>
          <t xml:space="preserve">
荣誉加分（文明寝室）；
荣誉加分（浙江师范大学教师教育学院先进团支部)；
志愿服务（志愿者（19.4h)）</t>
        </r>
      </text>
    </comment>
    <comment ref="O378" authorId="25" shapeId="0">
      <text>
        <r>
          <rPr>
            <b/>
            <sz val="9"/>
            <rFont val="宋体"/>
            <family val="3"/>
            <charset val="134"/>
          </rPr>
          <t>YiJing:</t>
        </r>
        <r>
          <rPr>
            <sz val="9"/>
            <rFont val="宋体"/>
            <family val="3"/>
            <charset val="134"/>
          </rPr>
          <t xml:space="preserve">
科研项目（教师教育学院第十期学生课外学术科技活动教育学课题立项负责人（人工智能时代下德育评价的突破与挑战））；
科研项目（教师教育学院第十期学生课外学术科技活动教育学课题立项组员（智慧学习环境下高中生思想政治课自主学习能力的培养研究——-以浙江省某所中学为例））</t>
        </r>
      </text>
    </comment>
    <comment ref="T378" authorId="25" shapeId="0">
      <text>
        <r>
          <rPr>
            <b/>
            <sz val="9"/>
            <rFont val="宋体"/>
            <family val="3"/>
            <charset val="134"/>
          </rPr>
          <t>YiJing:</t>
        </r>
        <r>
          <rPr>
            <sz val="9"/>
            <rFont val="宋体"/>
            <family val="3"/>
            <charset val="134"/>
          </rPr>
          <t xml:space="preserve">
</t>
        </r>
      </text>
    </comment>
    <comment ref="F379" authorId="25" shapeId="0">
      <text>
        <r>
          <rPr>
            <b/>
            <sz val="9"/>
            <rFont val="宋体"/>
            <family val="3"/>
            <charset val="134"/>
          </rPr>
          <t>YiJing:</t>
        </r>
        <r>
          <rPr>
            <sz val="9"/>
            <rFont val="宋体"/>
            <family val="3"/>
            <charset val="134"/>
          </rPr>
          <t xml:space="preserve">
荣誉加分（文明寝室）；
荣誉加分（浙江师范大学教师教育学院先进团支部)；
志愿服务（志愿者（20.7h)）</t>
        </r>
      </text>
    </comment>
    <comment ref="O379" authorId="25" shapeId="0">
      <text>
        <r>
          <rPr>
            <b/>
            <sz val="9"/>
            <rFont val="宋体"/>
            <family val="3"/>
            <charset val="134"/>
          </rPr>
          <t>YiJing:</t>
        </r>
        <r>
          <rPr>
            <sz val="9"/>
            <rFont val="宋体"/>
            <family val="3"/>
            <charset val="134"/>
          </rPr>
          <t xml:space="preserve">
科研项目（教师教育学院第十期学生课外学术科技活动教育学课题立项组员（人工智能时代下德育评价的突破与挑战））；
科研项目（教师教育学院第十期学生课外学术科技活动教育学课题立项组员（智慧学习环境下高中生思想政治课自主学习能力的培养研究——-以浙江省某所中学为例））</t>
        </r>
      </text>
    </comment>
    <comment ref="T379" authorId="25" shapeId="0">
      <text>
        <r>
          <rPr>
            <b/>
            <sz val="9"/>
            <rFont val="宋体"/>
            <family val="3"/>
            <charset val="134"/>
          </rPr>
          <t>YiJing:</t>
        </r>
        <r>
          <rPr>
            <sz val="9"/>
            <rFont val="宋体"/>
            <family val="3"/>
            <charset val="134"/>
          </rPr>
          <t xml:space="preserve">
</t>
        </r>
      </text>
    </comment>
    <comment ref="F380" authorId="25" shapeId="0">
      <text>
        <r>
          <rPr>
            <b/>
            <sz val="9"/>
            <rFont val="宋体"/>
            <family val="3"/>
            <charset val="134"/>
          </rPr>
          <t>YiJing:</t>
        </r>
        <r>
          <rPr>
            <sz val="9"/>
            <rFont val="宋体"/>
            <family val="3"/>
            <charset val="134"/>
          </rPr>
          <t xml:space="preserve">
志愿服务（20.6小时）；
荣誉加分（文明寝室）；
荣誉加分（浙江师范大学教师教育学院先进团支部）</t>
        </r>
      </text>
    </comment>
    <comment ref="O380" authorId="25" shapeId="0">
      <text>
        <r>
          <rPr>
            <b/>
            <sz val="9"/>
            <rFont val="宋体"/>
            <family val="3"/>
            <charset val="134"/>
          </rPr>
          <t>YiJing:</t>
        </r>
        <r>
          <rPr>
            <sz val="9"/>
            <rFont val="宋体"/>
            <family val="3"/>
            <charset val="134"/>
          </rPr>
          <t xml:space="preserve">
科研项目（教师教育学院第十期院级课题立项《习近平生态文明思想融入高中思政教育的价值及实现路径》成员</t>
        </r>
      </text>
    </comment>
    <comment ref="T380" authorId="25" shapeId="0">
      <text>
        <r>
          <rPr>
            <b/>
            <sz val="9"/>
            <rFont val="宋体"/>
            <family val="3"/>
            <charset val="134"/>
          </rPr>
          <t>YiJing:</t>
        </r>
        <r>
          <rPr>
            <sz val="9"/>
            <rFont val="宋体"/>
            <family val="3"/>
            <charset val="134"/>
          </rPr>
          <t xml:space="preserve">
综合性比赛（畅享知识盛宴 漫随书卷人生——4.23知识挑战赛 优胜奖）（没有奖状）；
综合性比赛（读书节“遇见崭新的自己”书单设计活动 二等奖）（没有奖状）；
综合性比赛（第三届大学生“丝绸之路”主题知识竞赛 一等奖）；
综合性比赛（“2022第二届‘心上的中国’全国大学生525心理知识大赛” 一等奖）；
综合性比赛（2022年第六届大学生环保知识竞赛 优秀奖）</t>
        </r>
      </text>
    </comment>
    <comment ref="F381" authorId="26" shapeId="0">
      <text>
        <r>
          <rPr>
            <b/>
            <sz val="9"/>
            <rFont val="方正书宋_GBK"/>
            <charset val="134"/>
          </rPr>
          <t>xiesinan:</t>
        </r>
        <r>
          <rPr>
            <sz val="9"/>
            <rFont val="方正书宋_GBK"/>
            <charset val="134"/>
          </rPr>
          <t xml:space="preserve">
1. 荣誉加分（院先进团支部）。+2
2. 志愿服务17h。+3.5</t>
        </r>
      </text>
    </comment>
    <comment ref="F382" authorId="26" shapeId="0">
      <text>
        <r>
          <rPr>
            <b/>
            <sz val="9"/>
            <rFont val="方正书宋_GBK"/>
            <charset val="134"/>
          </rPr>
          <t>xiesinan:</t>
        </r>
        <r>
          <rPr>
            <sz val="9"/>
            <rFont val="方正书宋_GBK"/>
            <charset val="134"/>
          </rPr>
          <t xml:space="preserve">
1. 荣誉加分（院先进团支部）。+2
2. 志愿服务19h。+4</t>
        </r>
      </text>
    </comment>
    <comment ref="F383" authorId="26" shapeId="0">
      <text>
        <r>
          <rPr>
            <b/>
            <sz val="9"/>
            <rFont val="方正书宋_GBK"/>
            <charset val="134"/>
          </rPr>
          <t>xiesinan:</t>
        </r>
        <r>
          <rPr>
            <sz val="9"/>
            <rFont val="方正书宋_GBK"/>
            <charset val="134"/>
          </rPr>
          <t xml:space="preserve">
1. 学生工作（校研会宣传干事，考核合格）。+2
2. 志愿服务18h。+4
3. 荣誉加分（院先进团支部）。+2</t>
        </r>
      </text>
    </comment>
    <comment ref="F384" authorId="26" shapeId="0">
      <text>
        <r>
          <rPr>
            <b/>
            <sz val="9"/>
            <rFont val="方正书宋_GBK"/>
            <charset val="134"/>
          </rPr>
          <t>xiesinan:</t>
        </r>
        <r>
          <rPr>
            <sz val="9"/>
            <rFont val="方正书宋_GBK"/>
            <charset val="134"/>
          </rPr>
          <t xml:space="preserve">
1. 志愿服务14h。+2
2. 荣誉加分（院先进团支部）。+2
3. 其他德育减分（电瓶车违规）。-1</t>
        </r>
      </text>
    </comment>
    <comment ref="F385" authorId="26" shapeId="0">
      <text>
        <r>
          <rPr>
            <b/>
            <sz val="9"/>
            <rFont val="方正书宋_GBK"/>
            <charset val="134"/>
          </rPr>
          <t>xiesinan:</t>
        </r>
        <r>
          <rPr>
            <sz val="9"/>
            <rFont val="方正书宋_GBK"/>
            <charset val="134"/>
          </rPr>
          <t xml:space="preserve">
1. 志愿服务28.5h。+4
2. 荣誉加分（院先进团支部）。+2
</t>
        </r>
      </text>
    </comment>
    <comment ref="O385" authorId="26" shapeId="0">
      <text>
        <r>
          <rPr>
            <b/>
            <sz val="9"/>
            <rFont val="方正书宋_GBK"/>
            <charset val="134"/>
          </rPr>
          <t>xiesinan:</t>
        </r>
        <r>
          <rPr>
            <sz val="9"/>
            <rFont val="方正书宋_GBK"/>
            <charset val="134"/>
          </rPr>
          <t xml:space="preserve">
1. 学科竞赛：浙江师范大学学科教学（思政）专业教学技能大赛三等奖。+5</t>
        </r>
      </text>
    </comment>
    <comment ref="F386" authorId="25" shapeId="0">
      <text>
        <r>
          <rPr>
            <b/>
            <sz val="9"/>
            <rFont val="宋体"/>
            <family val="3"/>
            <charset val="134"/>
          </rPr>
          <t>YiJing:</t>
        </r>
        <r>
          <rPr>
            <sz val="9"/>
            <rFont val="宋体"/>
            <family val="3"/>
            <charset val="134"/>
          </rPr>
          <t xml:space="preserve">
文明寝室成员；
志愿服务（26.5h）；
学生工作（副班长）；
荣誉加分（浙江师范大学教育学院先进团支部）</t>
        </r>
      </text>
    </comment>
    <comment ref="O386" authorId="25" shapeId="0">
      <text>
        <r>
          <rPr>
            <b/>
            <sz val="9"/>
            <rFont val="宋体"/>
            <family val="3"/>
            <charset val="134"/>
          </rPr>
          <t>YiJing:</t>
        </r>
        <r>
          <rPr>
            <sz val="9"/>
            <rFont val="宋体"/>
            <family val="3"/>
            <charset val="134"/>
          </rPr>
          <t xml:space="preserve">
科研成果（专利：计算机软著）；
科研项目（课题：“大思政课”视域下党史教育融入专业课教学探索——以教师院为例，成员）；
学科竞赛(浙江师范大学全日制教育硕士专业学位研究生学科教学（思政）专业教学技能大赛三等奖)</t>
        </r>
      </text>
    </comment>
    <comment ref="T386" authorId="25" shapeId="0">
      <text>
        <r>
          <rPr>
            <b/>
            <sz val="9"/>
            <rFont val="宋体"/>
            <family val="3"/>
            <charset val="134"/>
          </rPr>
          <t>YiJing:</t>
        </r>
        <r>
          <rPr>
            <sz val="9"/>
            <rFont val="宋体"/>
            <family val="3"/>
            <charset val="134"/>
          </rPr>
          <t xml:space="preserve">
综合型比赛（浙江师范大学第十二届国学文化节之主题征文大赛参与奖；
相关斋茶座；
综合型比赛（浙江师范大学第十四届研究生外语风采大赛之“喜迎亚运，译展风采”翻译大赛二等奖）；
综合型比赛（教师教育学院“情之所至，皆为感动”主体摄影大赛优胜奖）；
网络综合性比赛（2021全国大学生科学素质知识竞赛一等奖）；
网络综合型比赛（全国大学生英语词汇竞赛三等奖）；
网络综合型比赛（2021年大学生健康科普知识竞赛一等奖）</t>
        </r>
      </text>
    </comment>
    <comment ref="F387" authorId="1" shapeId="0">
      <text>
        <r>
          <rPr>
            <b/>
            <sz val="10"/>
            <color indexed="8"/>
            <rFont val="Microsoft YaHei UI"/>
            <family val="2"/>
            <charset val="134"/>
          </rPr>
          <t>1、学生工作（学习委员、考核称职）。+4分
2、志愿服务21.5h。+4分
3、荣誉加分（先进团支部、院级优秀团员、）。+6分</t>
        </r>
      </text>
    </comment>
    <comment ref="O387" authorId="1" shapeId="0">
      <text>
        <r>
          <rPr>
            <sz val="10"/>
            <color rgb="FF000000"/>
            <rFont val="Microsoft YaHei UI"/>
            <family val="2"/>
            <charset val="1"/>
          </rPr>
          <t>1</t>
        </r>
        <r>
          <rPr>
            <sz val="10"/>
            <color rgb="FF000000"/>
            <rFont val="Microsoft YaHei UI"/>
            <family val="2"/>
            <charset val="1"/>
          </rPr>
          <t>、科研（学科竞赛：浙江师范大学学科教学（思政）专业技能大赛一等奖）</t>
        </r>
        <r>
          <rPr>
            <sz val="10"/>
            <color rgb="FF000000"/>
            <rFont val="Microsoft YaHei UI"/>
            <family val="2"/>
            <charset val="1"/>
          </rPr>
          <t>+10</t>
        </r>
        <r>
          <rPr>
            <sz val="10"/>
            <color rgb="FF000000"/>
            <rFont val="Microsoft YaHei UI"/>
            <family val="2"/>
            <charset val="1"/>
          </rPr>
          <t>分</t>
        </r>
        <r>
          <rPr>
            <sz val="10"/>
            <color rgb="FF000000"/>
            <rFont val="Microsoft YaHei UI"/>
            <family val="2"/>
            <charset val="1"/>
          </rPr>
          <t xml:space="preserve">
</t>
        </r>
        <r>
          <rPr>
            <sz val="10"/>
            <color rgb="FF000000"/>
            <rFont val="Microsoft YaHei UI"/>
            <family val="2"/>
            <charset val="1"/>
          </rPr>
          <t>2</t>
        </r>
        <r>
          <rPr>
            <sz val="10"/>
            <color rgb="FF000000"/>
            <rFont val="Microsoft YaHei UI"/>
            <family val="2"/>
            <charset val="1"/>
          </rPr>
          <t>、科研（教师教育学院第十期院课题立项“中小学教师家庭教育指导能力研究</t>
        </r>
        <r>
          <rPr>
            <sz val="10"/>
            <color rgb="FF000000"/>
            <rFont val="Microsoft YaHei UI"/>
            <family val="2"/>
            <charset val="1"/>
          </rPr>
          <t>——</t>
        </r>
        <r>
          <rPr>
            <sz val="10"/>
            <color rgb="FF000000"/>
            <rFont val="Microsoft YaHei UI"/>
            <family val="2"/>
            <charset val="1"/>
          </rPr>
          <t>基于教师认知的视角”，项目成员）</t>
        </r>
        <r>
          <rPr>
            <sz val="10"/>
            <color rgb="FF000000"/>
            <rFont val="Microsoft YaHei UI"/>
            <family val="2"/>
            <charset val="1"/>
          </rPr>
          <t>+0.5</t>
        </r>
        <r>
          <rPr>
            <sz val="10"/>
            <color rgb="FF000000"/>
            <rFont val="Microsoft YaHei UI"/>
            <family val="2"/>
            <charset val="1"/>
          </rPr>
          <t>分</t>
        </r>
        <r>
          <rPr>
            <sz val="10"/>
            <color rgb="FF000000"/>
            <rFont val="Microsoft YaHei UI"/>
            <family val="2"/>
            <charset val="1"/>
          </rPr>
          <t xml:space="preserve">
</t>
        </r>
        <r>
          <rPr>
            <sz val="10"/>
            <color rgb="FF000000"/>
            <rFont val="Microsoft YaHei UI"/>
            <family val="2"/>
            <charset val="1"/>
          </rPr>
          <t>3</t>
        </r>
        <r>
          <rPr>
            <sz val="10"/>
            <color rgb="FF000000"/>
            <rFont val="Microsoft YaHei UI"/>
            <family val="2"/>
            <charset val="1"/>
          </rPr>
          <t>、科研（教师教育学院第十期院课题立项“组会对教育类研究生培养作用的调查研究”，项目成员）</t>
        </r>
        <r>
          <rPr>
            <sz val="10"/>
            <color rgb="FF000000"/>
            <rFont val="Microsoft YaHei UI"/>
            <family val="2"/>
            <charset val="1"/>
          </rPr>
          <t>+0.3</t>
        </r>
        <r>
          <rPr>
            <sz val="10"/>
            <color rgb="FF000000"/>
            <rFont val="Microsoft YaHei UI"/>
            <family val="2"/>
            <charset val="1"/>
          </rPr>
          <t>分</t>
        </r>
      </text>
    </comment>
    <comment ref="T387" authorId="1" shapeId="0">
      <text>
        <r>
          <rPr>
            <sz val="10"/>
            <color indexed="8"/>
            <rFont val="Microsoft YaHei UI"/>
            <family val="2"/>
            <charset val="134"/>
          </rPr>
          <t>1、综合性比赛（浙江师范大学第二期“爱就大声说出来”一等奖 无奖状）+0.5分</t>
        </r>
      </text>
    </comment>
    <comment ref="F388" authorId="1" shapeId="0">
      <text>
        <r>
          <rPr>
            <sz val="10"/>
            <color indexed="8"/>
            <rFont val="Microsoft YaHei UI"/>
            <family val="2"/>
            <charset val="134"/>
          </rPr>
          <t>1、荣誉加分（先进团支部、文明寝室）。+5分
2、志愿服务12h。+1分</t>
        </r>
      </text>
    </comment>
    <comment ref="O388" authorId="1" shapeId="0">
      <text>
        <r>
          <rPr>
            <sz val="10"/>
            <color indexed="8"/>
            <rFont val="Microsoft YaHei UI"/>
            <family val="2"/>
            <charset val="134"/>
          </rPr>
          <t>1、科研（学科竞赛：学科教学（思政）2022年教学技能大赛校级三等奖）+5分</t>
        </r>
      </text>
    </comment>
    <comment ref="T388" authorId="1" shapeId="0">
      <text>
        <r>
          <rPr>
            <sz val="10"/>
            <color indexed="8"/>
            <rFont val="Microsoft YaHei UI"/>
            <family val="2"/>
            <charset val="134"/>
          </rPr>
          <t>1、综合性比赛（浙江师范大学教师教育学院2021级新生主题党日活动优秀表演奖）+3分</t>
        </r>
      </text>
    </comment>
    <comment ref="F389" authorId="1" shapeId="0">
      <text>
        <r>
          <rPr>
            <sz val="10"/>
            <color indexed="8"/>
            <rFont val="Microsoft YaHei UI"/>
            <family val="2"/>
            <charset val="134"/>
          </rPr>
          <t>1、志愿服务20h。+4分
2、荣誉加分（最美寝室、先进团支部）+7分</t>
        </r>
      </text>
    </comment>
    <comment ref="O389" authorId="1" shapeId="0">
      <text>
        <r>
          <rPr>
            <sz val="10"/>
            <color indexed="8"/>
            <rFont val="Microsoft YaHei UI"/>
            <family val="2"/>
            <charset val="134"/>
          </rPr>
          <t xml:space="preserve">1、科研（学科竞赛：2021年度浙江师范大学教师教育学院、教育与人类发展学院创新创业大赛一等奖，排名8/8) +0.28分
2、科研（学科竞赛：浙江师范大学2021年大学生创新创业大赛银奖，排名1/8)➕6.3分
3、科研（学科竞赛：第八届浙江省国际互联+大学生创新创业大赛金奖，排名3/14)+3.75	
4、科研（学科竞赛：第十三届中国大学生服务外包创新创业大赛创业实践类三等奖，排名5/5)+2.5分
5、科研（课题：浙江省大学生科技创新活动计划（新苗人才计划）《VRTALK——情境英语口语习得最优解》项目立项，排名2/5)+1.25分
6、科研（课题：浙江师范大学研究生“服务省域战略助力共同富裕建设”专项课题《何以肩负使命——新时代中国大学生助力乡村振兴形成机制研究》课题立项，排名4/4）+0.67分
			</t>
        </r>
      </text>
    </comment>
    <comment ref="F390" authorId="1" shapeId="0">
      <text>
        <r>
          <rPr>
            <b/>
            <sz val="10"/>
            <color indexed="8"/>
            <rFont val="Microsoft YaHei UI"/>
            <family val="2"/>
            <charset val="134"/>
          </rPr>
          <t>1、学生工作（院学生会干事、考核称职）+2分
2、荣誉加分（先进团支部、文明寝室）+5分
3、志愿服务25h+4分</t>
        </r>
      </text>
    </comment>
    <comment ref="O390" authorId="1" shapeId="0">
      <text>
        <r>
          <rPr>
            <sz val="10"/>
            <color indexed="8"/>
            <rFont val="Microsoft YaHei UI"/>
            <family val="2"/>
            <charset val="134"/>
          </rPr>
          <t>1、学科竞赛：浙江师范大学全日制教育硕士专业学位研究生学科教学（思政）专业教学技能大赛一等奖+10分</t>
        </r>
      </text>
    </comment>
    <comment ref="T390" authorId="1" shapeId="0">
      <text>
        <r>
          <rPr>
            <sz val="10"/>
            <color indexed="8"/>
            <rFont val="Microsoft YaHei UI"/>
            <family val="2"/>
            <charset val="134"/>
          </rPr>
          <t>1、第30、31期相观斋茶座活动+1分
2、综合性比赛（教师教育学院委员会“请党放心，强国有我”2021新生主题党日活动（院级文体类个人三等奖））+3分
3、综合性比赛（浙江师范大学第二期“爱就大声说出来”一等奖 无奖状）+0.5分
4、网络竞赛（2022全国大学生双碳战略科普知识竞赛一等奖）+2分
5、网络竞赛（2022大数据知识竞赛一等奖）+2分
6、网络竞赛（2022第六届大学生环保知识竞赛优秀奖）+2分</t>
        </r>
      </text>
    </comment>
    <comment ref="F391" authorId="1" shapeId="0">
      <text>
        <r>
          <rPr>
            <b/>
            <sz val="10"/>
            <color indexed="8"/>
            <rFont val="Microsoft YaHei UI"/>
            <family val="2"/>
            <charset val="134"/>
          </rPr>
          <t>1、学生工作(党家干事、考核优秀)。+3分
2、志愿服务25.2h。+4分
3、荣誉加分（文明寝室、先进团支部）。+5分</t>
        </r>
      </text>
    </comment>
    <comment ref="O391" authorId="1" shapeId="0">
      <text>
        <r>
          <rPr>
            <sz val="10"/>
            <color indexed="8"/>
            <rFont val="Microsoft YaHei UI"/>
            <family val="2"/>
            <charset val="134"/>
          </rPr>
          <t xml:space="preserve">1、科研（负责教师教育学院第十期课题立项：党史素材在高中思政课中的应用研究——以《中国特色社会主义》为例）+1.5分
2、科研（参与教师教育学院第十期课题立项：混合式教学对大学生学习体验的影响研究）+0.5分
</t>
        </r>
      </text>
    </comment>
    <comment ref="T391" authorId="1" shapeId="0">
      <text>
        <r>
          <rPr>
            <sz val="10"/>
            <color indexed="8"/>
            <rFont val="Microsoft YaHei UI"/>
            <family val="2"/>
            <charset val="134"/>
          </rPr>
          <t>1、综合性比赛（浙江师范大学“强国复兴有我”主题摄影作品征集活动，参与未获奖）+0.5分</t>
        </r>
      </text>
    </comment>
    <comment ref="F392" authorId="22" shapeId="0">
      <text>
        <r>
          <rPr>
            <sz val="9"/>
            <rFont val="宋体"/>
            <family val="3"/>
            <charset val="134"/>
          </rPr>
          <t xml:space="preserve">1、文明寝室称号+3
2、志愿服务（16小时）+3
3、浙江师范大学教师教育学院先进团支部+2
</t>
        </r>
      </text>
    </comment>
    <comment ref="O392" authorId="22" shapeId="0">
      <text>
        <r>
          <rPr>
            <sz val="9"/>
            <rFont val="宋体"/>
            <family val="3"/>
            <charset val="134"/>
          </rPr>
          <t>1、研究生“服务省域战略、助力共同富裕建设”专项课题立项（负责人）+3</t>
        </r>
      </text>
    </comment>
    <comment ref="T392" authorId="22" shapeId="0">
      <text>
        <r>
          <rPr>
            <sz val="9"/>
            <rFont val="宋体"/>
            <family val="3"/>
            <charset val="134"/>
          </rPr>
          <t>1、浙江师范大学第十八届健康教育宣传月防艾征文比赛三等奖+5
2、浙江师范大学第十八届心理知识大比拼团体三等奖（负责人）+2.5第十二届全国大学生红色旅游创意策划大赛（初赛）-二等奖（团体成员）+1
3、</t>
        </r>
      </text>
    </comment>
    <comment ref="F393" authorId="23" shapeId="0">
      <text>
        <r>
          <rPr>
            <b/>
            <sz val="9"/>
            <rFont val="宋体"/>
            <family val="3"/>
            <charset val="134"/>
          </rPr>
          <t>91605:</t>
        </r>
        <r>
          <rPr>
            <sz val="9"/>
            <rFont val="宋体"/>
            <family val="3"/>
            <charset val="134"/>
          </rPr>
          <t xml:space="preserve">
文明寝室成员；
志愿服务（21小时）
荣誉加分（浙江师范大学教师教育学院先进团支部）</t>
        </r>
      </text>
    </comment>
    <comment ref="T393" authorId="23" shapeId="0">
      <text>
        <r>
          <rPr>
            <b/>
            <sz val="9"/>
            <rFont val="宋体"/>
            <family val="3"/>
            <charset val="134"/>
          </rPr>
          <t>91605:</t>
        </r>
        <r>
          <rPr>
            <sz val="9"/>
            <rFont val="宋体"/>
            <family val="3"/>
            <charset val="134"/>
          </rPr>
          <t xml:space="preserve">
综合性比赛（2022年第四届全国大学生语言文字能力大赛决赛非专业组二等奖）</t>
        </r>
      </text>
    </comment>
    <comment ref="F394" authorId="23" shapeId="0">
      <text>
        <r>
          <rPr>
            <b/>
            <sz val="9"/>
            <rFont val="宋体"/>
            <family val="3"/>
            <charset val="134"/>
          </rPr>
          <t>91605:</t>
        </r>
        <r>
          <rPr>
            <sz val="9"/>
            <rFont val="宋体"/>
            <family val="3"/>
            <charset val="134"/>
          </rPr>
          <t xml:space="preserve">
荣誉加分（浙江师范大学教师教育学院先进团支部）
志愿服务（20小时）
荣誉加分（最美寝室 成员）</t>
        </r>
      </text>
    </comment>
    <comment ref="O394" authorId="23" shapeId="0">
      <text>
        <r>
          <rPr>
            <b/>
            <sz val="9"/>
            <rFont val="宋体"/>
            <family val="3"/>
            <charset val="134"/>
          </rPr>
          <t>91605:</t>
        </r>
        <r>
          <rPr>
            <sz val="9"/>
            <rFont val="宋体"/>
            <family val="3"/>
            <charset val="134"/>
          </rPr>
          <t xml:space="preserve">
科研项目：（参与浙江省大学生科技创新活动计划暨新苗人才计划结题，3/5，主持人现为浙师大研究生）
科研（学科竞赛：2022年学科教学（历史）专业教学技能大赛校赛三等奖）</t>
        </r>
      </text>
    </comment>
    <comment ref="T394" authorId="23" shapeId="0">
      <text>
        <r>
          <rPr>
            <b/>
            <sz val="9"/>
            <rFont val="宋体"/>
            <family val="3"/>
            <charset val="134"/>
          </rPr>
          <t>91605:</t>
        </r>
        <r>
          <rPr>
            <sz val="9"/>
            <rFont val="宋体"/>
            <family val="3"/>
            <charset val="134"/>
          </rPr>
          <t xml:space="preserve">
综合性比赛（ 第六届全国大学生预防艾滋病知识竞赛 优秀奖）
综合性比赛（翻译比赛 比赛未获奖）</t>
        </r>
      </text>
    </comment>
    <comment ref="F395" authorId="23" shapeId="0">
      <text>
        <r>
          <rPr>
            <b/>
            <sz val="9"/>
            <rFont val="宋体"/>
            <family val="3"/>
            <charset val="134"/>
          </rPr>
          <t>91605:</t>
        </r>
        <r>
          <rPr>
            <sz val="9"/>
            <rFont val="宋体"/>
            <family val="3"/>
            <charset val="134"/>
          </rPr>
          <t xml:space="preserve">
荣誉加分（浙江师范大学教师教育学院先进团支部）
志愿服务（21小时）
荣誉加分（最美寝室 寝室长）</t>
        </r>
      </text>
    </comment>
    <comment ref="O395" authorId="23" shapeId="0">
      <text>
        <r>
          <rPr>
            <b/>
            <sz val="9"/>
            <rFont val="宋体"/>
            <family val="3"/>
            <charset val="134"/>
          </rPr>
          <t>91605:</t>
        </r>
        <r>
          <rPr>
            <sz val="9"/>
            <rFont val="宋体"/>
            <family val="3"/>
            <charset val="134"/>
          </rPr>
          <t xml:space="preserve">
科研（学科竞赛：2022年学科教学（历史）专业教学技能大赛校赛 一等奖）</t>
        </r>
      </text>
    </comment>
    <comment ref="T395" authorId="23" shapeId="0">
      <text>
        <r>
          <rPr>
            <b/>
            <sz val="9"/>
            <rFont val="宋体"/>
            <family val="3"/>
            <charset val="134"/>
          </rPr>
          <t>91605:</t>
        </r>
        <r>
          <rPr>
            <sz val="9"/>
            <rFont val="宋体"/>
            <family val="3"/>
            <charset val="134"/>
          </rPr>
          <t xml:space="preserve">
综合性比赛（翻译大赛 比赛未获奖）</t>
        </r>
      </text>
    </comment>
    <comment ref="F396" authorId="23" shapeId="0">
      <text>
        <r>
          <rPr>
            <b/>
            <sz val="9"/>
            <rFont val="宋体"/>
            <family val="3"/>
            <charset val="134"/>
          </rPr>
          <t>91605:</t>
        </r>
        <r>
          <rPr>
            <sz val="9"/>
            <rFont val="宋体"/>
            <family val="3"/>
            <charset val="134"/>
          </rPr>
          <t xml:space="preserve">
学生工作（研究生会学术部成员，考核合格）
志愿服务（44.5小时）
荣誉加分（校志愿者先进个人）
荣誉加分（浙江师范大学文明寝室）
荣誉加分（浙江师范大学教师教育学院先进团支部）</t>
        </r>
      </text>
    </comment>
    <comment ref="O396" authorId="23" shapeId="0">
      <text>
        <r>
          <rPr>
            <b/>
            <sz val="9"/>
            <rFont val="宋体"/>
            <family val="3"/>
            <charset val="134"/>
          </rPr>
          <t>91605:</t>
        </r>
        <r>
          <rPr>
            <sz val="9"/>
            <rFont val="宋体"/>
            <family val="3"/>
            <charset val="134"/>
          </rPr>
          <t xml:space="preserve">
科研（学科竞赛：浙江师范大学全日制教育硕士专业学位研究生学科教学（历史）二等奖)
科研（科研项目：主持浙江省大学生科技创新活动计划暨新苗人才计划立项）
科研（学科竞赛：浙江师范大学教师教育学院大学生职业生涯规划大赛三等奖
科研（学科竞赛：浙江师范大学教师教育学院、教育与人类发展学院创新创业大赛三等奖）
科研（学科竞赛：浙江师范大学第十一届“挑战杯”大学生创业计划竞赛三等奖）
科研（科研项目：参与浙江师范大学第十期院课题立项）</t>
        </r>
      </text>
    </comment>
    <comment ref="T396" authorId="23" shapeId="0">
      <text>
        <r>
          <rPr>
            <b/>
            <sz val="9"/>
            <rFont val="宋体"/>
            <family val="3"/>
            <charset val="134"/>
          </rPr>
          <t>91605:</t>
        </r>
        <r>
          <rPr>
            <sz val="9"/>
            <rFont val="宋体"/>
            <family val="3"/>
            <charset val="134"/>
          </rPr>
          <t xml:space="preserve">
浙江师范大学第十四届研究生外语风采翻译大赛一等奖
浙江师范大学教师教育学院新生辩论赛亚军
浙江师范大学研究生录取通知书大赛优秀奖</t>
        </r>
      </text>
    </comment>
    <comment ref="F397" authorId="16" shapeId="0">
      <text>
        <r>
          <rPr>
            <b/>
            <sz val="9"/>
            <rFont val="宋体"/>
            <family val="3"/>
            <charset val="134"/>
          </rPr>
          <t>dell:</t>
        </r>
        <r>
          <rPr>
            <sz val="9"/>
            <rFont val="宋体"/>
            <family val="3"/>
            <charset val="134"/>
          </rPr>
          <t xml:space="preserve">
志愿服务（21.5小时）
荣誉加分（浙江师范大学教师教育学院先进团支部）
学生工作（志愿服务部，考核优秀）
荣誉加分（文明寝室成员）
荣誉加分（校级先进志愿者集体：教师教育学院团委研究生志愿服务部）
</t>
        </r>
      </text>
    </comment>
    <comment ref="O397" authorId="16" shapeId="0">
      <text>
        <r>
          <rPr>
            <b/>
            <sz val="9"/>
            <rFont val="宋体"/>
            <family val="3"/>
            <charset val="134"/>
          </rPr>
          <t>dell:</t>
        </r>
        <r>
          <rPr>
            <sz val="9"/>
            <rFont val="宋体"/>
            <family val="3"/>
            <charset val="134"/>
          </rPr>
          <t xml:space="preserve">
科研（学科竞赛：浙江师范大学全日制教育硕士专业学位研究生学科教学（历史）专业技能大赛 一等奖）</t>
        </r>
      </text>
    </comment>
    <comment ref="T397" authorId="16" shapeId="0">
      <text>
        <r>
          <rPr>
            <b/>
            <sz val="9"/>
            <rFont val="宋体"/>
            <family val="3"/>
            <charset val="134"/>
          </rPr>
          <t>dell:</t>
        </r>
        <r>
          <rPr>
            <sz val="9"/>
            <rFont val="宋体"/>
            <family val="3"/>
            <charset val="134"/>
          </rPr>
          <t xml:space="preserve">
综合性比赛（“请党放心 强国有我”2021级新生主题党日活动个人表演三等奖）
综合性比赛（浙江师范大学2021—2022学年“携手同抗疫，不断浙里情”vlog大赛团队优胜奖）
综合性比赛（“在浙师的N+1种时光”庆祝建校66周年VLOG大赛团队一等奖）
综合性比赛（浙江师范大学“三行情书·明信片设计大赛”优胜奖）
综合性比赛（2021年教师教育学院研究生“请党放心，强国有我”新生演讲赛  未获奖）
综合性比赛（2021年第十二届国学文化节系列活动之经典诗文诵读大赛  未获奖）</t>
        </r>
      </text>
    </comment>
    <comment ref="F398" authorId="1" shapeId="0">
      <text>
        <r>
          <rPr>
            <b/>
            <sz val="10"/>
            <color indexed="8"/>
            <rFont val="Microsoft YaHei UI"/>
            <family val="2"/>
            <charset val="134"/>
          </rPr>
          <t>1、荣誉加分（先进团支部）。+2分
2、志愿服务20h。+4分</t>
        </r>
      </text>
    </comment>
    <comment ref="O398" authorId="1" shapeId="0">
      <text>
        <r>
          <rPr>
            <sz val="10"/>
            <color indexed="8"/>
            <rFont val="Microsoft YaHei UI"/>
            <family val="2"/>
            <charset val="134"/>
          </rPr>
          <t>1、科研（学科竞赛：2022年学科教学（历史）专业教学技能大赛校赛二等奖）+7分</t>
        </r>
      </text>
    </comment>
    <comment ref="F399" authorId="16" shapeId="0">
      <text>
        <r>
          <rPr>
            <b/>
            <sz val="9"/>
            <rFont val="宋体"/>
            <family val="3"/>
            <charset val="134"/>
          </rPr>
          <t>dell:</t>
        </r>
        <r>
          <rPr>
            <sz val="9"/>
            <rFont val="宋体"/>
            <family val="3"/>
            <charset val="134"/>
          </rPr>
          <t xml:space="preserve">
志愿服务（11.5小时）
荣誉加分（浙江师范大学教师教育学院先进团支部）
2021.12寝室整改（未拔插座）
2022.4寝室整改（未拔插座）
</t>
        </r>
      </text>
    </comment>
    <comment ref="O399" authorId="16" shapeId="0">
      <text>
        <r>
          <rPr>
            <b/>
            <sz val="9"/>
            <color rgb="FF000000"/>
            <rFont val="宋体"/>
            <family val="3"/>
            <charset val="134"/>
          </rPr>
          <t>dell:</t>
        </r>
        <r>
          <rPr>
            <sz val="9"/>
            <color rgb="FF000000"/>
            <rFont val="宋体"/>
            <family val="3"/>
            <charset val="134"/>
          </rPr>
          <t xml:space="preserve">
</t>
        </r>
        <r>
          <rPr>
            <sz val="9"/>
            <color rgb="FF000000"/>
            <rFont val="宋体"/>
            <family val="3"/>
            <charset val="134"/>
          </rPr>
          <t>研究生“服务省域战略、助力共同富裕建设”专项课题立项（团体成员）</t>
        </r>
      </text>
    </comment>
    <comment ref="T399" authorId="16" shapeId="0">
      <text>
        <r>
          <rPr>
            <b/>
            <sz val="9"/>
            <rFont val="宋体"/>
            <family val="3"/>
            <charset val="134"/>
          </rPr>
          <t>dell:</t>
        </r>
        <r>
          <rPr>
            <sz val="9"/>
            <rFont val="宋体"/>
            <family val="3"/>
            <charset val="134"/>
          </rPr>
          <t xml:space="preserve">
综合性比赛（本硕博团体对抗赛三等奖）
第十二届全国大学生红色旅游创意策划大赛（初赛）-二等奖（团体成员）
第47届田径运动会男子跳高甲组第八名</t>
        </r>
      </text>
    </comment>
    <comment ref="F400" authorId="16" shapeId="0">
      <text>
        <r>
          <rPr>
            <b/>
            <sz val="9"/>
            <rFont val="宋体"/>
            <family val="3"/>
            <charset val="134"/>
          </rPr>
          <t>dell:</t>
        </r>
        <r>
          <rPr>
            <sz val="9"/>
            <rFont val="宋体"/>
            <family val="3"/>
            <charset val="134"/>
          </rPr>
          <t xml:space="preserve">
志愿服务（23小时）
荣誉加分（浙江师范大学教师教育学院先进团支部）
</t>
        </r>
      </text>
    </comment>
    <comment ref="O400" authorId="16" shapeId="0">
      <text>
        <r>
          <rPr>
            <b/>
            <sz val="9"/>
            <rFont val="宋体"/>
            <family val="3"/>
            <charset val="134"/>
          </rPr>
          <t>dell:</t>
        </r>
        <r>
          <rPr>
            <sz val="9"/>
            <rFont val="宋体"/>
            <family val="3"/>
            <charset val="134"/>
          </rPr>
          <t xml:space="preserve">
浙江师范大学学科教学（历史）专业教学技能大赛三等奖</t>
        </r>
      </text>
    </comment>
    <comment ref="F401" authorId="16" shapeId="0">
      <text>
        <r>
          <rPr>
            <b/>
            <sz val="9"/>
            <rFont val="宋体"/>
            <family val="3"/>
            <charset val="134"/>
          </rPr>
          <t>dell:</t>
        </r>
        <r>
          <rPr>
            <sz val="9"/>
            <rFont val="宋体"/>
            <family val="3"/>
            <charset val="134"/>
          </rPr>
          <t xml:space="preserve">
志愿服务（19小时）
荣誉加分（浙江师范大学教师教育学院先进团支部）</t>
        </r>
      </text>
    </comment>
    <comment ref="O401" authorId="16" shapeId="0">
      <text>
        <r>
          <rPr>
            <b/>
            <sz val="9"/>
            <rFont val="宋体"/>
            <family val="3"/>
            <charset val="134"/>
          </rPr>
          <t>dell:</t>
        </r>
        <r>
          <rPr>
            <sz val="9"/>
            <rFont val="宋体"/>
            <family val="3"/>
            <charset val="134"/>
          </rPr>
          <t xml:space="preserve">
浙江师范大学学科教学（历史）专业教学技能大赛二等奖
</t>
        </r>
      </text>
    </comment>
    <comment ref="F402" authorId="16" shapeId="0">
      <text>
        <r>
          <rPr>
            <b/>
            <sz val="9"/>
            <rFont val="宋体"/>
            <family val="3"/>
            <charset val="134"/>
          </rPr>
          <t>dell:</t>
        </r>
        <r>
          <rPr>
            <sz val="9"/>
            <rFont val="宋体"/>
            <family val="3"/>
            <charset val="134"/>
          </rPr>
          <t xml:space="preserve">
志愿服务（18.2小时）
荣誉加分（浙江师范大学教师教育学院先进团支部）
</t>
        </r>
      </text>
    </comment>
    <comment ref="O402" authorId="16" shapeId="0">
      <text>
        <r>
          <rPr>
            <b/>
            <sz val="9"/>
            <rFont val="宋体"/>
            <family val="3"/>
            <charset val="134"/>
          </rPr>
          <t>dell:</t>
        </r>
        <r>
          <rPr>
            <sz val="9"/>
            <rFont val="宋体"/>
            <family val="3"/>
            <charset val="134"/>
          </rPr>
          <t xml:space="preserve">
科研（学科竞赛：2021年度浙江师范大学教师教育学院、教育与人类发展学院创新创业大赛，三等奖，团队成员)
科研（学科竞赛：浙江师范大学教学技能大赛，二等奖)
科研（2022年度新苗立项，团队成员）
科研（教师教育学院第十期院级课题立项，主持人）
科研（学科竞赛：浙江师范大学第十一届“挑战杯”大学生创新创业大赛，三等奖，团队成员)
</t>
        </r>
      </text>
    </comment>
    <comment ref="F403" authorId="16" shapeId="0">
      <text>
        <r>
          <rPr>
            <b/>
            <sz val="9"/>
            <rFont val="宋体"/>
            <family val="3"/>
            <charset val="134"/>
          </rPr>
          <t>dell:</t>
        </r>
        <r>
          <rPr>
            <sz val="9"/>
            <rFont val="宋体"/>
            <family val="3"/>
            <charset val="134"/>
          </rPr>
          <t xml:space="preserve">
志愿服务（20小时）
荣誉加分（浙江师范大学教师教育学院先进团支部）
荣誉加分（文明寝室成员）
学生工作（研会就业发展部成员，考核合格）</t>
        </r>
      </text>
    </comment>
    <comment ref="T403" authorId="16" shapeId="0">
      <text>
        <r>
          <rPr>
            <b/>
            <sz val="9"/>
            <rFont val="宋体"/>
            <family val="3"/>
            <charset val="134"/>
          </rPr>
          <t>dell:</t>
        </r>
        <r>
          <rPr>
            <sz val="9"/>
            <rFont val="宋体"/>
            <family val="3"/>
            <charset val="134"/>
          </rPr>
          <t xml:space="preserve">
“请党放心，强国有我”新生主题党日活动——优秀表演奖（三等奖）
《“在浙师的N+时光”庆祝建校66周年VLOG大赛》荣获一等奖
《“浙师”303的一天》在“携手同抗疫，不断浙里情”vlog大赛优胜奖
体育（第九届本硕博篮球赛投篮之星二等奖）
“三行情书”明信片设计大赛优胜奖
新生演讲赛参赛人员（未获奖）
诗文朗诵大赛参赛人员（未获奖）</t>
        </r>
      </text>
    </comment>
    <comment ref="F404" authorId="27" shapeId="0">
      <text>
        <r>
          <rPr>
            <b/>
            <sz val="9"/>
            <rFont val="宋体"/>
            <family val="3"/>
            <charset val="134"/>
          </rPr>
          <t>86158:</t>
        </r>
        <r>
          <rPr>
            <sz val="9"/>
            <rFont val="宋体"/>
            <family val="3"/>
            <charset val="134"/>
          </rPr>
          <t xml:space="preserve">
志愿服务（32.9小时）
荣誉加分（校优秀安全信息员）
荣誉加分（文明寝室成员）
先进团支部
学生工作（副班长，考核称职）</t>
        </r>
      </text>
    </comment>
    <comment ref="O404" authorId="27" shapeId="0">
      <text>
        <r>
          <rPr>
            <b/>
            <sz val="9"/>
            <rFont val="宋体"/>
            <family val="3"/>
            <charset val="134"/>
          </rPr>
          <t>86158:</t>
        </r>
        <r>
          <rPr>
            <sz val="9"/>
            <rFont val="宋体"/>
            <family val="3"/>
            <charset val="134"/>
          </rPr>
          <t xml:space="preserve">
科研（学科竞赛：浙江师范大学全日制教育硕士专业学位研究生学科教学（历史）专业技能大赛）</t>
        </r>
      </text>
    </comment>
    <comment ref="T404" authorId="27" shapeId="0">
      <text>
        <r>
          <rPr>
            <b/>
            <sz val="9"/>
            <rFont val="宋体"/>
            <family val="3"/>
            <charset val="134"/>
          </rPr>
          <t>86158:</t>
        </r>
        <r>
          <rPr>
            <sz val="9"/>
            <rFont val="宋体"/>
            <family val="3"/>
            <charset val="134"/>
          </rPr>
          <t xml:space="preserve">
综合性比赛（浙江师范大学2021—2022学年“携手同抗疫，不断浙里情”vlog大赛团队优胜奖）
综合性比赛（“在浙师的N+1种时光”庆祝建校66周年VLOG大赛团队一等奖）
综合性比赛（教师教育学院“请党放心 强国有我”2021级新生主题党日活动个人表演三等奖）
综合性比赛（浙江师范大学“三行情书·明信片设计大赛”三等奖）
综合性比赛（2021年教师教育学院第九届“投篮之星”比赛 未获奖）
综合性比赛（2021教师教育学院研究生“请党放心，强国有我”新生演讲赛 未获奖）</t>
        </r>
      </text>
    </comment>
    <comment ref="F405" authorId="28" shapeId="0">
      <text>
        <r>
          <rPr>
            <b/>
            <sz val="9"/>
            <rFont val="宋体"/>
            <family val="3"/>
            <charset val="134"/>
          </rPr>
          <t>风早:</t>
        </r>
        <r>
          <rPr>
            <sz val="9"/>
            <rFont val="宋体"/>
            <family val="3"/>
            <charset val="134"/>
          </rPr>
          <t xml:space="preserve">寝室整改（成员）				
两次志愿时长25小时	浙江师范大学教师教育学院先进团支部				
</t>
        </r>
      </text>
    </comment>
    <comment ref="O405" authorId="28" shapeId="0">
      <text>
        <r>
          <rPr>
            <b/>
            <sz val="9"/>
            <rFont val="宋体"/>
            <family val="3"/>
            <charset val="134"/>
          </rPr>
          <t>风早:</t>
        </r>
        <r>
          <rPr>
            <sz val="9"/>
            <rFont val="宋体"/>
            <family val="3"/>
            <charset val="134"/>
          </rPr>
          <t xml:space="preserve">
浙江师范大学全日制教育硕士专业学位研究生学科教学（历史）专业教学技能大赛二等奖				
</t>
        </r>
      </text>
    </comment>
    <comment ref="F406" authorId="28" shapeId="0">
      <text>
        <r>
          <rPr>
            <b/>
            <sz val="9"/>
            <color rgb="FF000000"/>
            <rFont val="宋体"/>
            <family val="3"/>
            <charset val="134"/>
          </rPr>
          <t>风早</t>
        </r>
        <r>
          <rPr>
            <b/>
            <sz val="9"/>
            <color rgb="FF000000"/>
            <rFont val="宋体"/>
            <family val="3"/>
            <charset val="134"/>
          </rPr>
          <t>:</t>
        </r>
        <r>
          <rPr>
            <sz val="9"/>
            <color rgb="FF000000"/>
            <rFont val="宋体"/>
            <family val="3"/>
            <charset val="134"/>
          </rPr>
          <t xml:space="preserve">
</t>
        </r>
        <r>
          <rPr>
            <sz val="9"/>
            <color rgb="FF000000"/>
            <rFont val="宋体"/>
            <family val="3"/>
            <charset val="134"/>
          </rPr>
          <t>学生工作（院研会组织部干事）</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26.3</t>
        </r>
        <r>
          <rPr>
            <sz val="9"/>
            <color rgb="FF000000"/>
            <rFont val="宋体"/>
            <family val="3"/>
            <charset val="134"/>
          </rPr>
          <t>）荣誉加分（浙江师范大学教师教育学院先进团支部）荣誉加分（文明寝室）</t>
        </r>
        <r>
          <rPr>
            <sz val="9"/>
            <color rgb="FF000000"/>
            <rFont val="宋体"/>
            <family val="3"/>
            <charset val="134"/>
          </rPr>
          <t xml:space="preserve">				
</t>
        </r>
        <r>
          <rPr>
            <sz val="9"/>
            <color rgb="FF000000"/>
            <rFont val="宋体"/>
            <family val="3"/>
            <charset val="134"/>
          </rPr>
          <t xml:space="preserve">				
</t>
        </r>
        <r>
          <rPr>
            <sz val="9"/>
            <color rgb="FF000000"/>
            <rFont val="宋体"/>
            <family val="3"/>
            <charset val="134"/>
          </rPr>
          <t xml:space="preserve">				
</t>
        </r>
        <r>
          <rPr>
            <sz val="9"/>
            <color rgb="FF000000"/>
            <rFont val="宋体"/>
            <family val="3"/>
            <charset val="134"/>
          </rPr>
          <t xml:space="preserve">		
</t>
        </r>
      </text>
    </comment>
    <comment ref="O406" authorId="28" shapeId="0">
      <text>
        <r>
          <rPr>
            <b/>
            <sz val="9"/>
            <rFont val="宋体"/>
            <family val="3"/>
            <charset val="134"/>
          </rPr>
          <t>风早:</t>
        </r>
        <r>
          <rPr>
            <sz val="9"/>
            <rFont val="宋体"/>
            <family val="3"/>
            <charset val="134"/>
          </rPr>
          <t xml:space="preserve">
科研（学科竞赛：浙江师范大学全日制教育硕士专业学位研究生学科教学（历史）专业教学技能大赛二等奖）		
科研（科研项目立项：教师教育学院第十期学生课外学术科技活动教育学课题立项：成员）科研（浙江师范大学研究生“服务省域战略助力共同富裕建设”专项课题《新冠疫期，高校参与社区心理压力疏导的线上线下“双路径”研究——以xx社区为例》课题立项				
</t>
        </r>
      </text>
    </comment>
    <comment ref="T406" authorId="28" shapeId="0">
      <text>
        <r>
          <rPr>
            <b/>
            <sz val="9"/>
            <rFont val="宋体"/>
            <family val="3"/>
            <charset val="134"/>
          </rPr>
          <t>风早:</t>
        </r>
        <r>
          <rPr>
            <sz val="9"/>
            <rFont val="宋体"/>
            <family val="3"/>
            <charset val="134"/>
          </rPr>
          <t xml:space="preserve">
综合性比赛（在《“浙师的N+1种时光”庆祝建校66周年VLOG大赛》一等奖）				
综合性比赛（“牢记领袖教导 分享青春感悟”——《习近平与大学生朋友们》精读大赛优秀奖）				
综合性比赛（浙江师范大学2021-2022学年“携手同抗疫，不断浙里情”vlog大赛优胜奖）				
综合性比赛（网络综合性：2021年大学生健康科普知识竞赛一等奖）				
综合性比赛（教师教育学院微团课大赛三等奖）				
综合性比赛（教师教育学院第六届微党课大赛三等奖）				
综合性比赛（2021年度教师教育学院研究生新生演讲赛三等奖）				
综合性比赛（参与人文学院2022三行情书·明信片设计大赛）				
综合性比赛（参与2021年第十二届国学文化节系列活动之经典诗文诵读大赛）				
</t>
        </r>
      </text>
    </comment>
    <comment ref="F407" authorId="28" shapeId="0">
      <text>
        <r>
          <rPr>
            <b/>
            <sz val="9"/>
            <rFont val="宋体"/>
            <family val="3"/>
            <charset val="134"/>
          </rPr>
          <t>风早:</t>
        </r>
        <r>
          <rPr>
            <sz val="9"/>
            <rFont val="宋体"/>
            <family val="3"/>
            <charset val="134"/>
          </rPr>
          <t xml:space="preserve">
研216班	学科教学（历史）	202125200457	张昊	寝室整改（负责人）					2021-2022学年下第13周	德育	-5			寝室整改（成员）志愿时长0小时				
			浙江师范大学教师教育学院先进团支部				
</t>
        </r>
      </text>
    </comment>
    <comment ref="O407" authorId="28" shapeId="0">
      <text>
        <r>
          <rPr>
            <b/>
            <sz val="9"/>
            <rFont val="宋体"/>
            <family val="3"/>
            <charset val="134"/>
          </rPr>
          <t>风早:</t>
        </r>
        <r>
          <rPr>
            <sz val="9"/>
            <rFont val="宋体"/>
            <family val="3"/>
            <charset val="134"/>
          </rPr>
          <t xml:space="preserve">
浙江师范大学全日制教育硕士专业学位研究生学科教学（历史）专业教学技能大赛一等奖				
</t>
        </r>
      </text>
    </comment>
    <comment ref="F408" authorId="28" shapeId="0">
      <text>
        <r>
          <rPr>
            <b/>
            <sz val="9"/>
            <rFont val="宋体"/>
            <family val="3"/>
            <charset val="134"/>
          </rPr>
          <t>风早:</t>
        </r>
        <r>
          <rPr>
            <sz val="9"/>
            <rFont val="宋体"/>
            <family val="3"/>
            <charset val="134"/>
          </rPr>
          <t xml:space="preserve">
浙江师范大学教师教育学院先进团支部	寝室整改（成员）两次第九届研会干事考核优秀（D类）				
志愿时长15小时				
</t>
        </r>
      </text>
    </comment>
    <comment ref="F409" authorId="27" shapeId="0">
      <text>
        <r>
          <rPr>
            <b/>
            <sz val="9"/>
            <rFont val="宋体"/>
            <family val="3"/>
            <charset val="134"/>
          </rPr>
          <t>86158:</t>
        </r>
        <r>
          <rPr>
            <sz val="9"/>
            <rFont val="宋体"/>
            <family val="3"/>
            <charset val="134"/>
          </rPr>
          <t xml:space="preserve">
学生工作（班长，考核优秀）
荣誉加分（浙江师范大学教师教育学院先进团支部）
其他德育减分（寝室整改，成员）
志愿服务（27h）</t>
        </r>
      </text>
    </comment>
    <comment ref="T409" authorId="27" shapeId="0">
      <text>
        <r>
          <rPr>
            <b/>
            <sz val="9"/>
            <rFont val="宋体"/>
            <family val="3"/>
            <charset val="134"/>
          </rPr>
          <t>86158:</t>
        </r>
        <r>
          <rPr>
            <sz val="9"/>
            <rFont val="宋体"/>
            <family val="3"/>
            <charset val="134"/>
          </rPr>
          <t xml:space="preserve">
综合性比赛（篮球赛-投篮之星参与）
综合性比赛（大学生财经素养大赛一等奖，认定为院级优胜奖）
综合性比赛（“应急科普华夏行”公共卫生科普竞赛一等奖，认定为院级优胜奖）
综合性比赛（“应急科普华夏行”火灾应对技能赛一等奖，认定为院级优胜奖）</t>
        </r>
      </text>
    </comment>
    <comment ref="F410" authorId="27" shapeId="0">
      <text>
        <r>
          <rPr>
            <b/>
            <sz val="9"/>
            <rFont val="宋体"/>
            <family val="3"/>
            <charset val="134"/>
          </rPr>
          <t>86158:</t>
        </r>
        <r>
          <rPr>
            <sz val="9"/>
            <rFont val="宋体"/>
            <family val="3"/>
            <charset val="134"/>
          </rPr>
          <t xml:space="preserve">
志愿服务（14小时）
荣誉加分（浙江师范大学教师教育学院先进团支部）</t>
        </r>
      </text>
    </comment>
    <comment ref="F411" authorId="27" shapeId="0">
      <text>
        <r>
          <rPr>
            <b/>
            <sz val="9"/>
            <rFont val="宋体"/>
            <family val="3"/>
            <charset val="134"/>
          </rPr>
          <t>86158:</t>
        </r>
        <r>
          <rPr>
            <sz val="9"/>
            <rFont val="宋体"/>
            <family val="3"/>
            <charset val="134"/>
          </rPr>
          <t xml:space="preserve">
志愿服务（22.2小时）
荣誉加分（浙江师范大学教师教育学院先进团支部）
其他（院检整改寝室成员）</t>
        </r>
      </text>
    </comment>
    <comment ref="O411" authorId="27" shapeId="0">
      <text>
        <r>
          <rPr>
            <b/>
            <sz val="9"/>
            <rFont val="宋体"/>
            <family val="3"/>
            <charset val="134"/>
          </rPr>
          <t>86158:</t>
        </r>
        <r>
          <rPr>
            <sz val="9"/>
            <rFont val="宋体"/>
            <family val="3"/>
            <charset val="134"/>
          </rPr>
          <t xml:space="preserve">
浙江师范大学全日制教育硕士专业学位研究生学科教学（历史）专业教学技能大赛三等奖</t>
        </r>
      </text>
    </comment>
    <comment ref="F412" authorId="28" shapeId="0">
      <text>
        <r>
          <rPr>
            <b/>
            <sz val="9"/>
            <rFont val="宋体"/>
            <family val="3"/>
            <charset val="134"/>
          </rPr>
          <t>风早:</t>
        </r>
        <r>
          <rPr>
            <sz val="9"/>
            <rFont val="宋体"/>
            <family val="3"/>
            <charset val="134"/>
          </rPr>
          <t xml:space="preserve">
志愿服务（11.1小时）				
荣誉加分（浙江师范大学教师教育学院先进团支部）学生工作（文体委员，考核称职）				
</t>
        </r>
      </text>
    </comment>
    <comment ref="O412" authorId="28" shapeId="0">
      <text>
        <r>
          <rPr>
            <b/>
            <sz val="9"/>
            <rFont val="宋体"/>
            <family val="3"/>
            <charset val="134"/>
          </rPr>
          <t>风早:</t>
        </r>
        <r>
          <rPr>
            <sz val="9"/>
            <rFont val="宋体"/>
            <family val="3"/>
            <charset val="134"/>
          </rPr>
          <t xml:space="preserve">
科研（学科竞赛：2022年学科教学（历史）专业教学技能大赛校赛三等奖）				
</t>
        </r>
      </text>
    </comment>
    <comment ref="T412" authorId="28" shapeId="0">
      <text>
        <r>
          <rPr>
            <b/>
            <sz val="9"/>
            <rFont val="宋体"/>
            <family val="3"/>
            <charset val="134"/>
          </rPr>
          <t>风早:</t>
        </r>
        <r>
          <rPr>
            <sz val="9"/>
            <rFont val="宋体"/>
            <family val="3"/>
            <charset val="134"/>
          </rPr>
          <t xml:space="preserve">
2021年主题党日活动优秀表演奖（文体类个人三等奖）				
</t>
        </r>
      </text>
    </comment>
    <comment ref="F413" authorId="27" shapeId="0">
      <text>
        <r>
          <rPr>
            <b/>
            <sz val="9"/>
            <rFont val="宋体"/>
            <family val="3"/>
            <charset val="134"/>
          </rPr>
          <t>86158:</t>
        </r>
        <r>
          <rPr>
            <sz val="9"/>
            <rFont val="宋体"/>
            <family val="3"/>
            <charset val="134"/>
          </rPr>
          <t xml:space="preserve">
志愿服务（19小时）
学生工作（组织委员，考核称职）
荣誉加分（浙江师范大学教师教育学院先进团支部）
寝室整改（未拔插座）</t>
        </r>
      </text>
    </comment>
    <comment ref="F414" authorId="27" shapeId="0">
      <text>
        <r>
          <rPr>
            <b/>
            <sz val="9"/>
            <rFont val="宋体"/>
            <family val="3"/>
            <charset val="134"/>
          </rPr>
          <t>86158:</t>
        </r>
        <r>
          <rPr>
            <sz val="9"/>
            <rFont val="宋体"/>
            <family val="3"/>
            <charset val="134"/>
          </rPr>
          <t xml:space="preserve">
荣誉加分（浙江师范大学教师教育学院先进团支部）
学生工作（宣传委员，考核称职）
志愿服务（16小时）
寝室违规</t>
        </r>
      </text>
    </comment>
    <comment ref="O414" authorId="27" shapeId="0">
      <text>
        <r>
          <rPr>
            <b/>
            <sz val="9"/>
            <rFont val="宋体"/>
            <family val="3"/>
            <charset val="134"/>
          </rPr>
          <t>86158:</t>
        </r>
        <r>
          <rPr>
            <sz val="9"/>
            <rFont val="宋体"/>
            <family val="3"/>
            <charset val="134"/>
          </rPr>
          <t xml:space="preserve">
科研（教师教育学院第十期院级课题立项）</t>
        </r>
      </text>
    </comment>
    <comment ref="F415" authorId="28" shapeId="0">
      <text>
        <r>
          <rPr>
            <b/>
            <sz val="9"/>
            <color rgb="FF000000"/>
            <rFont val="宋体"/>
            <family val="3"/>
            <charset val="134"/>
          </rPr>
          <t>风早</t>
        </r>
        <r>
          <rPr>
            <b/>
            <sz val="9"/>
            <color rgb="FF000000"/>
            <rFont val="宋体"/>
            <family val="3"/>
            <charset val="134"/>
          </rPr>
          <t>:</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20</t>
        </r>
        <r>
          <rPr>
            <sz val="9"/>
            <color rgb="FF000000"/>
            <rFont val="宋体"/>
            <family val="3"/>
            <charset val="134"/>
          </rPr>
          <t>小时）</t>
        </r>
        <r>
          <rPr>
            <sz val="9"/>
            <color rgb="FF000000"/>
            <rFont val="宋体"/>
            <family val="3"/>
            <charset val="134"/>
          </rPr>
          <t xml:space="preserve">				
</t>
        </r>
        <r>
          <rPr>
            <sz val="9"/>
            <color rgb="FF000000"/>
            <rFont val="宋体"/>
            <family val="3"/>
            <charset val="134"/>
          </rPr>
          <t>浙江师范大学教师教育学院先进团支部</t>
        </r>
        <r>
          <rPr>
            <sz val="9"/>
            <color rgb="FF000000"/>
            <rFont val="宋体"/>
            <family val="3"/>
            <charset val="134"/>
          </rPr>
          <t xml:space="preserve">				
</t>
        </r>
      </text>
    </comment>
    <comment ref="O415" authorId="28" shapeId="0">
      <text>
        <r>
          <rPr>
            <b/>
            <sz val="9"/>
            <rFont val="宋体"/>
            <family val="3"/>
            <charset val="134"/>
          </rPr>
          <t>风早:</t>
        </r>
        <r>
          <rPr>
            <sz val="9"/>
            <rFont val="宋体"/>
            <family val="3"/>
            <charset val="134"/>
          </rPr>
          <t xml:space="preserve">
科研（学科竞赛：2022年学科教学（历史）专业教学技能大赛校赛三等奖）				
</t>
        </r>
      </text>
    </comment>
    <comment ref="T415" authorId="28" shapeId="0">
      <text>
        <r>
          <rPr>
            <b/>
            <sz val="9"/>
            <rFont val="宋体"/>
            <family val="3"/>
            <charset val="134"/>
          </rPr>
          <t>风早:</t>
        </r>
        <r>
          <rPr>
            <sz val="9"/>
            <rFont val="宋体"/>
            <family val="3"/>
            <charset val="134"/>
          </rPr>
          <t xml:space="preserve">
中共浙江师范大学教师教育学院2021级新生党日活动优秀表演奖（个人三等奖）				
</t>
        </r>
      </text>
    </comment>
    <comment ref="F416" authorId="29" shapeId="0">
      <text>
        <r>
          <rPr>
            <b/>
            <sz val="9"/>
            <color rgb="FF000000"/>
            <rFont val="宋体"/>
            <family val="3"/>
            <charset val="134"/>
          </rPr>
          <t>周皓文俊</t>
        </r>
        <r>
          <rPr>
            <b/>
            <sz val="9"/>
            <color rgb="FF000000"/>
            <rFont val="宋体"/>
            <family val="3"/>
            <charset val="134"/>
          </rPr>
          <t>:</t>
        </r>
        <r>
          <rPr>
            <sz val="9"/>
            <color rgb="FF000000"/>
            <rFont val="宋体"/>
            <family val="3"/>
            <charset val="134"/>
          </rPr>
          <t xml:space="preserve">
</t>
        </r>
        <r>
          <rPr>
            <sz val="9"/>
            <color rgb="FF000000"/>
            <rFont val="宋体"/>
            <family val="3"/>
            <charset val="134"/>
          </rPr>
          <t>宿舍整改责任人</t>
        </r>
        <r>
          <rPr>
            <sz val="9"/>
            <color rgb="FF000000"/>
            <rFont val="宋体"/>
            <family val="3"/>
            <charset val="134"/>
          </rPr>
          <t>-5</t>
        </r>
        <r>
          <rPr>
            <sz val="9"/>
            <color rgb="FF000000"/>
            <rFont val="宋体"/>
            <family val="3"/>
            <charset val="134"/>
          </rPr>
          <t>；志愿时长</t>
        </r>
        <r>
          <rPr>
            <sz val="9"/>
            <color rgb="FF000000"/>
            <rFont val="宋体"/>
            <family val="3"/>
            <charset val="134"/>
          </rPr>
          <t>0</t>
        </r>
        <r>
          <rPr>
            <sz val="9"/>
            <color rgb="FF000000"/>
            <rFont val="宋体"/>
            <family val="3"/>
            <charset val="134"/>
          </rPr>
          <t>小时</t>
        </r>
        <r>
          <rPr>
            <sz val="9"/>
            <color rgb="FF000000"/>
            <rFont val="宋体"/>
            <family val="3"/>
            <charset val="134"/>
          </rPr>
          <t>-2</t>
        </r>
      </text>
    </comment>
    <comment ref="O416" authorId="29" shapeId="0">
      <text>
        <r>
          <rPr>
            <b/>
            <sz val="9"/>
            <color rgb="FF000000"/>
            <rFont val="宋体"/>
            <family val="3"/>
            <charset val="134"/>
          </rPr>
          <t>周皓文俊</t>
        </r>
        <r>
          <rPr>
            <b/>
            <sz val="9"/>
            <color rgb="FF000000"/>
            <rFont val="宋体"/>
            <family val="3"/>
            <charset val="134"/>
          </rPr>
          <t>:</t>
        </r>
        <r>
          <rPr>
            <sz val="9"/>
            <color rgb="FF000000"/>
            <rFont val="宋体"/>
            <family val="3"/>
            <charset val="134"/>
          </rPr>
          <t xml:space="preserve">
</t>
        </r>
        <r>
          <rPr>
            <sz val="9"/>
            <color rgb="FF000000"/>
            <rFont val="宋体"/>
            <family val="3"/>
            <charset val="134"/>
          </rPr>
          <t>小挑三等参与人</t>
        </r>
        <r>
          <rPr>
            <sz val="9"/>
            <color rgb="FF000000"/>
            <rFont val="宋体"/>
            <family val="3"/>
            <charset val="134"/>
          </rPr>
          <t>+0.63</t>
        </r>
        <r>
          <rPr>
            <sz val="9"/>
            <color rgb="FF000000"/>
            <rFont val="宋体"/>
            <family val="3"/>
            <charset val="134"/>
          </rPr>
          <t>；校党建课题</t>
        </r>
        <r>
          <rPr>
            <sz val="9"/>
            <color rgb="FF000000"/>
            <rFont val="宋体"/>
            <family val="3"/>
            <charset val="134"/>
          </rPr>
          <t xml:space="preserve">+0.4
</t>
        </r>
      </text>
    </comment>
    <comment ref="F417"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整改寝室成员</t>
        </r>
        <r>
          <rPr>
            <sz val="9"/>
            <color rgb="FF000000"/>
            <rFont val="宋体"/>
            <family val="3"/>
            <charset val="134"/>
          </rPr>
          <t>-3</t>
        </r>
        <r>
          <rPr>
            <sz val="9"/>
            <color rgb="FF000000"/>
            <rFont val="宋体"/>
            <family val="3"/>
            <charset val="134"/>
          </rPr>
          <t>分，</t>
        </r>
        <r>
          <rPr>
            <sz val="9"/>
            <color rgb="FF000000"/>
            <rFont val="宋体"/>
            <family val="3"/>
            <charset val="134"/>
          </rPr>
          <t xml:space="preserve">
</t>
        </r>
        <r>
          <rPr>
            <sz val="9"/>
            <color rgb="FF000000"/>
            <rFont val="宋体"/>
            <family val="3"/>
            <charset val="134"/>
          </rPr>
          <t>志愿时长</t>
        </r>
        <r>
          <rPr>
            <sz val="9"/>
            <color rgb="FF000000"/>
            <rFont val="宋体"/>
            <family val="3"/>
            <charset val="134"/>
          </rPr>
          <t>22.5</t>
        </r>
        <r>
          <rPr>
            <sz val="9"/>
            <color rgb="FF000000"/>
            <rFont val="宋体"/>
            <family val="3"/>
            <charset val="134"/>
          </rPr>
          <t>小时＋</t>
        </r>
        <r>
          <rPr>
            <sz val="9"/>
            <color rgb="FF000000"/>
            <rFont val="宋体"/>
            <family val="3"/>
            <charset val="134"/>
          </rPr>
          <t>4</t>
        </r>
        <r>
          <rPr>
            <sz val="9"/>
            <color rgb="FF000000"/>
            <rFont val="宋体"/>
            <family val="3"/>
            <charset val="134"/>
          </rPr>
          <t>分。</t>
        </r>
      </text>
    </comment>
    <comment ref="O417"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权威</t>
        </r>
        <r>
          <rPr>
            <sz val="9"/>
            <color rgb="FF000000"/>
            <rFont val="宋体"/>
            <family val="3"/>
            <charset val="134"/>
          </rPr>
          <t>A</t>
        </r>
        <r>
          <rPr>
            <sz val="9"/>
            <color rgb="FF000000"/>
            <rFont val="宋体"/>
            <family val="3"/>
            <charset val="134"/>
          </rPr>
          <t>，二作，非导师一作。（</t>
        </r>
        <r>
          <rPr>
            <sz val="9"/>
            <color rgb="FF000000"/>
            <rFont val="宋体"/>
            <family val="3"/>
            <charset val="134"/>
          </rPr>
          <t xml:space="preserve">A Network Analysis of the Relationships Between Behavioral Inhibition/Activation Systems and Problematic Mobile Phone Use </t>
        </r>
        <r>
          <rPr>
            <sz val="9"/>
            <color rgb="FF000000"/>
            <rFont val="宋体"/>
            <family val="3"/>
            <charset val="134"/>
          </rPr>
          <t>发表在《</t>
        </r>
        <r>
          <rPr>
            <sz val="9"/>
            <color rgb="FF000000"/>
            <rFont val="宋体"/>
            <family val="3"/>
            <charset val="134"/>
          </rPr>
          <t>FRONTIERS IN PSYCHIATRY</t>
        </r>
        <r>
          <rPr>
            <sz val="9"/>
            <color rgb="FF000000"/>
            <rFont val="宋体"/>
            <family val="3"/>
            <charset val="134"/>
          </rPr>
          <t>》＋</t>
        </r>
        <r>
          <rPr>
            <sz val="9"/>
            <color rgb="FF000000"/>
            <rFont val="宋体"/>
            <family val="3"/>
            <charset val="134"/>
          </rPr>
          <t>30</t>
        </r>
        <r>
          <rPr>
            <sz val="9"/>
            <color rgb="FF000000"/>
            <rFont val="宋体"/>
            <family val="3"/>
            <charset val="134"/>
          </rPr>
          <t>分。</t>
        </r>
      </text>
    </comment>
    <comment ref="T417"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网络比赛（全国“木铎杯”在线问卷调研大赛优秀奖</t>
        </r>
        <r>
          <rPr>
            <sz val="9"/>
            <color rgb="FF000000"/>
            <rFont val="宋体"/>
            <family val="3"/>
            <charset val="134"/>
          </rPr>
          <t xml:space="preserve"> </t>
        </r>
        <r>
          <rPr>
            <sz val="9"/>
            <color rgb="FF000000"/>
            <rFont val="宋体"/>
            <family val="3"/>
            <charset val="134"/>
          </rPr>
          <t>团队成员）＋</t>
        </r>
        <r>
          <rPr>
            <sz val="9"/>
            <color rgb="FF000000"/>
            <rFont val="宋体"/>
            <family val="3"/>
            <charset val="134"/>
          </rPr>
          <t>1</t>
        </r>
        <r>
          <rPr>
            <sz val="9"/>
            <color rgb="FF000000"/>
            <rFont val="宋体"/>
            <family val="3"/>
            <charset val="134"/>
          </rPr>
          <t>分</t>
        </r>
      </text>
    </comment>
    <comment ref="F418" authorId="30" shapeId="0">
      <text>
        <r>
          <rPr>
            <sz val="9"/>
            <color rgb="FF000000"/>
            <rFont val="宋体"/>
            <family val="3"/>
            <charset val="134"/>
          </rPr>
          <t xml:space="preserve">I'm:
</t>
        </r>
        <r>
          <rPr>
            <sz val="9"/>
            <color rgb="FF000000"/>
            <rFont val="宋体"/>
            <family val="3"/>
            <charset val="134"/>
          </rPr>
          <t>志愿服务（</t>
        </r>
        <r>
          <rPr>
            <sz val="9"/>
            <color rgb="FF000000"/>
            <rFont val="宋体"/>
            <family val="3"/>
            <charset val="134"/>
          </rPr>
          <t>17.5</t>
        </r>
        <r>
          <rPr>
            <sz val="9"/>
            <color rgb="FF000000"/>
            <rFont val="宋体"/>
            <family val="3"/>
            <charset val="134"/>
          </rPr>
          <t>小时）</t>
        </r>
        <r>
          <rPr>
            <sz val="9"/>
            <color rgb="FF000000"/>
            <rFont val="宋体"/>
            <family val="3"/>
            <charset val="134"/>
          </rPr>
          <t xml:space="preserve">3.75			
</t>
        </r>
        <r>
          <rPr>
            <sz val="9"/>
            <color rgb="FF000000"/>
            <rFont val="宋体"/>
            <family val="3"/>
            <charset val="134"/>
          </rPr>
          <t>寝室整改（责任人）</t>
        </r>
        <r>
          <rPr>
            <sz val="9"/>
            <color rgb="FF000000"/>
            <rFont val="宋体"/>
            <family val="3"/>
            <charset val="134"/>
          </rPr>
          <t xml:space="preserve">				-5</t>
        </r>
      </text>
    </comment>
    <comment ref="F419" authorId="31" shapeId="0">
      <text>
        <r>
          <rPr>
            <b/>
            <sz val="9"/>
            <color rgb="FF000000"/>
            <rFont val="宋体"/>
            <family val="3"/>
            <charset val="134"/>
          </rPr>
          <t>吴宝敏</t>
        </r>
        <r>
          <rPr>
            <b/>
            <sz val="9"/>
            <color rgb="FF000000"/>
            <rFont val="宋体"/>
            <family val="3"/>
            <charset val="134"/>
          </rPr>
          <t xml:space="preserve">:
</t>
        </r>
        <r>
          <rPr>
            <b/>
            <sz val="9"/>
            <color rgb="FF000000"/>
            <rFont val="宋体"/>
            <family val="3"/>
            <charset val="134"/>
          </rPr>
          <t>志愿时长</t>
        </r>
        <r>
          <rPr>
            <b/>
            <sz val="9"/>
            <color rgb="FF000000"/>
            <rFont val="宋体"/>
            <family val="3"/>
            <charset val="134"/>
          </rPr>
          <t>15</t>
        </r>
        <r>
          <rPr>
            <b/>
            <sz val="9"/>
            <color rgb="FF000000"/>
            <rFont val="宋体"/>
            <family val="3"/>
            <charset val="134"/>
          </rPr>
          <t>小时</t>
        </r>
        <r>
          <rPr>
            <b/>
            <sz val="9"/>
            <color rgb="FF000000"/>
            <rFont val="宋体"/>
            <family val="3"/>
            <charset val="134"/>
          </rPr>
          <t xml:space="preserve"> +2.5
</t>
        </r>
        <r>
          <rPr>
            <b/>
            <sz val="9"/>
            <color rgb="FF000000"/>
            <rFont val="宋体"/>
            <family val="3"/>
            <charset val="134"/>
          </rPr>
          <t>寝室整改成员</t>
        </r>
        <r>
          <rPr>
            <b/>
            <sz val="9"/>
            <color rgb="FF000000"/>
            <rFont val="宋体"/>
            <family val="3"/>
            <charset val="134"/>
          </rPr>
          <t xml:space="preserve"> -3</t>
        </r>
        <r>
          <rPr>
            <sz val="9"/>
            <color rgb="FF000000"/>
            <rFont val="宋体"/>
            <family val="3"/>
            <charset val="134"/>
          </rPr>
          <t xml:space="preserve">
</t>
        </r>
      </text>
    </comment>
    <comment ref="F420" authorId="20" shapeId="0">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10</t>
        </r>
        <r>
          <rPr>
            <sz val="9"/>
            <color rgb="FF000000"/>
            <rFont val="宋体"/>
            <family val="3"/>
            <charset val="134"/>
          </rPr>
          <t>小时）</t>
        </r>
        <r>
          <rPr>
            <sz val="9"/>
            <color rgb="FF000000"/>
            <rFont val="宋体"/>
            <family val="3"/>
            <charset val="134"/>
          </rPr>
          <t xml:space="preserve">+0
</t>
        </r>
      </text>
    </comment>
    <comment ref="F421" authorId="32" shapeId="0">
      <text>
        <r>
          <rPr>
            <sz val="11"/>
            <color rgb="FF000000"/>
            <rFont val="等线"/>
            <family val="4"/>
            <charset val="134"/>
          </rPr>
          <t>崔梦阳</t>
        </r>
        <r>
          <rPr>
            <sz val="11"/>
            <color rgb="FF000000"/>
            <rFont val="Helvetica"/>
            <family val="2"/>
          </rPr>
          <t xml:space="preserve">:
</t>
        </r>
        <r>
          <rPr>
            <sz val="11"/>
            <color rgb="FF000000"/>
            <rFont val="Helvetica"/>
            <family val="2"/>
          </rPr>
          <t>1.</t>
        </r>
        <r>
          <rPr>
            <sz val="11"/>
            <color rgb="FF000000"/>
            <rFont val="等线"/>
            <family val="4"/>
            <charset val="134"/>
          </rPr>
          <t>志愿服务不足</t>
        </r>
        <r>
          <rPr>
            <sz val="11"/>
            <color rgb="FF000000"/>
            <rFont val="Helvetica"/>
            <family val="2"/>
          </rPr>
          <t>10h</t>
        </r>
        <r>
          <rPr>
            <sz val="11"/>
            <color rgb="FF000000"/>
            <rFont val="等线"/>
            <family val="4"/>
            <charset val="134"/>
          </rPr>
          <t>，</t>
        </r>
        <r>
          <rPr>
            <sz val="11"/>
            <color rgb="FF000000"/>
            <rFont val="Helvetica"/>
            <family val="2"/>
          </rPr>
          <t xml:space="preserve">-1
</t>
        </r>
        <r>
          <rPr>
            <sz val="11"/>
            <color rgb="FF000000"/>
            <rFont val="Helvetica"/>
            <family val="2"/>
          </rPr>
          <t>2.</t>
        </r>
        <r>
          <rPr>
            <sz val="11"/>
            <color rgb="FF000000"/>
            <rFont val="等线"/>
            <family val="4"/>
            <charset val="134"/>
          </rPr>
          <t>寝室整改责任人，</t>
        </r>
        <r>
          <rPr>
            <sz val="11"/>
            <color rgb="FF000000"/>
            <rFont val="Helvetica"/>
            <family val="2"/>
          </rPr>
          <t xml:space="preserve">-5
</t>
        </r>
        <r>
          <rPr>
            <sz val="11"/>
            <color rgb="FF000000"/>
            <rFont val="Helvetica"/>
            <family val="2"/>
          </rPr>
          <t>3.</t>
        </r>
        <r>
          <rPr>
            <sz val="11"/>
            <color rgb="FF000000"/>
            <rFont val="等线"/>
            <family val="4"/>
            <charset val="134"/>
          </rPr>
          <t>寝室整改成员，</t>
        </r>
        <r>
          <rPr>
            <sz val="11"/>
            <color rgb="FF000000"/>
            <rFont val="Helvetica"/>
            <family val="2"/>
          </rPr>
          <t>-3</t>
        </r>
      </text>
    </comment>
    <comment ref="T421" authorId="32" shapeId="0">
      <text>
        <r>
          <rPr>
            <sz val="11"/>
            <color rgb="FF000000"/>
            <rFont val="等线"/>
            <family val="3"/>
            <charset val="134"/>
            <scheme val="minor"/>
          </rPr>
          <t>崔梦阳</t>
        </r>
        <r>
          <rPr>
            <sz val="11"/>
            <color rgb="FF000000"/>
            <rFont val="Helvetica"/>
            <family val="2"/>
          </rPr>
          <t xml:space="preserve">:
</t>
        </r>
        <r>
          <rPr>
            <sz val="11"/>
            <color rgb="FF000000"/>
            <rFont val="等线"/>
            <family val="3"/>
            <charset val="134"/>
            <scheme val="minor"/>
          </rPr>
          <t>校级第六届尖锋俱乐部联盟羽球联赛一等奖成员</t>
        </r>
        <r>
          <rPr>
            <sz val="11"/>
            <color rgb="FF000000"/>
            <rFont val="Helvetica"/>
            <family val="2"/>
          </rPr>
          <t xml:space="preserve">+5
</t>
        </r>
        <r>
          <rPr>
            <sz val="11"/>
            <color rgb="FF000000"/>
            <rFont val="Helvetica"/>
            <family val="2"/>
          </rPr>
          <t xml:space="preserve">				</t>
        </r>
      </text>
    </comment>
    <comment ref="F422" authorId="20" shapeId="0">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15</t>
        </r>
        <r>
          <rPr>
            <sz val="9"/>
            <color rgb="FF000000"/>
            <rFont val="宋体"/>
            <family val="3"/>
            <charset val="134"/>
          </rPr>
          <t>小时）</t>
        </r>
        <r>
          <rPr>
            <sz val="9"/>
            <color rgb="FF000000"/>
            <rFont val="宋体"/>
            <family val="3"/>
            <charset val="134"/>
          </rPr>
          <t>+2.5</t>
        </r>
      </text>
    </comment>
    <comment ref="O422" authorId="20" shapeId="0">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科研（第十期院级课题立项，延迟学习判断在词汇和句子中的对比）项目组成员</t>
        </r>
        <r>
          <rPr>
            <sz val="9"/>
            <color rgb="FF000000"/>
            <rFont val="宋体"/>
            <family val="3"/>
            <charset val="134"/>
          </rPr>
          <t xml:space="preserve">+0.5
</t>
        </r>
        <r>
          <rPr>
            <sz val="9"/>
            <color rgb="FF000000"/>
            <rFont val="宋体"/>
            <family val="3"/>
            <charset val="134"/>
          </rPr>
          <t>科研（“</t>
        </r>
        <r>
          <rPr>
            <sz val="9"/>
            <color rgb="FF000000"/>
            <rFont val="宋体"/>
            <family val="3"/>
            <charset val="134"/>
          </rPr>
          <t xml:space="preserve">Bidirectional longitudinal relationship between 
</t>
        </r>
        <r>
          <rPr>
            <sz val="9"/>
            <color rgb="FF000000"/>
            <rFont val="宋体"/>
            <family val="3"/>
            <charset val="134"/>
          </rPr>
          <t>Chinese children</t>
        </r>
        <r>
          <rPr>
            <sz val="9"/>
            <color rgb="FF000000"/>
            <rFont val="宋体"/>
            <family val="3"/>
            <charset val="134"/>
          </rPr>
          <t>’</t>
        </r>
        <r>
          <rPr>
            <sz val="9"/>
            <color rgb="FF000000"/>
            <rFont val="宋体"/>
            <family val="3"/>
            <charset val="134"/>
          </rPr>
          <t xml:space="preserve">s compounding awareness and idiom 
</t>
        </r>
        <r>
          <rPr>
            <sz val="9"/>
            <color rgb="FF000000"/>
            <rFont val="宋体"/>
            <family val="3"/>
            <charset val="134"/>
          </rPr>
          <t>comprehension among from grades 3 to 5</t>
        </r>
        <r>
          <rPr>
            <sz val="9"/>
            <color rgb="FF000000"/>
            <rFont val="宋体"/>
            <family val="3"/>
            <charset val="134"/>
          </rPr>
          <t>”发表于《</t>
        </r>
        <r>
          <rPr>
            <sz val="9"/>
            <color rgb="FF000000"/>
            <rFont val="宋体"/>
            <family val="3"/>
            <charset val="134"/>
          </rPr>
          <t>Reading and Writing</t>
        </r>
        <r>
          <rPr>
            <sz val="9"/>
            <color rgb="FF000000"/>
            <rFont val="宋体"/>
            <family val="3"/>
            <charset val="134"/>
          </rPr>
          <t>》</t>
        </r>
        <r>
          <rPr>
            <sz val="9"/>
            <color rgb="FF000000"/>
            <rFont val="宋体"/>
            <family val="3"/>
            <charset val="134"/>
          </rPr>
          <t xml:space="preserve"> </t>
        </r>
        <r>
          <rPr>
            <sz val="9"/>
            <color rgb="FF000000"/>
            <rFont val="宋体"/>
            <family val="3"/>
            <charset val="134"/>
          </rPr>
          <t>权威</t>
        </r>
        <r>
          <rPr>
            <sz val="9"/>
            <color rgb="FF000000"/>
            <rFont val="宋体"/>
            <family val="3"/>
            <charset val="134"/>
          </rPr>
          <t>B</t>
        </r>
        <r>
          <rPr>
            <sz val="9"/>
            <color rgb="FF000000"/>
            <rFont val="宋体"/>
            <family val="3"/>
            <charset val="134"/>
          </rPr>
          <t>，二作，导师一作）</t>
        </r>
        <r>
          <rPr>
            <sz val="9"/>
            <color rgb="FF000000"/>
            <rFont val="宋体"/>
            <family val="3"/>
            <charset val="134"/>
          </rPr>
          <t>+40</t>
        </r>
      </text>
    </comment>
    <comment ref="F423" authorId="33" shapeId="0">
      <text>
        <r>
          <rPr>
            <b/>
            <sz val="9"/>
            <color rgb="FF000000"/>
            <rFont val="宋体"/>
            <family val="3"/>
            <charset val="134"/>
          </rPr>
          <t>十二夜</t>
        </r>
        <r>
          <rPr>
            <b/>
            <sz val="9"/>
            <color rgb="FF000000"/>
            <rFont val="宋体"/>
            <family val="3"/>
            <charset val="134"/>
          </rPr>
          <t>:</t>
        </r>
        <r>
          <rPr>
            <sz val="9"/>
            <color rgb="FF000000"/>
            <rFont val="宋体"/>
            <family val="3"/>
            <charset val="134"/>
          </rPr>
          <t xml:space="preserve">
</t>
        </r>
        <r>
          <rPr>
            <sz val="9"/>
            <color rgb="FF000000"/>
            <rFont val="宋体"/>
            <family val="3"/>
            <charset val="134"/>
          </rPr>
          <t>志愿时长（</t>
        </r>
        <r>
          <rPr>
            <sz val="9"/>
            <color rgb="FF000000"/>
            <rFont val="宋体"/>
            <family val="3"/>
            <charset val="134"/>
          </rPr>
          <t>33</t>
        </r>
        <r>
          <rPr>
            <sz val="9"/>
            <color rgb="FF000000"/>
            <rFont val="宋体"/>
            <family val="3"/>
            <charset val="134"/>
          </rPr>
          <t>小时）</t>
        </r>
        <r>
          <rPr>
            <sz val="9"/>
            <color rgb="FF000000"/>
            <rFont val="宋体"/>
            <family val="3"/>
            <charset val="134"/>
          </rPr>
          <t xml:space="preserve">
</t>
        </r>
        <r>
          <rPr>
            <sz val="9"/>
            <color rgb="FF000000"/>
            <rFont val="宋体"/>
            <family val="3"/>
            <charset val="134"/>
          </rPr>
          <t>+4</t>
        </r>
        <r>
          <rPr>
            <sz val="9"/>
            <color rgb="FF000000"/>
            <rFont val="宋体"/>
            <family val="3"/>
            <charset val="134"/>
          </rPr>
          <t>；学生工作（班长，考核优秀）</t>
        </r>
        <r>
          <rPr>
            <sz val="9"/>
            <color rgb="FF000000"/>
            <rFont val="宋体"/>
            <family val="3"/>
            <charset val="134"/>
          </rPr>
          <t>+9</t>
        </r>
        <r>
          <rPr>
            <sz val="9"/>
            <color rgb="FF000000"/>
            <rFont val="宋体"/>
            <family val="3"/>
            <charset val="134"/>
          </rPr>
          <t>；整改寝室（责任人）</t>
        </r>
        <r>
          <rPr>
            <sz val="9"/>
            <color rgb="FF000000"/>
            <rFont val="宋体"/>
            <family val="3"/>
            <charset val="134"/>
          </rPr>
          <t>-5</t>
        </r>
        <r>
          <rPr>
            <sz val="9"/>
            <color rgb="FF000000"/>
            <rFont val="宋体"/>
            <family val="3"/>
            <charset val="134"/>
          </rPr>
          <t>；整改寝室（成员）</t>
        </r>
        <r>
          <rPr>
            <sz val="9"/>
            <color rgb="FF000000"/>
            <rFont val="宋体"/>
            <family val="3"/>
            <charset val="134"/>
          </rPr>
          <t>-3</t>
        </r>
      </text>
    </comment>
    <comment ref="F424"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一次违停</t>
        </r>
        <r>
          <rPr>
            <sz val="9"/>
            <color rgb="FF000000"/>
            <rFont val="宋体"/>
            <family val="3"/>
            <charset val="134"/>
          </rPr>
          <t>-2</t>
        </r>
        <r>
          <rPr>
            <sz val="9"/>
            <color rgb="FF000000"/>
            <rFont val="宋体"/>
            <family val="3"/>
            <charset val="134"/>
          </rPr>
          <t>分，</t>
        </r>
        <r>
          <rPr>
            <sz val="9"/>
            <color rgb="FF000000"/>
            <rFont val="宋体"/>
            <family val="3"/>
            <charset val="134"/>
          </rPr>
          <t xml:space="preserve">
</t>
        </r>
        <r>
          <rPr>
            <sz val="9"/>
            <color rgb="FF000000"/>
            <rFont val="宋体"/>
            <family val="3"/>
            <charset val="134"/>
          </rPr>
          <t>两次整改寝室成员</t>
        </r>
        <r>
          <rPr>
            <sz val="9"/>
            <color rgb="FF000000"/>
            <rFont val="宋体"/>
            <family val="3"/>
            <charset val="134"/>
          </rPr>
          <t>-6</t>
        </r>
        <r>
          <rPr>
            <sz val="9"/>
            <color rgb="FF000000"/>
            <rFont val="宋体"/>
            <family val="3"/>
            <charset val="134"/>
          </rPr>
          <t>分，</t>
        </r>
        <r>
          <rPr>
            <sz val="9"/>
            <color rgb="FF000000"/>
            <rFont val="宋体"/>
            <family val="3"/>
            <charset val="134"/>
          </rPr>
          <t xml:space="preserve">
</t>
        </r>
        <r>
          <rPr>
            <sz val="9"/>
            <color rgb="FF000000"/>
            <rFont val="宋体"/>
            <family val="3"/>
            <charset val="134"/>
          </rPr>
          <t>志愿时长</t>
        </r>
        <r>
          <rPr>
            <sz val="9"/>
            <color rgb="FF000000"/>
            <rFont val="宋体"/>
            <family val="3"/>
            <charset val="134"/>
          </rPr>
          <t>0</t>
        </r>
        <r>
          <rPr>
            <sz val="9"/>
            <color rgb="FF000000"/>
            <rFont val="宋体"/>
            <family val="3"/>
            <charset val="134"/>
          </rPr>
          <t>小时</t>
        </r>
        <r>
          <rPr>
            <sz val="9"/>
            <color rgb="FF000000"/>
            <rFont val="宋体"/>
            <family val="3"/>
            <charset val="134"/>
          </rPr>
          <t>-2</t>
        </r>
        <r>
          <rPr>
            <sz val="9"/>
            <color rgb="FF000000"/>
            <rFont val="宋体"/>
            <family val="3"/>
            <charset val="134"/>
          </rPr>
          <t>分。</t>
        </r>
      </text>
    </comment>
    <comment ref="T424"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综合性比赛（教师教育学院第九届本硕博篮球赛年级对抗赛三等奖）＋</t>
        </r>
        <r>
          <rPr>
            <sz val="9"/>
            <color rgb="FF000000"/>
            <rFont val="宋体"/>
            <family val="3"/>
            <charset val="134"/>
          </rPr>
          <t>1.5</t>
        </r>
        <r>
          <rPr>
            <sz val="9"/>
            <color rgb="FF000000"/>
            <rFont val="宋体"/>
            <family val="3"/>
            <charset val="134"/>
          </rPr>
          <t>分</t>
        </r>
      </text>
    </comment>
    <comment ref="F425" authorId="30" shapeId="0">
      <text>
        <r>
          <rPr>
            <sz val="9"/>
            <color rgb="FF000000"/>
            <rFont val="宋体"/>
            <family val="3"/>
            <charset val="134"/>
          </rPr>
          <t xml:space="preserve">I'm:
</t>
        </r>
        <r>
          <rPr>
            <sz val="9"/>
            <color rgb="FF000000"/>
            <rFont val="宋体"/>
            <family val="3"/>
            <charset val="134"/>
          </rPr>
          <t>志愿服务（</t>
        </r>
        <r>
          <rPr>
            <sz val="9"/>
            <color rgb="FF000000"/>
            <rFont val="宋体"/>
            <family val="3"/>
            <charset val="134"/>
          </rPr>
          <t>11</t>
        </r>
        <r>
          <rPr>
            <sz val="9"/>
            <color rgb="FF000000"/>
            <rFont val="宋体"/>
            <family val="3"/>
            <charset val="134"/>
          </rPr>
          <t>小时）</t>
        </r>
        <r>
          <rPr>
            <sz val="9"/>
            <color rgb="FF000000"/>
            <rFont val="宋体"/>
            <family val="3"/>
            <charset val="134"/>
          </rPr>
          <t xml:space="preserve">0.5
</t>
        </r>
      </text>
    </comment>
    <comment ref="F426" authorId="2" shapeId="0">
      <text>
        <r>
          <rPr>
            <b/>
            <sz val="9"/>
            <color rgb="FF000000"/>
            <rFont val="宋体"/>
            <family val="3"/>
            <charset val="134"/>
          </rPr>
          <t>郑洋</t>
        </r>
        <r>
          <rPr>
            <b/>
            <sz val="9"/>
            <color rgb="FF000000"/>
            <rFont val="宋体"/>
            <family val="3"/>
            <charset val="134"/>
          </rPr>
          <t>:</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11</t>
        </r>
        <r>
          <rPr>
            <sz val="9"/>
            <color rgb="FF000000"/>
            <rFont val="宋体"/>
            <family val="3"/>
            <charset val="134"/>
          </rPr>
          <t>小时）</t>
        </r>
      </text>
    </comment>
    <comment ref="F427" authorId="32" shapeId="0">
      <text>
        <r>
          <rPr>
            <sz val="11"/>
            <color rgb="FF000000"/>
            <rFont val="等线"/>
            <family val="3"/>
            <charset val="134"/>
            <scheme val="minor"/>
          </rPr>
          <t>崔梦阳</t>
        </r>
        <r>
          <rPr>
            <sz val="11"/>
            <color rgb="FF000000"/>
            <rFont val="Helvetica"/>
            <family val="2"/>
          </rPr>
          <t xml:space="preserve">:
</t>
        </r>
        <r>
          <rPr>
            <sz val="11"/>
            <color rgb="FF000000"/>
            <rFont val="Helvetica"/>
            <family val="2"/>
          </rPr>
          <t>1.</t>
        </r>
        <r>
          <rPr>
            <sz val="11"/>
            <color rgb="FF000000"/>
            <rFont val="等线"/>
            <family val="3"/>
            <charset val="134"/>
            <scheme val="minor"/>
          </rPr>
          <t>志愿服务不足</t>
        </r>
        <r>
          <rPr>
            <sz val="11"/>
            <color rgb="FF000000"/>
            <rFont val="Helvetica"/>
            <family val="2"/>
          </rPr>
          <t>5h</t>
        </r>
        <r>
          <rPr>
            <sz val="11"/>
            <color rgb="FF000000"/>
            <rFont val="等线"/>
            <family val="3"/>
            <charset val="134"/>
            <scheme val="minor"/>
          </rPr>
          <t>，</t>
        </r>
        <r>
          <rPr>
            <sz val="11"/>
            <color rgb="FF000000"/>
            <rFont val="Helvetica"/>
            <family val="2"/>
          </rPr>
          <t>-2</t>
        </r>
      </text>
    </comment>
    <comment ref="F429" authorId="31" shapeId="0">
      <text>
        <r>
          <rPr>
            <b/>
            <sz val="9"/>
            <color rgb="FF000000"/>
            <rFont val="宋体"/>
            <family val="3"/>
            <charset val="134"/>
          </rPr>
          <t>吴宝敏</t>
        </r>
        <r>
          <rPr>
            <b/>
            <sz val="9"/>
            <color rgb="FF000000"/>
            <rFont val="宋体"/>
            <family val="3"/>
            <charset val="134"/>
          </rPr>
          <t xml:space="preserve">:
</t>
        </r>
        <r>
          <rPr>
            <b/>
            <sz val="9"/>
            <color rgb="FF000000"/>
            <rFont val="宋体"/>
            <family val="3"/>
            <charset val="134"/>
          </rPr>
          <t>志愿时长</t>
        </r>
        <r>
          <rPr>
            <b/>
            <sz val="9"/>
            <color rgb="FF000000"/>
            <rFont val="宋体"/>
            <family val="3"/>
            <charset val="134"/>
          </rPr>
          <t>5</t>
        </r>
        <r>
          <rPr>
            <b/>
            <sz val="9"/>
            <color rgb="FF000000"/>
            <rFont val="宋体"/>
            <family val="3"/>
            <charset val="134"/>
          </rPr>
          <t>小时</t>
        </r>
        <r>
          <rPr>
            <b/>
            <sz val="9"/>
            <color rgb="FF000000"/>
            <rFont val="宋体"/>
            <family val="3"/>
            <charset val="134"/>
          </rPr>
          <t xml:space="preserve"> -1
</t>
        </r>
        <r>
          <rPr>
            <b/>
            <sz val="9"/>
            <color rgb="FF000000"/>
            <rFont val="宋体"/>
            <family val="3"/>
            <charset val="134"/>
          </rPr>
          <t>电动车违规停放</t>
        </r>
        <r>
          <rPr>
            <b/>
            <sz val="9"/>
            <color rgb="FF000000"/>
            <rFont val="宋体"/>
            <family val="3"/>
            <charset val="134"/>
          </rPr>
          <t xml:space="preserve"> -2</t>
        </r>
        <r>
          <rPr>
            <sz val="9"/>
            <color rgb="FF000000"/>
            <rFont val="宋体"/>
            <family val="3"/>
            <charset val="134"/>
          </rPr>
          <t xml:space="preserve">
</t>
        </r>
      </text>
    </comment>
    <comment ref="F430" authorId="30" shapeId="0">
      <text>
        <r>
          <rPr>
            <sz val="9"/>
            <color rgb="FF000000"/>
            <rFont val="宋体"/>
            <family val="3"/>
            <charset val="134"/>
          </rPr>
          <t xml:space="preserve">I'm:
</t>
        </r>
        <r>
          <rPr>
            <sz val="9"/>
            <color rgb="FF000000"/>
            <rFont val="宋体"/>
            <family val="3"/>
            <charset val="134"/>
          </rPr>
          <t>志愿服务（</t>
        </r>
        <r>
          <rPr>
            <sz val="9"/>
            <color rgb="FF000000"/>
            <rFont val="宋体"/>
            <family val="3"/>
            <charset val="134"/>
          </rPr>
          <t>14</t>
        </r>
        <r>
          <rPr>
            <sz val="9"/>
            <color rgb="FF000000"/>
            <rFont val="宋体"/>
            <family val="3"/>
            <charset val="134"/>
          </rPr>
          <t>小时）</t>
        </r>
        <r>
          <rPr>
            <sz val="9"/>
            <color rgb="FF000000"/>
            <rFont val="宋体"/>
            <family val="3"/>
            <charset val="134"/>
          </rPr>
          <t xml:space="preserve">			2	
</t>
        </r>
        <r>
          <rPr>
            <sz val="9"/>
            <color rgb="FF000000"/>
            <rFont val="宋体"/>
            <family val="3"/>
            <charset val="134"/>
          </rPr>
          <t>整改寝室</t>
        </r>
        <r>
          <rPr>
            <sz val="9"/>
            <color rgb="FF000000"/>
            <rFont val="宋体"/>
            <family val="3"/>
            <charset val="134"/>
          </rPr>
          <t>(</t>
        </r>
        <r>
          <rPr>
            <sz val="9"/>
            <color rgb="FF000000"/>
            <rFont val="宋体"/>
            <family val="3"/>
            <charset val="134"/>
          </rPr>
          <t>成员</t>
        </r>
        <r>
          <rPr>
            <sz val="9"/>
            <color rgb="FF000000"/>
            <rFont val="宋体"/>
            <family val="3"/>
            <charset val="134"/>
          </rPr>
          <t>)				-3</t>
        </r>
      </text>
    </comment>
    <comment ref="O430" authorId="30" shapeId="0">
      <text>
        <r>
          <rPr>
            <sz val="9"/>
            <color rgb="FF000000"/>
            <rFont val="宋体"/>
            <family val="3"/>
            <charset val="134"/>
          </rPr>
          <t xml:space="preserve">I'm:
</t>
        </r>
        <r>
          <rPr>
            <sz val="9"/>
            <color rgb="FF000000"/>
            <rFont val="宋体"/>
            <family val="3"/>
            <charset val="134"/>
          </rPr>
          <t>科研（第十期院级课题立项，跨通道听觉刺激对情绪诱发视盲的影响，研究生项目组成员</t>
        </r>
        <r>
          <rPr>
            <sz val="9"/>
            <color rgb="FF000000"/>
            <rFont val="宋体"/>
            <family val="3"/>
            <charset val="134"/>
          </rPr>
          <t>) 1</t>
        </r>
      </text>
    </comment>
    <comment ref="T430" authorId="30" shapeId="0">
      <text>
        <r>
          <rPr>
            <sz val="9"/>
            <color rgb="FF000000"/>
            <rFont val="宋体"/>
            <family val="3"/>
            <charset val="134"/>
          </rPr>
          <t xml:space="preserve">I'm:
</t>
        </r>
        <r>
          <rPr>
            <sz val="9"/>
            <color rgb="FF000000"/>
            <rFont val="宋体"/>
            <family val="3"/>
            <charset val="134"/>
          </rPr>
          <t>综合性比赛（第六届全国高校商务英语竞赛决赛非专业组一等奖）</t>
        </r>
        <r>
          <rPr>
            <sz val="9"/>
            <color rgb="FF000000"/>
            <rFont val="宋体"/>
            <family val="3"/>
            <charset val="134"/>
          </rPr>
          <t xml:space="preserve">	2</t>
        </r>
      </text>
    </comment>
    <comment ref="F431" authorId="33" shapeId="0">
      <text>
        <r>
          <rPr>
            <b/>
            <sz val="9"/>
            <color rgb="FF000000"/>
            <rFont val="宋体"/>
            <family val="3"/>
            <charset val="134"/>
          </rPr>
          <t>十二夜</t>
        </r>
        <r>
          <rPr>
            <b/>
            <sz val="9"/>
            <color rgb="FF000000"/>
            <rFont val="宋体"/>
            <family val="3"/>
            <charset val="134"/>
          </rPr>
          <t>:</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25.2</t>
        </r>
        <r>
          <rPr>
            <sz val="9"/>
            <color rgb="FF000000"/>
            <rFont val="宋体"/>
            <family val="3"/>
            <charset val="134"/>
          </rPr>
          <t>小时）</t>
        </r>
        <r>
          <rPr>
            <sz val="9"/>
            <color rgb="FF000000"/>
            <rFont val="宋体"/>
            <family val="3"/>
            <charset val="134"/>
          </rPr>
          <t>+4</t>
        </r>
        <r>
          <rPr>
            <sz val="9"/>
            <color rgb="FF000000"/>
            <rFont val="宋体"/>
            <family val="3"/>
            <charset val="134"/>
          </rPr>
          <t>；整改寝室（成员）</t>
        </r>
        <r>
          <rPr>
            <sz val="9"/>
            <color rgb="FF000000"/>
            <rFont val="宋体"/>
            <family val="3"/>
            <charset val="134"/>
          </rPr>
          <t xml:space="preserve">-3
</t>
        </r>
      </text>
    </comment>
    <comment ref="F432" authorId="30" shapeId="0">
      <text>
        <r>
          <rPr>
            <sz val="9"/>
            <color rgb="FF000000"/>
            <rFont val="宋体"/>
            <family val="3"/>
            <charset val="134"/>
          </rPr>
          <t xml:space="preserve">I'm:
</t>
        </r>
        <r>
          <rPr>
            <sz val="9"/>
            <color rgb="FF000000"/>
            <rFont val="宋体"/>
            <family val="3"/>
            <charset val="134"/>
          </rPr>
          <t>志愿服务（</t>
        </r>
        <r>
          <rPr>
            <sz val="9"/>
            <color rgb="FF000000"/>
            <rFont val="宋体"/>
            <family val="3"/>
            <charset val="134"/>
          </rPr>
          <t>28</t>
        </r>
        <r>
          <rPr>
            <sz val="9"/>
            <color rgb="FF000000"/>
            <rFont val="宋体"/>
            <family val="3"/>
            <charset val="134"/>
          </rPr>
          <t>小时）</t>
        </r>
        <r>
          <rPr>
            <sz val="9"/>
            <color rgb="FF000000"/>
            <rFont val="宋体"/>
            <family val="3"/>
            <charset val="134"/>
          </rPr>
          <t xml:space="preserve">	4			
</t>
        </r>
        <r>
          <rPr>
            <sz val="9"/>
            <color rgb="FF000000"/>
            <rFont val="宋体"/>
            <family val="3"/>
            <charset val="134"/>
          </rPr>
          <t>整改寝室（成员）</t>
        </r>
        <r>
          <rPr>
            <sz val="9"/>
            <color rgb="FF000000"/>
            <rFont val="宋体"/>
            <family val="3"/>
            <charset val="134"/>
          </rPr>
          <t xml:space="preserve">	-3			
</t>
        </r>
        <r>
          <rPr>
            <sz val="9"/>
            <color rgb="FF000000"/>
            <rFont val="宋体"/>
            <family val="3"/>
            <charset val="134"/>
          </rPr>
          <t>整改寝室（成员）</t>
        </r>
        <r>
          <rPr>
            <sz val="9"/>
            <color rgb="FF000000"/>
            <rFont val="宋体"/>
            <family val="3"/>
            <charset val="134"/>
          </rPr>
          <t xml:space="preserve">				-3</t>
        </r>
      </text>
    </comment>
    <comment ref="O432" authorId="30" shapeId="0">
      <text>
        <r>
          <rPr>
            <sz val="9"/>
            <color rgb="FF000000"/>
            <rFont val="宋体"/>
            <family val="3"/>
            <charset val="134"/>
          </rPr>
          <t xml:space="preserve">I'm:
</t>
        </r>
        <r>
          <rPr>
            <sz val="9"/>
            <color rgb="FF000000"/>
            <rFont val="宋体"/>
            <family val="3"/>
            <charset val="134"/>
          </rPr>
          <t>科研（校级课题立项：区域推进心理健康服务体系建设的实践路径</t>
        </r>
        <r>
          <rPr>
            <sz val="9"/>
            <color rgb="FF000000"/>
            <rFont val="宋体"/>
            <family val="3"/>
            <charset val="134"/>
          </rPr>
          <t>—</t>
        </r>
        <r>
          <rPr>
            <sz val="9"/>
            <color rgb="FF000000"/>
            <rFont val="宋体"/>
            <family val="3"/>
            <charset val="134"/>
          </rPr>
          <t>以山区</t>
        </r>
        <r>
          <rPr>
            <sz val="9"/>
            <color rgb="FF000000"/>
            <rFont val="宋体"/>
            <family val="3"/>
            <charset val="134"/>
          </rPr>
          <t>26</t>
        </r>
        <r>
          <rPr>
            <sz val="9"/>
            <color rgb="FF000000"/>
            <rFont val="宋体"/>
            <family val="3"/>
            <charset val="134"/>
          </rPr>
          <t>县龙游县为例，项目组成员）</t>
        </r>
        <r>
          <rPr>
            <sz val="9"/>
            <color rgb="FF000000"/>
            <rFont val="宋体"/>
            <family val="3"/>
            <charset val="134"/>
          </rPr>
          <t xml:space="preserve">	0.5
</t>
        </r>
        <r>
          <rPr>
            <sz val="9"/>
            <color rgb="FF000000"/>
            <rFont val="宋体"/>
            <family val="3"/>
            <charset val="134"/>
          </rPr>
          <t xml:space="preserve">
</t>
        </r>
        <r>
          <rPr>
            <sz val="9"/>
            <color rgb="FF000000"/>
            <rFont val="宋体"/>
            <family val="3"/>
            <charset val="134"/>
          </rPr>
          <t>科研（</t>
        </r>
        <r>
          <rPr>
            <sz val="9"/>
            <color rgb="FF000000"/>
            <rFont val="宋体"/>
            <family val="3"/>
            <charset val="134"/>
          </rPr>
          <t xml:space="preserve">How Is Professional Identity Associated with Teacher Career Satisfaction? A Cross-Sectional Design to Test the Multiple Mediating Roles of Psychological Empowerment and Work Engagement </t>
        </r>
        <r>
          <rPr>
            <sz val="9"/>
            <color rgb="FF000000"/>
            <rFont val="宋体"/>
            <family val="3"/>
            <charset val="134"/>
          </rPr>
          <t>发表在《</t>
        </r>
        <r>
          <rPr>
            <sz val="9"/>
            <color rgb="FF000000"/>
            <rFont val="宋体"/>
            <family val="3"/>
            <charset val="134"/>
          </rPr>
          <t>INTERNATIONAL JOURNAL OF ENVIRONMENTAL RESEARCH AND PUBLIC HEALTH</t>
        </r>
        <r>
          <rPr>
            <sz val="9"/>
            <color rgb="FF000000"/>
            <rFont val="宋体"/>
            <family val="3"/>
            <charset val="134"/>
          </rPr>
          <t>》</t>
        </r>
        <r>
          <rPr>
            <sz val="9"/>
            <color rgb="FF000000"/>
            <rFont val="宋体"/>
            <family val="3"/>
            <charset val="134"/>
          </rPr>
          <t xml:space="preserve"> </t>
        </r>
        <r>
          <rPr>
            <sz val="9"/>
            <color rgb="FF000000"/>
            <rFont val="宋体"/>
            <family val="3"/>
            <charset val="134"/>
          </rPr>
          <t>权威</t>
        </r>
        <r>
          <rPr>
            <sz val="9"/>
            <color rgb="FF000000"/>
            <rFont val="宋体"/>
            <family val="3"/>
            <charset val="134"/>
          </rPr>
          <t>A</t>
        </r>
        <r>
          <rPr>
            <sz val="9"/>
            <color rgb="FF000000"/>
            <rFont val="宋体"/>
            <family val="3"/>
            <charset val="134"/>
          </rPr>
          <t>，二作，导师一作）</t>
        </r>
        <r>
          <rPr>
            <sz val="9"/>
            <color rgb="FF000000"/>
            <rFont val="宋体"/>
            <family val="3"/>
            <charset val="134"/>
          </rPr>
          <t xml:space="preserve">	60
</t>
        </r>
        <r>
          <rPr>
            <sz val="9"/>
            <color rgb="FF000000"/>
            <rFont val="宋体"/>
            <family val="3"/>
            <charset val="134"/>
          </rPr>
          <t>实践成果一等奖</t>
        </r>
        <r>
          <rPr>
            <sz val="9"/>
            <color rgb="FF000000"/>
            <rFont val="宋体"/>
            <family val="3"/>
            <charset val="134"/>
          </rPr>
          <t xml:space="preserve">+0.8
</t>
        </r>
      </text>
    </comment>
    <comment ref="F433" authorId="31" shapeId="0">
      <text>
        <r>
          <rPr>
            <b/>
            <sz val="9"/>
            <color rgb="FF000000"/>
            <rFont val="宋体"/>
            <family val="3"/>
            <charset val="134"/>
          </rPr>
          <t>吴宝敏</t>
        </r>
        <r>
          <rPr>
            <b/>
            <sz val="9"/>
            <color rgb="FF000000"/>
            <rFont val="宋体"/>
            <family val="3"/>
            <charset val="134"/>
          </rPr>
          <t xml:space="preserve">:
</t>
        </r>
        <r>
          <rPr>
            <b/>
            <sz val="9"/>
            <color rgb="FF000000"/>
            <rFont val="宋体"/>
            <family val="3"/>
            <charset val="134"/>
          </rPr>
          <t>志愿时长</t>
        </r>
        <r>
          <rPr>
            <b/>
            <sz val="9"/>
            <color rgb="FF000000"/>
            <rFont val="宋体"/>
            <family val="3"/>
            <charset val="134"/>
          </rPr>
          <t>12</t>
        </r>
        <r>
          <rPr>
            <b/>
            <sz val="9"/>
            <color rgb="FF000000"/>
            <rFont val="宋体"/>
            <family val="3"/>
            <charset val="134"/>
          </rPr>
          <t>小时</t>
        </r>
        <r>
          <rPr>
            <b/>
            <sz val="9"/>
            <color rgb="FF000000"/>
            <rFont val="宋体"/>
            <family val="3"/>
            <charset val="134"/>
          </rPr>
          <t xml:space="preserve"> +1
</t>
        </r>
        <r>
          <rPr>
            <b/>
            <sz val="9"/>
            <color rgb="FF000000"/>
            <rFont val="宋体"/>
            <family val="3"/>
            <charset val="134"/>
          </rPr>
          <t>寝室整改责任人</t>
        </r>
        <r>
          <rPr>
            <b/>
            <sz val="9"/>
            <color rgb="FF000000"/>
            <rFont val="宋体"/>
            <family val="3"/>
            <charset val="134"/>
          </rPr>
          <t>-5</t>
        </r>
        <r>
          <rPr>
            <sz val="9"/>
            <color rgb="FF000000"/>
            <rFont val="宋体"/>
            <family val="3"/>
            <charset val="134"/>
          </rPr>
          <t xml:space="preserve">
</t>
        </r>
      </text>
    </comment>
    <comment ref="F434" authorId="32" shapeId="0">
      <text>
        <r>
          <rPr>
            <sz val="11"/>
            <color rgb="FF000000"/>
            <rFont val="等线"/>
            <family val="3"/>
            <charset val="134"/>
            <scheme val="minor"/>
          </rPr>
          <t>崔梦阳</t>
        </r>
        <r>
          <rPr>
            <sz val="11"/>
            <color rgb="FF000000"/>
            <rFont val="Helvetica"/>
            <family val="2"/>
          </rPr>
          <t xml:space="preserve">:
</t>
        </r>
        <r>
          <rPr>
            <sz val="11"/>
            <color rgb="FF000000"/>
            <rFont val="Helvetica"/>
            <family val="2"/>
          </rPr>
          <t>1.</t>
        </r>
        <r>
          <rPr>
            <sz val="11"/>
            <color rgb="FF000000"/>
            <rFont val="等线"/>
            <family val="3"/>
            <charset val="134"/>
            <scheme val="minor"/>
          </rPr>
          <t>志愿服务</t>
        </r>
        <r>
          <rPr>
            <sz val="11"/>
            <color rgb="FF000000"/>
            <rFont val="Helvetica"/>
            <family val="2"/>
          </rPr>
          <t>16h</t>
        </r>
        <r>
          <rPr>
            <sz val="11"/>
            <color rgb="FF000000"/>
            <rFont val="等线"/>
            <family val="3"/>
            <charset val="134"/>
            <scheme val="minor"/>
          </rPr>
          <t>，</t>
        </r>
        <r>
          <rPr>
            <sz val="11"/>
            <color rgb="FF000000"/>
            <rFont val="Helvetica"/>
            <family val="2"/>
          </rPr>
          <t xml:space="preserve">+3
</t>
        </r>
        <r>
          <rPr>
            <sz val="11"/>
            <color rgb="FF000000"/>
            <rFont val="Helvetica"/>
            <family val="2"/>
          </rPr>
          <t>2.</t>
        </r>
        <r>
          <rPr>
            <sz val="11"/>
            <color rgb="FF000000"/>
            <rFont val="等线"/>
            <family val="3"/>
            <charset val="134"/>
            <scheme val="minor"/>
          </rPr>
          <t>寝室整改成员，</t>
        </r>
        <r>
          <rPr>
            <sz val="11"/>
            <color rgb="FF000000"/>
            <rFont val="Helvetica"/>
            <family val="2"/>
          </rPr>
          <t>-3</t>
        </r>
      </text>
    </comment>
    <comment ref="O434" authorId="32" shapeId="0">
      <text>
        <r>
          <rPr>
            <sz val="11"/>
            <color rgb="FF000000"/>
            <rFont val="等线"/>
            <family val="3"/>
            <charset val="134"/>
            <scheme val="minor"/>
          </rPr>
          <t>崔梦阳</t>
        </r>
        <r>
          <rPr>
            <sz val="11"/>
            <color rgb="FF000000"/>
            <rFont val="Helvetica"/>
            <family val="2"/>
          </rPr>
          <t xml:space="preserve">:
</t>
        </r>
        <r>
          <rPr>
            <sz val="11"/>
            <color rgb="FF000000"/>
            <rFont val="Helvetica"/>
            <family val="2"/>
          </rPr>
          <t>1.</t>
        </r>
        <r>
          <rPr>
            <sz val="11"/>
            <color rgb="FF000000"/>
            <rFont val="等线"/>
            <family val="3"/>
            <charset val="134"/>
            <scheme val="minor"/>
          </rPr>
          <t>第十期院级课题立项，『新冠疫期，高校学生参与朋辈心理压力疏导的路径研究</t>
        </r>
        <r>
          <rPr>
            <sz val="11"/>
            <color rgb="FF000000"/>
            <rFont val="Helvetica"/>
            <family val="2"/>
          </rPr>
          <t>-</t>
        </r>
        <r>
          <rPr>
            <sz val="11"/>
            <color rgb="FF000000"/>
            <rFont val="等线"/>
            <family val="3"/>
            <charset val="134"/>
            <scheme val="minor"/>
          </rPr>
          <t>以浙江师范大学为例）』研究生项目组成员</t>
        </r>
        <r>
          <rPr>
            <sz val="11"/>
            <color rgb="FF000000"/>
            <rFont val="Helvetica"/>
            <family val="2"/>
          </rPr>
          <t xml:space="preserve">				</t>
        </r>
      </text>
    </comment>
    <comment ref="F435" authorId="2" shapeId="0">
      <text>
        <r>
          <rPr>
            <b/>
            <sz val="9"/>
            <color rgb="FF000000"/>
            <rFont val="宋体"/>
            <family val="3"/>
            <charset val="134"/>
          </rPr>
          <t>郑洋</t>
        </r>
        <r>
          <rPr>
            <b/>
            <sz val="9"/>
            <color rgb="FF000000"/>
            <rFont val="宋体"/>
            <family val="3"/>
            <charset val="134"/>
          </rPr>
          <t>:</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16</t>
        </r>
        <r>
          <rPr>
            <sz val="9"/>
            <color rgb="FF000000"/>
            <rFont val="宋体"/>
            <family val="3"/>
            <charset val="134"/>
          </rPr>
          <t>小时＋</t>
        </r>
        <r>
          <rPr>
            <sz val="9"/>
            <color rgb="FF000000"/>
            <rFont val="宋体"/>
            <family val="3"/>
            <charset val="134"/>
          </rPr>
          <t xml:space="preserve">3
</t>
        </r>
        <r>
          <rPr>
            <sz val="9"/>
            <color rgb="FF000000"/>
            <rFont val="宋体"/>
            <family val="3"/>
            <charset val="134"/>
          </rPr>
          <t>违规停车</t>
        </r>
        <r>
          <rPr>
            <sz val="9"/>
            <color rgb="FF000000"/>
            <rFont val="宋体"/>
            <family val="3"/>
            <charset val="134"/>
          </rPr>
          <t>-2</t>
        </r>
      </text>
    </comment>
    <comment ref="O435" authorId="2" shapeId="0">
      <text>
        <r>
          <rPr>
            <b/>
            <sz val="9"/>
            <color rgb="FF000000"/>
            <rFont val="宋体"/>
            <family val="3"/>
            <charset val="134"/>
          </rPr>
          <t>郑洋</t>
        </r>
        <r>
          <rPr>
            <b/>
            <sz val="9"/>
            <color rgb="FF000000"/>
            <rFont val="宋体"/>
            <family val="3"/>
            <charset val="134"/>
          </rPr>
          <t>:</t>
        </r>
        <r>
          <rPr>
            <sz val="9"/>
            <color rgb="FF000000"/>
            <rFont val="宋体"/>
            <family val="3"/>
            <charset val="134"/>
          </rPr>
          <t xml:space="preserve">
</t>
        </r>
        <r>
          <rPr>
            <sz val="9"/>
            <color rgb="FF000000"/>
            <rFont val="宋体"/>
            <family val="3"/>
            <charset val="134"/>
          </rPr>
          <t>科研（第十期院级课题立项，延迟学习判断在词汇和句子中的对比）项目组成员＋</t>
        </r>
        <r>
          <rPr>
            <sz val="9"/>
            <color rgb="FF000000"/>
            <rFont val="宋体"/>
            <family val="3"/>
            <charset val="134"/>
          </rPr>
          <t>0.2</t>
        </r>
      </text>
    </comment>
    <comment ref="F436"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志愿时长</t>
        </r>
        <r>
          <rPr>
            <sz val="9"/>
            <color rgb="FF000000"/>
            <rFont val="宋体"/>
            <family val="3"/>
            <charset val="134"/>
          </rPr>
          <t>11.2</t>
        </r>
        <r>
          <rPr>
            <sz val="9"/>
            <color rgb="FF000000"/>
            <rFont val="宋体"/>
            <family val="3"/>
            <charset val="134"/>
          </rPr>
          <t>小时＋</t>
        </r>
        <r>
          <rPr>
            <sz val="9"/>
            <color rgb="FF000000"/>
            <rFont val="宋体"/>
            <family val="3"/>
            <charset val="134"/>
          </rPr>
          <t>0.6</t>
        </r>
        <r>
          <rPr>
            <sz val="9"/>
            <color rgb="FF000000"/>
            <rFont val="宋体"/>
            <family val="3"/>
            <charset val="134"/>
          </rPr>
          <t>分</t>
        </r>
      </text>
    </comment>
    <comment ref="F438" authorId="2" shapeId="0">
      <text>
        <r>
          <rPr>
            <b/>
            <sz val="9"/>
            <color rgb="FF000000"/>
            <rFont val="宋体"/>
            <family val="3"/>
            <charset val="134"/>
          </rPr>
          <t>郑洋</t>
        </r>
        <r>
          <rPr>
            <b/>
            <sz val="9"/>
            <color rgb="FF000000"/>
            <rFont val="宋体"/>
            <family val="3"/>
            <charset val="134"/>
          </rPr>
          <t>:</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(14.5</t>
        </r>
        <r>
          <rPr>
            <sz val="9"/>
            <color rgb="FF000000"/>
            <rFont val="宋体"/>
            <family val="3"/>
            <charset val="134"/>
          </rPr>
          <t>小时</t>
        </r>
        <r>
          <rPr>
            <sz val="9"/>
            <color rgb="FF000000"/>
            <rFont val="宋体"/>
            <family val="3"/>
            <charset val="134"/>
          </rPr>
          <t>)</t>
        </r>
      </text>
    </comment>
    <comment ref="F439" authorId="2" shapeId="0">
      <text>
        <r>
          <rPr>
            <b/>
            <sz val="9"/>
            <color rgb="FF000000"/>
            <rFont val="宋体"/>
            <family val="3"/>
            <charset val="134"/>
          </rPr>
          <t>郑洋</t>
        </r>
        <r>
          <rPr>
            <b/>
            <sz val="9"/>
            <color rgb="FF000000"/>
            <rFont val="宋体"/>
            <family val="3"/>
            <charset val="134"/>
          </rPr>
          <t>:</t>
        </r>
        <r>
          <rPr>
            <sz val="9"/>
            <color rgb="FF000000"/>
            <rFont val="宋体"/>
            <family val="3"/>
            <charset val="134"/>
          </rPr>
          <t xml:space="preserve">
</t>
        </r>
        <r>
          <rPr>
            <sz val="9"/>
            <color rgb="FF000000"/>
            <rFont val="宋体"/>
            <family val="3"/>
            <charset val="134"/>
          </rPr>
          <t>寝室整改成员</t>
        </r>
        <r>
          <rPr>
            <sz val="9"/>
            <color rgb="FF000000"/>
            <rFont val="宋体"/>
            <family val="3"/>
            <charset val="134"/>
          </rPr>
          <t>-3</t>
        </r>
      </text>
    </comment>
    <comment ref="F440" authorId="33" shapeId="0">
      <text>
        <r>
          <rPr>
            <b/>
            <sz val="9"/>
            <color rgb="FF000000"/>
            <rFont val="宋体"/>
            <family val="3"/>
            <charset val="134"/>
          </rPr>
          <t>十二夜</t>
        </r>
        <r>
          <rPr>
            <b/>
            <sz val="9"/>
            <color rgb="FF000000"/>
            <rFont val="宋体"/>
            <family val="3"/>
            <charset val="134"/>
          </rPr>
          <t>:</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14</t>
        </r>
        <r>
          <rPr>
            <sz val="9"/>
            <color rgb="FF000000"/>
            <rFont val="宋体"/>
            <family val="3"/>
            <charset val="134"/>
          </rPr>
          <t>小时）</t>
        </r>
        <r>
          <rPr>
            <sz val="9"/>
            <color rgb="FF000000"/>
            <rFont val="宋体"/>
            <family val="3"/>
            <charset val="134"/>
          </rPr>
          <t>+2</t>
        </r>
      </text>
    </comment>
    <comment ref="F441" authorId="30" shapeId="0">
      <text>
        <r>
          <rPr>
            <sz val="9"/>
            <color rgb="FF000000"/>
            <rFont val="宋体"/>
            <family val="3"/>
            <charset val="134"/>
          </rPr>
          <t xml:space="preserve">I'm:
</t>
        </r>
        <r>
          <rPr>
            <sz val="9"/>
            <color rgb="FF000000"/>
            <rFont val="宋体"/>
            <family val="3"/>
            <charset val="134"/>
          </rPr>
          <t>志愿服务（</t>
        </r>
        <r>
          <rPr>
            <sz val="9"/>
            <color rgb="FF000000"/>
            <rFont val="宋体"/>
            <family val="3"/>
            <charset val="134"/>
          </rPr>
          <t>29.1</t>
        </r>
        <r>
          <rPr>
            <sz val="9"/>
            <color rgb="FF000000"/>
            <rFont val="宋体"/>
            <family val="3"/>
            <charset val="134"/>
          </rPr>
          <t>小时）</t>
        </r>
        <r>
          <rPr>
            <sz val="9"/>
            <color rgb="FF000000"/>
            <rFont val="宋体"/>
            <family val="3"/>
            <charset val="134"/>
          </rPr>
          <t xml:space="preserve">	4		
</t>
        </r>
        <r>
          <rPr>
            <sz val="9"/>
            <color rgb="FF000000"/>
            <rFont val="宋体"/>
            <family val="3"/>
            <charset val="134"/>
          </rPr>
          <t>学生工作（志愿服务部干事，考核合格）</t>
        </r>
        <r>
          <rPr>
            <sz val="9"/>
            <color rgb="FF000000"/>
            <rFont val="宋体"/>
            <family val="3"/>
            <charset val="134"/>
          </rPr>
          <t xml:space="preserve">				2</t>
        </r>
      </text>
    </comment>
    <comment ref="F442" authorId="2" shapeId="0">
      <text>
        <r>
          <rPr>
            <b/>
            <sz val="9"/>
            <color rgb="FF000000"/>
            <rFont val="宋体"/>
            <family val="3"/>
            <charset val="134"/>
          </rPr>
          <t>郑洋</t>
        </r>
        <r>
          <rPr>
            <b/>
            <sz val="9"/>
            <color rgb="FF000000"/>
            <rFont val="宋体"/>
            <family val="3"/>
            <charset val="134"/>
          </rPr>
          <t xml:space="preserve">:
</t>
        </r>
        <r>
          <rPr>
            <sz val="9"/>
            <color rgb="FF000000"/>
            <rFont val="宋体"/>
            <family val="3"/>
            <charset val="134"/>
          </rPr>
          <t>寝室整改成员</t>
        </r>
        <r>
          <rPr>
            <sz val="9"/>
            <color rgb="FF000000"/>
            <rFont val="宋体"/>
            <family val="3"/>
            <charset val="134"/>
          </rPr>
          <t>-3</t>
        </r>
      </text>
    </comment>
    <comment ref="F443" authorId="29" shapeId="0">
      <text>
        <r>
          <rPr>
            <b/>
            <sz val="9"/>
            <color rgb="FF000000"/>
            <rFont val="宋体"/>
            <family val="3"/>
            <charset val="134"/>
          </rPr>
          <t>周皓文俊</t>
        </r>
        <r>
          <rPr>
            <b/>
            <sz val="9"/>
            <color rgb="FF000000"/>
            <rFont val="宋体"/>
            <family val="3"/>
            <charset val="134"/>
          </rPr>
          <t>:</t>
        </r>
        <r>
          <rPr>
            <sz val="9"/>
            <color rgb="FF000000"/>
            <rFont val="宋体"/>
            <family val="3"/>
            <charset val="134"/>
          </rPr>
          <t xml:space="preserve">
</t>
        </r>
        <r>
          <rPr>
            <sz val="9"/>
            <color rgb="FF000000"/>
            <rFont val="宋体"/>
            <family val="3"/>
            <charset val="134"/>
          </rPr>
          <t>志愿时长</t>
        </r>
        <r>
          <rPr>
            <sz val="9"/>
            <color rgb="FF000000"/>
            <rFont val="宋体"/>
            <family val="3"/>
            <charset val="134"/>
          </rPr>
          <t>14</t>
        </r>
        <r>
          <rPr>
            <sz val="9"/>
            <color rgb="FF000000"/>
            <rFont val="宋体"/>
            <family val="3"/>
            <charset val="134"/>
          </rPr>
          <t>小时</t>
        </r>
      </text>
    </comment>
    <comment ref="F444" authorId="30" shapeId="0">
      <text>
        <r>
          <rPr>
            <sz val="9"/>
            <color rgb="FF000000"/>
            <rFont val="宋体"/>
            <family val="3"/>
            <charset val="134"/>
          </rPr>
          <t xml:space="preserve">I'm:
</t>
        </r>
        <r>
          <rPr>
            <sz val="9"/>
            <color rgb="FF000000"/>
            <rFont val="宋体"/>
            <family val="3"/>
            <charset val="134"/>
          </rPr>
          <t>志愿服务（</t>
        </r>
        <r>
          <rPr>
            <sz val="9"/>
            <color rgb="FF000000"/>
            <rFont val="宋体"/>
            <family val="3"/>
            <charset val="134"/>
          </rPr>
          <t>17</t>
        </r>
        <r>
          <rPr>
            <sz val="9"/>
            <color rgb="FF000000"/>
            <rFont val="宋体"/>
            <family val="3"/>
            <charset val="134"/>
          </rPr>
          <t>小时）</t>
        </r>
        <r>
          <rPr>
            <sz val="9"/>
            <color rgb="FF000000"/>
            <rFont val="宋体"/>
            <family val="3"/>
            <charset val="134"/>
          </rPr>
          <t xml:space="preserve">				3.5</t>
        </r>
      </text>
    </comment>
    <comment ref="T444" authorId="30" shapeId="0">
      <text>
        <r>
          <rPr>
            <sz val="9"/>
            <color rgb="FF000000"/>
            <rFont val="宋体"/>
            <family val="3"/>
            <charset val="134"/>
          </rPr>
          <t xml:space="preserve">I'm:
</t>
        </r>
        <r>
          <rPr>
            <sz val="9"/>
            <color rgb="FF000000"/>
            <rFont val="宋体"/>
            <family val="3"/>
            <charset val="134"/>
          </rPr>
          <t>（教师教育学院</t>
        </r>
        <r>
          <rPr>
            <sz val="9"/>
            <color rgb="FF000000"/>
            <rFont val="宋体"/>
            <family val="3"/>
            <charset val="134"/>
          </rPr>
          <t>2021</t>
        </r>
        <r>
          <rPr>
            <sz val="9"/>
            <color rgb="FF000000"/>
            <rFont val="宋体"/>
            <family val="3"/>
            <charset val="134"/>
          </rPr>
          <t>级新生主题党日活动优秀表演奖</t>
        </r>
        <r>
          <rPr>
            <sz val="9"/>
            <color rgb="FF000000"/>
            <rFont val="宋体"/>
            <family val="3"/>
            <charset val="134"/>
          </rPr>
          <t>--</t>
        </r>
        <r>
          <rPr>
            <sz val="9"/>
            <color rgb="FF000000"/>
            <rFont val="宋体"/>
            <family val="3"/>
            <charset val="134"/>
          </rPr>
          <t>三等奖）</t>
        </r>
        <r>
          <rPr>
            <sz val="9"/>
            <color rgb="FF000000"/>
            <rFont val="宋体"/>
            <family val="3"/>
            <charset val="134"/>
          </rPr>
          <t>3</t>
        </r>
      </text>
    </comment>
    <comment ref="F445" authorId="31" shapeId="0">
      <text>
        <r>
          <rPr>
            <b/>
            <sz val="9"/>
            <color rgb="FF000000"/>
            <rFont val="宋体"/>
            <family val="3"/>
            <charset val="134"/>
          </rPr>
          <t>吴宝敏</t>
        </r>
        <r>
          <rPr>
            <b/>
            <sz val="9"/>
            <color rgb="FF000000"/>
            <rFont val="宋体"/>
            <family val="3"/>
            <charset val="134"/>
          </rPr>
          <t xml:space="preserve">:
</t>
        </r>
        <r>
          <rPr>
            <b/>
            <sz val="9"/>
            <color rgb="FF000000"/>
            <rFont val="宋体"/>
            <family val="3"/>
            <charset val="134"/>
          </rPr>
          <t>志愿时长</t>
        </r>
        <r>
          <rPr>
            <b/>
            <sz val="9"/>
            <color rgb="FF000000"/>
            <rFont val="宋体"/>
            <family val="3"/>
            <charset val="134"/>
          </rPr>
          <t>10</t>
        </r>
        <r>
          <rPr>
            <b/>
            <sz val="9"/>
            <color rgb="FF000000"/>
            <rFont val="宋体"/>
            <family val="3"/>
            <charset val="134"/>
          </rPr>
          <t>小时</t>
        </r>
        <r>
          <rPr>
            <b/>
            <sz val="9"/>
            <color rgb="FF000000"/>
            <rFont val="宋体"/>
            <family val="3"/>
            <charset val="134"/>
          </rPr>
          <t xml:space="preserve">+0
</t>
        </r>
        <r>
          <rPr>
            <b/>
            <sz val="9"/>
            <color rgb="FF000000"/>
            <rFont val="宋体"/>
            <family val="3"/>
            <charset val="134"/>
          </rPr>
          <t>寝室整改责任人</t>
        </r>
        <r>
          <rPr>
            <b/>
            <sz val="9"/>
            <color rgb="FF000000"/>
            <rFont val="宋体"/>
            <family val="3"/>
            <charset val="134"/>
          </rPr>
          <t>-5</t>
        </r>
        <r>
          <rPr>
            <sz val="9"/>
            <color rgb="FF000000"/>
            <rFont val="宋体"/>
            <family val="3"/>
            <charset val="134"/>
          </rPr>
          <t xml:space="preserve">
</t>
        </r>
      </text>
    </comment>
    <comment ref="F446"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整改寝室成员</t>
        </r>
        <r>
          <rPr>
            <sz val="9"/>
            <color rgb="FF000000"/>
            <rFont val="宋体"/>
            <family val="3"/>
            <charset val="134"/>
          </rPr>
          <t>-3</t>
        </r>
        <r>
          <rPr>
            <sz val="9"/>
            <color rgb="FF000000"/>
            <rFont val="宋体"/>
            <family val="3"/>
            <charset val="134"/>
          </rPr>
          <t>分，</t>
        </r>
        <r>
          <rPr>
            <sz val="9"/>
            <color rgb="FF000000"/>
            <rFont val="宋体"/>
            <family val="3"/>
            <charset val="134"/>
          </rPr>
          <t xml:space="preserve">
</t>
        </r>
        <r>
          <rPr>
            <sz val="9"/>
            <color rgb="FF000000"/>
            <rFont val="宋体"/>
            <family val="3"/>
            <charset val="134"/>
          </rPr>
          <t>志愿服务时长</t>
        </r>
        <r>
          <rPr>
            <sz val="9"/>
            <color rgb="FF000000"/>
            <rFont val="宋体"/>
            <family val="3"/>
            <charset val="134"/>
          </rPr>
          <t>14</t>
        </r>
        <r>
          <rPr>
            <sz val="9"/>
            <color rgb="FF000000"/>
            <rFont val="宋体"/>
            <family val="3"/>
            <charset val="134"/>
          </rPr>
          <t>小时＋</t>
        </r>
        <r>
          <rPr>
            <sz val="9"/>
            <color rgb="FF000000"/>
            <rFont val="宋体"/>
            <family val="3"/>
            <charset val="134"/>
          </rPr>
          <t>2</t>
        </r>
        <r>
          <rPr>
            <sz val="9"/>
            <color rgb="FF000000"/>
            <rFont val="宋体"/>
            <family val="3"/>
            <charset val="134"/>
          </rPr>
          <t>分。</t>
        </r>
      </text>
    </comment>
    <comment ref="T446"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网络比赛（全国“木铎杯”在线问卷调研大赛优秀奖</t>
        </r>
        <r>
          <rPr>
            <sz val="9"/>
            <color rgb="FF000000"/>
            <rFont val="宋体"/>
            <family val="3"/>
            <charset val="134"/>
          </rPr>
          <t xml:space="preserve"> </t>
        </r>
        <r>
          <rPr>
            <sz val="9"/>
            <color rgb="FF000000"/>
            <rFont val="宋体"/>
            <family val="3"/>
            <charset val="134"/>
          </rPr>
          <t>团队成员）＋</t>
        </r>
        <r>
          <rPr>
            <sz val="9"/>
            <color rgb="FF000000"/>
            <rFont val="宋体"/>
            <family val="3"/>
            <charset val="134"/>
          </rPr>
          <t>1</t>
        </r>
        <r>
          <rPr>
            <sz val="9"/>
            <color rgb="FF000000"/>
            <rFont val="宋体"/>
            <family val="3"/>
            <charset val="134"/>
          </rPr>
          <t>分</t>
        </r>
        <r>
          <rPr>
            <sz val="9"/>
            <color rgb="FF000000"/>
            <rFont val="宋体"/>
            <family val="3"/>
            <charset val="134"/>
          </rPr>
          <t xml:space="preserve">
</t>
        </r>
      </text>
    </comment>
    <comment ref="F447" authorId="33" shapeId="0">
      <text>
        <r>
          <rPr>
            <b/>
            <sz val="9"/>
            <color rgb="FF000000"/>
            <rFont val="宋体"/>
            <family val="3"/>
            <charset val="134"/>
          </rPr>
          <t>十二夜</t>
        </r>
        <r>
          <rPr>
            <b/>
            <sz val="9"/>
            <color rgb="FF000000"/>
            <rFont val="宋体"/>
            <family val="3"/>
            <charset val="134"/>
          </rPr>
          <t>:</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22</t>
        </r>
        <r>
          <rPr>
            <sz val="9"/>
            <color rgb="FF000000"/>
            <rFont val="宋体"/>
            <family val="3"/>
            <charset val="134"/>
          </rPr>
          <t>小时）</t>
        </r>
        <r>
          <rPr>
            <sz val="9"/>
            <color rgb="FF000000"/>
            <rFont val="宋体"/>
            <family val="3"/>
            <charset val="134"/>
          </rPr>
          <t>+4</t>
        </r>
      </text>
    </comment>
    <comment ref="F449" authorId="31" shapeId="0">
      <text>
        <r>
          <rPr>
            <b/>
            <sz val="9"/>
            <color rgb="FF000000"/>
            <rFont val="宋体"/>
            <family val="3"/>
            <charset val="134"/>
          </rPr>
          <t>吴宝敏</t>
        </r>
        <r>
          <rPr>
            <b/>
            <sz val="9"/>
            <color rgb="FF000000"/>
            <rFont val="宋体"/>
            <family val="3"/>
            <charset val="134"/>
          </rPr>
          <t xml:space="preserve">:
</t>
        </r>
        <r>
          <rPr>
            <b/>
            <sz val="9"/>
            <color rgb="FF000000"/>
            <rFont val="宋体"/>
            <family val="3"/>
            <charset val="134"/>
          </rPr>
          <t>党支书考核优秀</t>
        </r>
        <r>
          <rPr>
            <b/>
            <sz val="9"/>
            <color rgb="FF000000"/>
            <rFont val="宋体"/>
            <family val="3"/>
            <charset val="134"/>
          </rPr>
          <t xml:space="preserve"> +9
</t>
        </r>
        <r>
          <rPr>
            <b/>
            <sz val="9"/>
            <color rgb="FF000000"/>
            <rFont val="宋体"/>
            <family val="3"/>
            <charset val="134"/>
          </rPr>
          <t>志愿时长</t>
        </r>
        <r>
          <rPr>
            <b/>
            <sz val="9"/>
            <color rgb="FF000000"/>
            <rFont val="宋体"/>
            <family val="3"/>
            <charset val="134"/>
          </rPr>
          <t>2</t>
        </r>
        <r>
          <rPr>
            <b/>
            <sz val="9"/>
            <color rgb="FF000000"/>
            <rFont val="宋体"/>
            <family val="3"/>
            <charset val="134"/>
          </rPr>
          <t>小时</t>
        </r>
        <r>
          <rPr>
            <b/>
            <sz val="9"/>
            <color rgb="FF000000"/>
            <rFont val="宋体"/>
            <family val="3"/>
            <charset val="134"/>
          </rPr>
          <t xml:space="preserve"> -2</t>
        </r>
      </text>
    </comment>
    <comment ref="F450" authorId="33" shapeId="0">
      <text>
        <r>
          <rPr>
            <b/>
            <sz val="9"/>
            <color rgb="FF000000"/>
            <rFont val="宋体"/>
            <family val="3"/>
            <charset val="134"/>
          </rPr>
          <t>十二夜</t>
        </r>
        <r>
          <rPr>
            <b/>
            <sz val="9"/>
            <color rgb="FF000000"/>
            <rFont val="宋体"/>
            <family val="3"/>
            <charset val="134"/>
          </rPr>
          <t>:</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15.2</t>
        </r>
        <r>
          <rPr>
            <sz val="9"/>
            <color rgb="FF000000"/>
            <rFont val="宋体"/>
            <family val="3"/>
            <charset val="134"/>
          </rPr>
          <t>小时）</t>
        </r>
        <r>
          <rPr>
            <sz val="9"/>
            <color rgb="FF000000"/>
            <rFont val="宋体"/>
            <family val="3"/>
            <charset val="134"/>
          </rPr>
          <t>+2.5</t>
        </r>
      </text>
    </comment>
    <comment ref="F451" authorId="30" shapeId="0">
      <text>
        <r>
          <rPr>
            <sz val="9"/>
            <color rgb="FF000000"/>
            <rFont val="宋体"/>
            <family val="3"/>
            <charset val="134"/>
          </rPr>
          <t xml:space="preserve">I'm:
</t>
        </r>
        <r>
          <rPr>
            <sz val="9"/>
            <color rgb="FF000000"/>
            <rFont val="宋体"/>
            <family val="3"/>
            <charset val="134"/>
          </rPr>
          <t>志愿时长（</t>
        </r>
        <r>
          <rPr>
            <sz val="9"/>
            <color rgb="FF000000"/>
            <rFont val="宋体"/>
            <family val="3"/>
            <charset val="134"/>
          </rPr>
          <t>13</t>
        </r>
        <r>
          <rPr>
            <sz val="9"/>
            <color rgb="FF000000"/>
            <rFont val="宋体"/>
            <family val="3"/>
            <charset val="134"/>
          </rPr>
          <t>小时）</t>
        </r>
        <r>
          <rPr>
            <sz val="9"/>
            <color rgb="FF000000"/>
            <rFont val="宋体"/>
            <family val="3"/>
            <charset val="134"/>
          </rPr>
          <t xml:space="preserve">+1.5				
</t>
        </r>
        <r>
          <rPr>
            <sz val="9"/>
            <color rgb="FF000000"/>
            <rFont val="宋体"/>
            <family val="3"/>
            <charset val="134"/>
          </rPr>
          <t>荣誉加分（文明寝室）</t>
        </r>
        <r>
          <rPr>
            <sz val="9"/>
            <color rgb="FF000000"/>
            <rFont val="宋体"/>
            <family val="3"/>
            <charset val="134"/>
          </rPr>
          <t xml:space="preserve">				+3</t>
        </r>
      </text>
    </comment>
    <comment ref="F453" authorId="20" shapeId="0">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学生工作（生活委员，考核称职）</t>
        </r>
        <r>
          <rPr>
            <sz val="9"/>
            <color rgb="FF000000"/>
            <rFont val="宋体"/>
            <family val="3"/>
            <charset val="134"/>
          </rPr>
          <t xml:space="preserve">+4
</t>
        </r>
        <r>
          <rPr>
            <sz val="9"/>
            <color rgb="FF000000"/>
            <rFont val="宋体"/>
            <family val="3"/>
            <charset val="134"/>
          </rPr>
          <t>志愿服务（</t>
        </r>
        <r>
          <rPr>
            <sz val="9"/>
            <color rgb="FF000000"/>
            <rFont val="宋体"/>
            <family val="3"/>
            <charset val="134"/>
          </rPr>
          <t>12</t>
        </r>
        <r>
          <rPr>
            <sz val="9"/>
            <color rgb="FF000000"/>
            <rFont val="宋体"/>
            <family val="3"/>
            <charset val="134"/>
          </rPr>
          <t>小时）</t>
        </r>
        <r>
          <rPr>
            <sz val="9"/>
            <color rgb="FF000000"/>
            <rFont val="宋体"/>
            <family val="3"/>
            <charset val="134"/>
          </rPr>
          <t xml:space="preserve">+1
</t>
        </r>
        <r>
          <rPr>
            <sz val="9"/>
            <color rgb="FF000000"/>
            <rFont val="宋体"/>
            <family val="3"/>
            <charset val="134"/>
          </rPr>
          <t>文明寝室</t>
        </r>
        <r>
          <rPr>
            <sz val="9"/>
            <color rgb="FF000000"/>
            <rFont val="宋体"/>
            <family val="3"/>
            <charset val="134"/>
          </rPr>
          <t>+3</t>
        </r>
      </text>
    </comment>
    <comment ref="T453" authorId="20" shapeId="0">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微团课参与</t>
        </r>
        <r>
          <rPr>
            <sz val="9"/>
            <color rgb="FF000000"/>
            <rFont val="宋体"/>
            <family val="3"/>
            <charset val="134"/>
          </rPr>
          <t xml:space="preserve">+0.5
</t>
        </r>
      </text>
    </comment>
    <comment ref="F454" authorId="20" shapeId="0">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荣誉加分（文明寝室）</t>
        </r>
      </text>
    </comment>
    <comment ref="O454" authorId="20" shapeId="0">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科研（</t>
        </r>
        <r>
          <rPr>
            <sz val="9"/>
            <color rgb="FF000000"/>
            <rFont val="宋体"/>
            <family val="3"/>
            <charset val="134"/>
          </rPr>
          <t xml:space="preserve">Problematic mobile phone use inhibits aesthetic emotion with nature: The roles of presence and openness </t>
        </r>
        <r>
          <rPr>
            <sz val="9"/>
            <color rgb="FF000000"/>
            <rFont val="宋体"/>
            <family val="3"/>
            <charset val="134"/>
          </rPr>
          <t>发表在《</t>
        </r>
        <r>
          <rPr>
            <sz val="9"/>
            <color rgb="FF000000"/>
            <rFont val="宋体"/>
            <family val="3"/>
            <charset val="134"/>
          </rPr>
          <t>Current Psychology</t>
        </r>
        <r>
          <rPr>
            <sz val="9"/>
            <color rgb="FF000000"/>
            <rFont val="宋体"/>
            <family val="3"/>
            <charset val="134"/>
          </rPr>
          <t>》权威</t>
        </r>
        <r>
          <rPr>
            <sz val="9"/>
            <color rgb="FF000000"/>
            <rFont val="宋体"/>
            <family val="3"/>
            <charset val="134"/>
          </rPr>
          <t>B</t>
        </r>
        <r>
          <rPr>
            <sz val="9"/>
            <color rgb="FF000000"/>
            <rFont val="宋体"/>
            <family val="3"/>
            <charset val="134"/>
          </rPr>
          <t>，二作，非导师一作）</t>
        </r>
        <r>
          <rPr>
            <sz val="9"/>
            <color rgb="FF000000"/>
            <rFont val="宋体"/>
            <family val="3"/>
            <charset val="134"/>
          </rPr>
          <t xml:space="preserve">+20
</t>
        </r>
        <r>
          <rPr>
            <sz val="9"/>
            <color rgb="FF000000"/>
            <rFont val="宋体"/>
            <family val="3"/>
            <charset val="134"/>
          </rPr>
          <t>科研（第十期院级课题立项，网络使用对内隐自然偏好的影响）</t>
        </r>
        <r>
          <rPr>
            <sz val="9"/>
            <color rgb="FF000000"/>
            <rFont val="宋体"/>
            <family val="3"/>
            <charset val="134"/>
          </rPr>
          <t>+1.5</t>
        </r>
      </text>
    </comment>
    <comment ref="F455" authorId="20" shapeId="0">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26</t>
        </r>
        <r>
          <rPr>
            <sz val="9"/>
            <color rgb="FF000000"/>
            <rFont val="宋体"/>
            <family val="3"/>
            <charset val="134"/>
          </rPr>
          <t>小时）</t>
        </r>
      </text>
    </comment>
    <comment ref="F457" authorId="32" shapeId="0">
      <text>
        <r>
          <rPr>
            <sz val="11"/>
            <color rgb="FF000000"/>
            <rFont val="等线"/>
            <family val="3"/>
            <charset val="134"/>
            <scheme val="minor"/>
          </rPr>
          <t>崔梦阳</t>
        </r>
        <r>
          <rPr>
            <sz val="11"/>
            <color rgb="FF000000"/>
            <rFont val="Helvetica"/>
            <family val="2"/>
          </rPr>
          <t xml:space="preserve">:
</t>
        </r>
        <r>
          <rPr>
            <sz val="11"/>
            <color rgb="FF000000"/>
            <rFont val="Helvetica"/>
            <family val="2"/>
          </rPr>
          <t>1.</t>
        </r>
        <r>
          <rPr>
            <sz val="11"/>
            <color rgb="FF000000"/>
            <rFont val="等线"/>
            <family val="3"/>
            <charset val="134"/>
            <scheme val="minor"/>
          </rPr>
          <t>志愿服务</t>
        </r>
        <r>
          <rPr>
            <sz val="11"/>
            <color rgb="FF000000"/>
            <rFont val="Helvetica"/>
            <family val="2"/>
          </rPr>
          <t>17h</t>
        </r>
        <r>
          <rPr>
            <sz val="11"/>
            <color rgb="FF000000"/>
            <rFont val="等线"/>
            <family val="3"/>
            <charset val="134"/>
            <scheme val="minor"/>
          </rPr>
          <t>，</t>
        </r>
        <r>
          <rPr>
            <sz val="11"/>
            <color rgb="FF000000"/>
            <rFont val="Helvetica"/>
            <family val="2"/>
          </rPr>
          <t xml:space="preserve">+3.5
</t>
        </r>
      </text>
    </comment>
    <comment ref="F458" authorId="30" shapeId="0">
      <text>
        <r>
          <rPr>
            <sz val="9"/>
            <color rgb="FF000000"/>
            <rFont val="宋体"/>
            <family val="3"/>
            <charset val="134"/>
          </rPr>
          <t xml:space="preserve">I'm:
</t>
        </r>
        <r>
          <rPr>
            <sz val="9"/>
            <color rgb="FF000000"/>
            <rFont val="宋体"/>
            <family val="3"/>
            <charset val="134"/>
          </rPr>
          <t>荣誉称号：院级优秀团干</t>
        </r>
        <r>
          <rPr>
            <sz val="9"/>
            <color rgb="FF000000"/>
            <rFont val="宋体"/>
            <family val="3"/>
            <charset val="134"/>
          </rPr>
          <t xml:space="preserve">				+4
</t>
        </r>
        <r>
          <rPr>
            <sz val="9"/>
            <color rgb="FF000000"/>
            <rFont val="宋体"/>
            <family val="3"/>
            <charset val="134"/>
          </rPr>
          <t>学生工作（团支书，考核称职）</t>
        </r>
        <r>
          <rPr>
            <sz val="9"/>
            <color rgb="FF000000"/>
            <rFont val="宋体"/>
            <family val="3"/>
            <charset val="134"/>
          </rPr>
          <t xml:space="preserve">				+6
</t>
        </r>
        <r>
          <rPr>
            <sz val="9"/>
            <color rgb="FF000000"/>
            <rFont val="宋体"/>
            <family val="3"/>
            <charset val="134"/>
          </rPr>
          <t>志愿服务（</t>
        </r>
        <r>
          <rPr>
            <sz val="9"/>
            <color rgb="FF000000"/>
            <rFont val="宋体"/>
            <family val="3"/>
            <charset val="134"/>
          </rPr>
          <t>39.1</t>
        </r>
        <r>
          <rPr>
            <sz val="9"/>
            <color rgb="FF000000"/>
            <rFont val="宋体"/>
            <family val="3"/>
            <charset val="134"/>
          </rPr>
          <t>小时）</t>
        </r>
        <r>
          <rPr>
            <sz val="9"/>
            <color rgb="FF000000"/>
            <rFont val="宋体"/>
            <family val="3"/>
            <charset val="134"/>
          </rPr>
          <t xml:space="preserve">				+4
</t>
        </r>
        <r>
          <rPr>
            <sz val="9"/>
            <color rgb="FF000000"/>
            <rFont val="宋体"/>
            <family val="3"/>
            <charset val="134"/>
          </rPr>
          <t>荣誉称号：文明寝室（院级）</t>
        </r>
        <r>
          <rPr>
            <sz val="9"/>
            <color rgb="FF000000"/>
            <rFont val="宋体"/>
            <family val="3"/>
            <charset val="134"/>
          </rPr>
          <t xml:space="preserve">+3				</t>
        </r>
      </text>
    </comment>
    <comment ref="O458" authorId="30" shapeId="0">
      <text>
        <r>
          <rPr>
            <sz val="9"/>
            <color rgb="FF000000"/>
            <rFont val="宋体"/>
            <family val="3"/>
            <charset val="134"/>
          </rPr>
          <t xml:space="preserve">I'm:
</t>
        </r>
        <r>
          <rPr>
            <sz val="9"/>
            <color rgb="FF000000"/>
            <rFont val="宋体"/>
            <family val="3"/>
            <charset val="134"/>
          </rPr>
          <t>学科竞赛：应用心理专业学位实践技能大赛</t>
        </r>
        <r>
          <rPr>
            <sz val="9"/>
            <color rgb="FF000000"/>
            <rFont val="宋体"/>
            <family val="3"/>
            <charset val="134"/>
          </rPr>
          <t>-</t>
        </r>
        <r>
          <rPr>
            <sz val="9"/>
            <color rgb="FF000000"/>
            <rFont val="宋体"/>
            <family val="3"/>
            <charset val="134"/>
          </rPr>
          <t>心理咨询面谈比赛</t>
        </r>
        <r>
          <rPr>
            <sz val="9"/>
            <color rgb="FF000000"/>
            <rFont val="宋体"/>
            <family val="3"/>
            <charset val="134"/>
          </rPr>
          <t xml:space="preserve"> </t>
        </r>
        <r>
          <rPr>
            <sz val="9"/>
            <color rgb="FF000000"/>
            <rFont val="宋体"/>
            <family val="3"/>
            <charset val="134"/>
          </rPr>
          <t>二等奖</t>
        </r>
        <r>
          <rPr>
            <sz val="9"/>
            <color rgb="FF000000"/>
            <rFont val="宋体"/>
            <family val="3"/>
            <charset val="134"/>
          </rPr>
          <t xml:space="preserve">+7
</t>
        </r>
      </text>
    </comment>
    <comment ref="F460" authorId="32" shapeId="0">
      <text>
        <r>
          <rPr>
            <sz val="11"/>
            <color rgb="FF000000"/>
            <rFont val="等线"/>
            <family val="3"/>
            <charset val="134"/>
            <scheme val="minor"/>
          </rPr>
          <t>崔梦阳</t>
        </r>
        <r>
          <rPr>
            <sz val="11"/>
            <color rgb="FF000000"/>
            <rFont val="Helvetica"/>
            <family val="2"/>
          </rPr>
          <t xml:space="preserve">:
</t>
        </r>
        <r>
          <rPr>
            <sz val="11"/>
            <color rgb="FF000000"/>
            <rFont val="Helvetica"/>
            <family val="2"/>
          </rPr>
          <t>1.</t>
        </r>
        <r>
          <rPr>
            <sz val="11"/>
            <color rgb="FF000000"/>
            <rFont val="等线"/>
            <family val="3"/>
            <charset val="134"/>
            <scheme val="minor"/>
          </rPr>
          <t>志愿服务不足</t>
        </r>
        <r>
          <rPr>
            <sz val="11"/>
            <color rgb="FF000000"/>
            <rFont val="Helvetica"/>
            <family val="2"/>
          </rPr>
          <t>5h</t>
        </r>
        <r>
          <rPr>
            <sz val="11"/>
            <color rgb="FF000000"/>
            <rFont val="等线"/>
            <family val="3"/>
            <charset val="134"/>
            <scheme val="minor"/>
          </rPr>
          <t>，</t>
        </r>
        <r>
          <rPr>
            <sz val="11"/>
            <color rgb="FF000000"/>
            <rFont val="Helvetica"/>
            <family val="2"/>
          </rPr>
          <t xml:space="preserve">-2
</t>
        </r>
        <r>
          <rPr>
            <sz val="11"/>
            <color rgb="FF000000"/>
            <rFont val="Helvetica"/>
            <family val="2"/>
          </rPr>
          <t>2.</t>
        </r>
        <r>
          <rPr>
            <sz val="11"/>
            <color rgb="FF000000"/>
            <rFont val="等线"/>
            <family val="3"/>
            <charset val="134"/>
            <scheme val="minor"/>
          </rPr>
          <t>寝室整改成员，</t>
        </r>
        <r>
          <rPr>
            <sz val="11"/>
            <color rgb="FF000000"/>
            <rFont val="Helvetica"/>
            <family val="2"/>
          </rPr>
          <t xml:space="preserve">-3
</t>
        </r>
      </text>
    </comment>
    <comment ref="T460" authorId="32" shapeId="0">
      <text>
        <r>
          <rPr>
            <sz val="11"/>
            <color rgb="FF000000"/>
            <rFont val="等线"/>
            <family val="3"/>
            <charset val="134"/>
            <scheme val="minor"/>
          </rPr>
          <t>崔梦阳</t>
        </r>
        <r>
          <rPr>
            <sz val="11"/>
            <color rgb="FF000000"/>
            <rFont val="Helvetica"/>
            <family val="2"/>
          </rPr>
          <t xml:space="preserve">:
</t>
        </r>
        <r>
          <rPr>
            <sz val="11"/>
            <color rgb="FF000000"/>
            <rFont val="Helvetica"/>
            <family val="2"/>
          </rPr>
          <t>1.</t>
        </r>
        <r>
          <rPr>
            <sz val="11"/>
            <color rgb="FF000000"/>
            <rFont val="等线"/>
            <family val="3"/>
            <charset val="134"/>
            <scheme val="minor"/>
          </rPr>
          <t>教师教育学院摄影书法绘画比赛二等奖</t>
        </r>
      </text>
    </comment>
    <comment ref="F461" authorId="20" shapeId="0">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2</t>
        </r>
        <r>
          <rPr>
            <sz val="9"/>
            <color rgb="FF000000"/>
            <rFont val="宋体"/>
            <family val="3"/>
            <charset val="134"/>
          </rPr>
          <t>小时）</t>
        </r>
        <r>
          <rPr>
            <sz val="9"/>
            <color rgb="FF000000"/>
            <rFont val="宋体"/>
            <family val="3"/>
            <charset val="134"/>
          </rPr>
          <t xml:space="preserve">-2
</t>
        </r>
        <r>
          <rPr>
            <sz val="9"/>
            <color rgb="FF000000"/>
            <rFont val="宋体"/>
            <family val="3"/>
            <charset val="134"/>
          </rPr>
          <t>整改寝室（成员）</t>
        </r>
        <r>
          <rPr>
            <sz val="9"/>
            <color rgb="FF000000"/>
            <rFont val="宋体"/>
            <family val="3"/>
            <charset val="134"/>
          </rPr>
          <t>-3</t>
        </r>
      </text>
    </comment>
    <comment ref="F463" authorId="29" shapeId="0">
      <text>
        <r>
          <rPr>
            <b/>
            <sz val="9"/>
            <color rgb="FF000000"/>
            <rFont val="宋体"/>
            <family val="3"/>
            <charset val="134"/>
          </rPr>
          <t>周皓文俊</t>
        </r>
        <r>
          <rPr>
            <b/>
            <sz val="9"/>
            <color rgb="FF000000"/>
            <rFont val="宋体"/>
            <family val="3"/>
            <charset val="134"/>
          </rPr>
          <t xml:space="preserve">:
</t>
        </r>
        <r>
          <rPr>
            <b/>
            <sz val="9"/>
            <color rgb="FF000000"/>
            <rFont val="宋体"/>
            <family val="3"/>
            <charset val="134"/>
          </rPr>
          <t>宿舍整改责任人</t>
        </r>
        <r>
          <rPr>
            <b/>
            <sz val="9"/>
            <color rgb="FF000000"/>
            <rFont val="宋体"/>
            <family val="3"/>
            <charset val="134"/>
          </rPr>
          <t>-5</t>
        </r>
        <r>
          <rPr>
            <b/>
            <sz val="9"/>
            <color rgb="FF000000"/>
            <rFont val="宋体"/>
            <family val="3"/>
            <charset val="134"/>
          </rPr>
          <t>；志愿时长</t>
        </r>
        <r>
          <rPr>
            <b/>
            <sz val="9"/>
            <color rgb="FF000000"/>
            <rFont val="宋体"/>
            <family val="3"/>
            <charset val="134"/>
          </rPr>
          <t>9</t>
        </r>
        <r>
          <rPr>
            <b/>
            <sz val="9"/>
            <color rgb="FF000000"/>
            <rFont val="宋体"/>
            <family val="3"/>
            <charset val="134"/>
          </rPr>
          <t>小时</t>
        </r>
        <r>
          <rPr>
            <b/>
            <sz val="9"/>
            <color rgb="FF000000"/>
            <rFont val="宋体"/>
            <family val="3"/>
            <charset val="134"/>
          </rPr>
          <t>-1</t>
        </r>
      </text>
    </comment>
    <comment ref="F464"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整改寝室成员</t>
        </r>
        <r>
          <rPr>
            <sz val="9"/>
            <color rgb="FF000000"/>
            <rFont val="宋体"/>
            <family val="3"/>
            <charset val="134"/>
          </rPr>
          <t>-3</t>
        </r>
        <r>
          <rPr>
            <sz val="9"/>
            <color rgb="FF000000"/>
            <rFont val="宋体"/>
            <family val="3"/>
            <charset val="134"/>
          </rPr>
          <t>分，</t>
        </r>
        <r>
          <rPr>
            <sz val="9"/>
            <color rgb="FF000000"/>
            <rFont val="宋体"/>
            <family val="3"/>
            <charset val="134"/>
          </rPr>
          <t xml:space="preserve">
</t>
        </r>
        <r>
          <rPr>
            <sz val="9"/>
            <color rgb="FF000000"/>
            <rFont val="宋体"/>
            <family val="3"/>
            <charset val="134"/>
          </rPr>
          <t>志愿时长</t>
        </r>
        <r>
          <rPr>
            <sz val="9"/>
            <color rgb="FF000000"/>
            <rFont val="宋体"/>
            <family val="3"/>
            <charset val="134"/>
          </rPr>
          <t>3</t>
        </r>
        <r>
          <rPr>
            <sz val="9"/>
            <color rgb="FF000000"/>
            <rFont val="宋体"/>
            <family val="3"/>
            <charset val="134"/>
          </rPr>
          <t>小时</t>
        </r>
        <r>
          <rPr>
            <sz val="9"/>
            <color rgb="FF000000"/>
            <rFont val="宋体"/>
            <family val="3"/>
            <charset val="134"/>
          </rPr>
          <t>-2</t>
        </r>
        <r>
          <rPr>
            <sz val="9"/>
            <color rgb="FF000000"/>
            <rFont val="宋体"/>
            <family val="3"/>
            <charset val="134"/>
          </rPr>
          <t>分。</t>
        </r>
      </text>
    </comment>
    <comment ref="T464"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综合性比赛（新生演讲赛，参与）＋</t>
        </r>
        <r>
          <rPr>
            <sz val="9"/>
            <color rgb="FF000000"/>
            <rFont val="宋体"/>
            <family val="3"/>
            <charset val="134"/>
          </rPr>
          <t>0.5</t>
        </r>
        <r>
          <rPr>
            <sz val="9"/>
            <color rgb="FF000000"/>
            <rFont val="宋体"/>
            <family val="3"/>
            <charset val="134"/>
          </rPr>
          <t>分。</t>
        </r>
      </text>
    </comment>
    <comment ref="F466" authorId="29" shapeId="0">
      <text>
        <r>
          <rPr>
            <b/>
            <sz val="9"/>
            <color rgb="FF000000"/>
            <rFont val="宋体"/>
            <family val="3"/>
            <charset val="134"/>
          </rPr>
          <t>周皓文俊</t>
        </r>
        <r>
          <rPr>
            <b/>
            <sz val="9"/>
            <color rgb="FF000000"/>
            <rFont val="宋体"/>
            <family val="3"/>
            <charset val="134"/>
          </rPr>
          <t>:</t>
        </r>
        <r>
          <rPr>
            <sz val="9"/>
            <color rgb="FF000000"/>
            <rFont val="宋体"/>
            <family val="3"/>
            <charset val="134"/>
          </rPr>
          <t xml:space="preserve">
</t>
        </r>
        <r>
          <rPr>
            <sz val="9"/>
            <color rgb="FF000000"/>
            <rFont val="宋体"/>
            <family val="3"/>
            <charset val="134"/>
          </rPr>
          <t>宿舍整改责任人</t>
        </r>
        <r>
          <rPr>
            <sz val="9"/>
            <color rgb="FF000000"/>
            <rFont val="宋体"/>
            <family val="3"/>
            <charset val="134"/>
          </rPr>
          <t>*2-10</t>
        </r>
        <r>
          <rPr>
            <sz val="9"/>
            <color rgb="FF000000"/>
            <rFont val="宋体"/>
            <family val="3"/>
            <charset val="134"/>
          </rPr>
          <t>；成员</t>
        </r>
        <r>
          <rPr>
            <sz val="9"/>
            <color rgb="FF000000"/>
            <rFont val="宋体"/>
            <family val="3"/>
            <charset val="134"/>
          </rPr>
          <t>-3</t>
        </r>
        <r>
          <rPr>
            <sz val="9"/>
            <color rgb="FF000000"/>
            <rFont val="宋体"/>
            <family val="3"/>
            <charset val="134"/>
          </rPr>
          <t>；志愿时长</t>
        </r>
        <r>
          <rPr>
            <sz val="9"/>
            <color rgb="FF000000"/>
            <rFont val="宋体"/>
            <family val="3"/>
            <charset val="134"/>
          </rPr>
          <t>0</t>
        </r>
        <r>
          <rPr>
            <sz val="9"/>
            <color rgb="FF000000"/>
            <rFont val="宋体"/>
            <family val="3"/>
            <charset val="134"/>
          </rPr>
          <t>小时</t>
        </r>
        <r>
          <rPr>
            <sz val="9"/>
            <color rgb="FF000000"/>
            <rFont val="宋体"/>
            <family val="3"/>
            <charset val="134"/>
          </rPr>
          <t>-2</t>
        </r>
      </text>
    </comment>
    <comment ref="F467" authorId="29" shapeId="0">
      <text>
        <r>
          <rPr>
            <b/>
            <sz val="9"/>
            <color rgb="FF000000"/>
            <rFont val="宋体"/>
            <family val="3"/>
            <charset val="134"/>
          </rPr>
          <t>周皓文俊</t>
        </r>
        <r>
          <rPr>
            <b/>
            <sz val="9"/>
            <color rgb="FF000000"/>
            <rFont val="宋体"/>
            <family val="3"/>
            <charset val="134"/>
          </rPr>
          <t xml:space="preserve">:
</t>
        </r>
        <r>
          <rPr>
            <b/>
            <sz val="9"/>
            <color rgb="FF000000"/>
            <rFont val="宋体"/>
            <family val="3"/>
            <charset val="134"/>
          </rPr>
          <t>文体部干事称职</t>
        </r>
        <r>
          <rPr>
            <b/>
            <sz val="9"/>
            <color rgb="FF000000"/>
            <rFont val="宋体"/>
            <family val="3"/>
            <charset val="134"/>
          </rPr>
          <t>+2</t>
        </r>
        <r>
          <rPr>
            <b/>
            <sz val="9"/>
            <color rgb="FF000000"/>
            <rFont val="宋体"/>
            <family val="3"/>
            <charset val="134"/>
          </rPr>
          <t>；志愿时长</t>
        </r>
        <r>
          <rPr>
            <b/>
            <sz val="9"/>
            <color rgb="FF000000"/>
            <rFont val="宋体"/>
            <family val="3"/>
            <charset val="134"/>
          </rPr>
          <t>40</t>
        </r>
        <r>
          <rPr>
            <b/>
            <sz val="9"/>
            <color rgb="FF000000"/>
            <rFont val="宋体"/>
            <family val="3"/>
            <charset val="134"/>
          </rPr>
          <t>小时</t>
        </r>
        <r>
          <rPr>
            <b/>
            <sz val="9"/>
            <color rgb="FF000000"/>
            <rFont val="宋体"/>
            <family val="3"/>
            <charset val="134"/>
          </rPr>
          <t>+4</t>
        </r>
        <r>
          <rPr>
            <b/>
            <sz val="9"/>
            <color rgb="FF000000"/>
            <rFont val="宋体"/>
            <family val="3"/>
            <charset val="134"/>
          </rPr>
          <t>；院志愿者先进</t>
        </r>
        <r>
          <rPr>
            <b/>
            <sz val="9"/>
            <color rgb="FF000000"/>
            <rFont val="宋体"/>
            <family val="3"/>
            <charset val="134"/>
          </rPr>
          <t>+4</t>
        </r>
        <r>
          <rPr>
            <b/>
            <sz val="9"/>
            <color rgb="FF000000"/>
            <rFont val="宋体"/>
            <family val="3"/>
            <charset val="134"/>
          </rPr>
          <t>；宿舍整改责任人</t>
        </r>
        <r>
          <rPr>
            <b/>
            <sz val="9"/>
            <color rgb="FF000000"/>
            <rFont val="宋体"/>
            <family val="3"/>
            <charset val="134"/>
          </rPr>
          <t>-5</t>
        </r>
        <r>
          <rPr>
            <b/>
            <sz val="9"/>
            <color rgb="FF000000"/>
            <rFont val="宋体"/>
            <family val="3"/>
            <charset val="134"/>
          </rPr>
          <t>；成员</t>
        </r>
        <r>
          <rPr>
            <b/>
            <sz val="9"/>
            <color rgb="FF000000"/>
            <rFont val="宋体"/>
            <family val="3"/>
            <charset val="134"/>
          </rPr>
          <t>*2-6</t>
        </r>
        <r>
          <rPr>
            <b/>
            <sz val="9"/>
            <color rgb="FF000000"/>
            <rFont val="宋体"/>
            <family val="3"/>
            <charset val="134"/>
          </rPr>
          <t>；；</t>
        </r>
      </text>
    </comment>
    <comment ref="O467" authorId="29" shapeId="0">
      <text>
        <r>
          <rPr>
            <b/>
            <sz val="9"/>
            <color rgb="FF000000"/>
            <rFont val="宋体"/>
            <family val="3"/>
            <charset val="134"/>
          </rPr>
          <t>周皓文俊</t>
        </r>
        <r>
          <rPr>
            <b/>
            <sz val="9"/>
            <color rgb="FF000000"/>
            <rFont val="宋体"/>
            <family val="3"/>
            <charset val="134"/>
          </rPr>
          <t>:</t>
        </r>
        <r>
          <rPr>
            <sz val="9"/>
            <color rgb="FF000000"/>
            <rFont val="宋体"/>
            <family val="3"/>
            <charset val="134"/>
          </rPr>
          <t xml:space="preserve">
</t>
        </r>
        <r>
          <rPr>
            <sz val="9"/>
            <color rgb="FF000000"/>
            <rFont val="宋体"/>
            <family val="3"/>
            <charset val="134"/>
          </rPr>
          <t>校课题立项成员</t>
        </r>
        <r>
          <rPr>
            <sz val="9"/>
            <color rgb="FF000000"/>
            <rFont val="宋体"/>
            <family val="3"/>
            <charset val="134"/>
          </rPr>
          <t xml:space="preserve">+0.5
</t>
        </r>
        <r>
          <rPr>
            <sz val="9"/>
            <color rgb="FF000000"/>
            <rFont val="宋体"/>
            <family val="3"/>
            <charset val="134"/>
          </rPr>
          <t>实践成果一等奖</t>
        </r>
        <r>
          <rPr>
            <sz val="9"/>
            <color rgb="FF000000"/>
            <rFont val="宋体"/>
            <family val="3"/>
            <charset val="134"/>
          </rPr>
          <t xml:space="preserve">+0.8
</t>
        </r>
      </text>
    </comment>
    <comment ref="T467" authorId="29" shapeId="0">
      <text>
        <r>
          <rPr>
            <b/>
            <sz val="9"/>
            <color rgb="FF000000"/>
            <rFont val="宋体"/>
            <family val="3"/>
            <charset val="134"/>
          </rPr>
          <t>周皓文俊</t>
        </r>
        <r>
          <rPr>
            <b/>
            <sz val="9"/>
            <color rgb="FF000000"/>
            <rFont val="宋体"/>
            <family val="3"/>
            <charset val="134"/>
          </rPr>
          <t>:</t>
        </r>
        <r>
          <rPr>
            <sz val="9"/>
            <color rgb="FF000000"/>
            <rFont val="宋体"/>
            <family val="3"/>
            <charset val="134"/>
          </rPr>
          <t xml:space="preserve">
</t>
        </r>
        <r>
          <rPr>
            <sz val="9"/>
            <color rgb="FF000000"/>
            <rFont val="宋体"/>
            <family val="3"/>
            <charset val="134"/>
          </rPr>
          <t>参与比赛</t>
        </r>
        <r>
          <rPr>
            <sz val="9"/>
            <color rgb="FF000000"/>
            <rFont val="宋体"/>
            <family val="3"/>
            <charset val="134"/>
          </rPr>
          <t>+0.5</t>
        </r>
        <r>
          <rPr>
            <sz val="9"/>
            <color rgb="FF000000"/>
            <rFont val="宋体"/>
            <family val="3"/>
            <charset val="134"/>
          </rPr>
          <t>；</t>
        </r>
        <r>
          <rPr>
            <sz val="9"/>
            <color rgb="FF000000"/>
            <rFont val="宋体"/>
            <family val="3"/>
            <charset val="134"/>
          </rPr>
          <t xml:space="preserve">
</t>
        </r>
      </text>
    </comment>
    <comment ref="F469" authorId="33" shapeId="0">
      <text>
        <r>
          <rPr>
            <b/>
            <sz val="9"/>
            <color rgb="FF000000"/>
            <rFont val="宋体"/>
            <family val="3"/>
            <charset val="134"/>
          </rPr>
          <t>十二夜</t>
        </r>
        <r>
          <rPr>
            <b/>
            <sz val="9"/>
            <color rgb="FF000000"/>
            <rFont val="宋体"/>
            <family val="3"/>
            <charset val="134"/>
          </rPr>
          <t>:</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0</t>
        </r>
        <r>
          <rPr>
            <sz val="9"/>
            <color rgb="FF000000"/>
            <rFont val="宋体"/>
            <family val="3"/>
            <charset val="134"/>
          </rPr>
          <t>小时）</t>
        </r>
        <r>
          <rPr>
            <sz val="9"/>
            <color rgb="FF000000"/>
            <rFont val="宋体"/>
            <family val="3"/>
            <charset val="134"/>
          </rPr>
          <t>-2</t>
        </r>
        <r>
          <rPr>
            <sz val="9"/>
            <color rgb="FF000000"/>
            <rFont val="宋体"/>
            <family val="3"/>
            <charset val="134"/>
          </rPr>
          <t>；整改寝室成员</t>
        </r>
        <r>
          <rPr>
            <sz val="9"/>
            <color rgb="FF000000"/>
            <rFont val="宋体"/>
            <family val="3"/>
            <charset val="134"/>
          </rPr>
          <t xml:space="preserve"> -3</t>
        </r>
        <r>
          <rPr>
            <sz val="9"/>
            <color rgb="FF000000"/>
            <rFont val="宋体"/>
            <family val="3"/>
            <charset val="134"/>
          </rPr>
          <t>；整改寝室成员</t>
        </r>
        <r>
          <rPr>
            <sz val="9"/>
            <color rgb="FF000000"/>
            <rFont val="宋体"/>
            <family val="3"/>
            <charset val="134"/>
          </rPr>
          <t xml:space="preserve"> -3</t>
        </r>
        <r>
          <rPr>
            <sz val="9"/>
            <color rgb="FF000000"/>
            <rFont val="宋体"/>
            <family val="3"/>
            <charset val="134"/>
          </rPr>
          <t>；整改寝室成员</t>
        </r>
        <r>
          <rPr>
            <sz val="9"/>
            <color rgb="FF000000"/>
            <rFont val="宋体"/>
            <family val="3"/>
            <charset val="134"/>
          </rPr>
          <t>-3</t>
        </r>
      </text>
    </comment>
    <comment ref="F470" authorId="2" shapeId="0">
      <text>
        <r>
          <rPr>
            <b/>
            <sz val="9"/>
            <color rgb="FF000000"/>
            <rFont val="宋体"/>
            <family val="3"/>
            <charset val="134"/>
          </rPr>
          <t>郑洋</t>
        </r>
        <r>
          <rPr>
            <b/>
            <sz val="9"/>
            <color rgb="FF000000"/>
            <rFont val="宋体"/>
            <family val="3"/>
            <charset val="134"/>
          </rPr>
          <t>:</t>
        </r>
        <r>
          <rPr>
            <sz val="9"/>
            <color rgb="FF000000"/>
            <rFont val="宋体"/>
            <family val="3"/>
            <charset val="134"/>
          </rPr>
          <t xml:space="preserve">
</t>
        </r>
        <r>
          <rPr>
            <sz val="9"/>
            <color rgb="FF000000"/>
            <rFont val="宋体"/>
            <family val="3"/>
            <charset val="134"/>
          </rPr>
          <t>志愿时长</t>
        </r>
        <r>
          <rPr>
            <sz val="9"/>
            <color rgb="FF000000"/>
            <rFont val="宋体"/>
            <family val="3"/>
            <charset val="134"/>
          </rPr>
          <t>14</t>
        </r>
        <r>
          <rPr>
            <sz val="9"/>
            <color rgb="FF000000"/>
            <rFont val="宋体"/>
            <family val="3"/>
            <charset val="134"/>
          </rPr>
          <t>小时＋</t>
        </r>
        <r>
          <rPr>
            <sz val="9"/>
            <color rgb="FF000000"/>
            <rFont val="宋体"/>
            <family val="3"/>
            <charset val="134"/>
          </rPr>
          <t>2</t>
        </r>
        <r>
          <rPr>
            <sz val="9"/>
            <color rgb="FF000000"/>
            <rFont val="宋体"/>
            <family val="3"/>
            <charset val="134"/>
          </rPr>
          <t>分</t>
        </r>
      </text>
    </comment>
    <comment ref="F471" authorId="2" shapeId="0">
      <text>
        <r>
          <rPr>
            <b/>
            <sz val="9"/>
            <color rgb="FF000000"/>
            <rFont val="宋体"/>
            <family val="3"/>
            <charset val="134"/>
          </rPr>
          <t>郑洋</t>
        </r>
        <r>
          <rPr>
            <b/>
            <sz val="9"/>
            <color rgb="FF000000"/>
            <rFont val="宋体"/>
            <family val="3"/>
            <charset val="134"/>
          </rPr>
          <t>:</t>
        </r>
        <r>
          <rPr>
            <sz val="9"/>
            <color rgb="FF000000"/>
            <rFont val="宋体"/>
            <family val="3"/>
            <charset val="134"/>
          </rPr>
          <t xml:space="preserve">
</t>
        </r>
        <r>
          <rPr>
            <sz val="9"/>
            <color rgb="FF000000"/>
            <rFont val="宋体"/>
            <family val="3"/>
            <charset val="134"/>
          </rPr>
          <t>寝室整改成员</t>
        </r>
        <r>
          <rPr>
            <sz val="9"/>
            <color rgb="FF000000"/>
            <rFont val="宋体"/>
            <family val="3"/>
            <charset val="134"/>
          </rPr>
          <t>-3</t>
        </r>
      </text>
    </comment>
    <comment ref="F473"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学生工作称职＋</t>
        </r>
        <r>
          <rPr>
            <sz val="9"/>
            <color rgb="FF000000"/>
            <rFont val="宋体"/>
            <family val="3"/>
            <charset val="134"/>
          </rPr>
          <t>4</t>
        </r>
        <r>
          <rPr>
            <sz val="9"/>
            <color rgb="FF000000"/>
            <rFont val="宋体"/>
            <family val="3"/>
            <charset val="134"/>
          </rPr>
          <t>分，</t>
        </r>
        <r>
          <rPr>
            <sz val="9"/>
            <color rgb="FF000000"/>
            <rFont val="宋体"/>
            <family val="3"/>
            <charset val="134"/>
          </rPr>
          <t xml:space="preserve">
</t>
        </r>
        <r>
          <rPr>
            <sz val="9"/>
            <color rgb="FF000000"/>
            <rFont val="宋体"/>
            <family val="3"/>
            <charset val="134"/>
          </rPr>
          <t>志愿时长</t>
        </r>
        <r>
          <rPr>
            <sz val="9"/>
            <color rgb="FF000000"/>
            <rFont val="宋体"/>
            <family val="3"/>
            <charset val="134"/>
          </rPr>
          <t>9.7</t>
        </r>
        <r>
          <rPr>
            <sz val="9"/>
            <color rgb="FF000000"/>
            <rFont val="宋体"/>
            <family val="3"/>
            <charset val="134"/>
          </rPr>
          <t>小时</t>
        </r>
        <r>
          <rPr>
            <sz val="9"/>
            <color rgb="FF000000"/>
            <rFont val="宋体"/>
            <family val="3"/>
            <charset val="134"/>
          </rPr>
          <t>-1</t>
        </r>
        <r>
          <rPr>
            <sz val="9"/>
            <color rgb="FF000000"/>
            <rFont val="宋体"/>
            <family val="3"/>
            <charset val="134"/>
          </rPr>
          <t>分，</t>
        </r>
        <r>
          <rPr>
            <sz val="9"/>
            <color rgb="FF000000"/>
            <rFont val="宋体"/>
            <family val="3"/>
            <charset val="134"/>
          </rPr>
          <t xml:space="preserve">
</t>
        </r>
        <r>
          <rPr>
            <sz val="9"/>
            <color rgb="FF000000"/>
            <rFont val="宋体"/>
            <family val="3"/>
            <charset val="134"/>
          </rPr>
          <t>整改寝室成员</t>
        </r>
        <r>
          <rPr>
            <sz val="9"/>
            <color rgb="FF000000"/>
            <rFont val="宋体"/>
            <family val="3"/>
            <charset val="134"/>
          </rPr>
          <t>-3</t>
        </r>
        <r>
          <rPr>
            <sz val="9"/>
            <color rgb="FF000000"/>
            <rFont val="宋体"/>
            <family val="3"/>
            <charset val="134"/>
          </rPr>
          <t>分。</t>
        </r>
      </text>
    </comment>
    <comment ref="O473"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科研项目：浙江师范大学党建课题：“四重”要求推进高校基层学生党支部标准化建设研究</t>
        </r>
        <r>
          <rPr>
            <sz val="9"/>
            <color rgb="FF000000"/>
            <rFont val="宋体"/>
            <family val="3"/>
            <charset val="134"/>
          </rPr>
          <t>——</t>
        </r>
        <r>
          <rPr>
            <sz val="9"/>
            <color rgb="FF000000"/>
            <rFont val="宋体"/>
            <family val="3"/>
            <charset val="134"/>
          </rPr>
          <t>以浙江师范大学为例，结题，参与</t>
        </r>
        <r>
          <rPr>
            <sz val="9"/>
            <color rgb="FF000000"/>
            <rFont val="宋体"/>
            <family val="3"/>
            <charset val="134"/>
          </rPr>
          <t xml:space="preserve"> </t>
        </r>
        <r>
          <rPr>
            <sz val="9"/>
            <color rgb="FF000000"/>
            <rFont val="宋体"/>
            <family val="3"/>
            <charset val="134"/>
          </rPr>
          <t>＋</t>
        </r>
        <r>
          <rPr>
            <sz val="9"/>
            <color rgb="FF000000"/>
            <rFont val="宋体"/>
            <family val="3"/>
            <charset val="134"/>
          </rPr>
          <t>0.8</t>
        </r>
        <r>
          <rPr>
            <sz val="9"/>
            <color rgb="FF000000"/>
            <rFont val="宋体"/>
            <family val="3"/>
            <charset val="134"/>
          </rPr>
          <t>分。</t>
        </r>
      </text>
    </comment>
    <comment ref="T473"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综合性比赛（摄影绘画书法大赛摄影组二等奖＋</t>
        </r>
        <r>
          <rPr>
            <sz val="9"/>
            <color rgb="FF000000"/>
            <rFont val="宋体"/>
            <family val="3"/>
            <charset val="134"/>
          </rPr>
          <t>4</t>
        </r>
        <r>
          <rPr>
            <sz val="9"/>
            <color rgb="FF000000"/>
            <rFont val="宋体"/>
            <family val="3"/>
            <charset val="134"/>
          </rPr>
          <t>分。</t>
        </r>
        <r>
          <rPr>
            <sz val="9"/>
            <color rgb="FF000000"/>
            <rFont val="宋体"/>
            <family val="3"/>
            <charset val="134"/>
          </rPr>
          <t xml:space="preserve">
</t>
        </r>
        <r>
          <rPr>
            <sz val="9"/>
            <color rgb="FF000000"/>
            <rFont val="宋体"/>
            <family val="3"/>
            <charset val="134"/>
          </rPr>
          <t>综合性比赛（“光影寄情</t>
        </r>
        <r>
          <rPr>
            <sz val="9"/>
            <color rgb="FF000000"/>
            <rFont val="宋体"/>
            <family val="3"/>
            <charset val="134"/>
          </rPr>
          <t xml:space="preserve"> </t>
        </r>
        <r>
          <rPr>
            <sz val="9"/>
            <color rgb="FF000000"/>
            <rFont val="宋体"/>
            <family val="3"/>
            <charset val="134"/>
          </rPr>
          <t>献礼校庆”摄影大赛优胜奖）＋</t>
        </r>
        <r>
          <rPr>
            <sz val="9"/>
            <color rgb="FF000000"/>
            <rFont val="宋体"/>
            <family val="3"/>
            <charset val="134"/>
          </rPr>
          <t xml:space="preserve">2
</t>
        </r>
        <r>
          <rPr>
            <sz val="9"/>
            <color rgb="FF000000"/>
            <rFont val="宋体"/>
            <family val="3"/>
            <charset val="134"/>
          </rPr>
          <t>分。</t>
        </r>
        <r>
          <rPr>
            <sz val="9"/>
            <color rgb="FF000000"/>
            <rFont val="宋体"/>
            <family val="3"/>
            <charset val="134"/>
          </rPr>
          <t xml:space="preserve">	
</t>
        </r>
      </text>
    </comment>
    <comment ref="F474" authorId="33" shapeId="0">
      <text>
        <r>
          <rPr>
            <b/>
            <sz val="9"/>
            <color rgb="FF000000"/>
            <rFont val="宋体"/>
            <family val="3"/>
            <charset val="134"/>
          </rPr>
          <t>十二夜</t>
        </r>
        <r>
          <rPr>
            <b/>
            <sz val="9"/>
            <color rgb="FF000000"/>
            <rFont val="宋体"/>
            <family val="3"/>
            <charset val="134"/>
          </rPr>
          <t>:</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0</t>
        </r>
        <r>
          <rPr>
            <sz val="9"/>
            <color rgb="FF000000"/>
            <rFont val="宋体"/>
            <family val="3"/>
            <charset val="134"/>
          </rPr>
          <t>小时）</t>
        </r>
        <r>
          <rPr>
            <sz val="9"/>
            <color rgb="FF000000"/>
            <rFont val="宋体"/>
            <family val="3"/>
            <charset val="134"/>
          </rPr>
          <t>-2</t>
        </r>
        <r>
          <rPr>
            <sz val="9"/>
            <color rgb="FF000000"/>
            <rFont val="宋体"/>
            <family val="3"/>
            <charset val="134"/>
          </rPr>
          <t>；寝室整改责任人</t>
        </r>
        <r>
          <rPr>
            <sz val="9"/>
            <color rgb="FF000000"/>
            <rFont val="宋体"/>
            <family val="3"/>
            <charset val="134"/>
          </rPr>
          <t>-5</t>
        </r>
      </text>
    </comment>
    <comment ref="F475" authorId="2" shapeId="0">
      <text>
        <r>
          <rPr>
            <b/>
            <sz val="9"/>
            <color rgb="FF000000"/>
            <rFont val="宋体"/>
            <family val="3"/>
            <charset val="134"/>
          </rPr>
          <t>Administrator:</t>
        </r>
        <r>
          <rPr>
            <sz val="9"/>
            <color rgb="FF000000"/>
            <rFont val="宋体"/>
            <family val="3"/>
            <charset val="134"/>
          </rPr>
          <t xml:space="preserve">
</t>
        </r>
        <r>
          <rPr>
            <sz val="9"/>
            <color rgb="FF000000"/>
            <rFont val="宋体"/>
            <family val="3"/>
            <charset val="134"/>
          </rPr>
          <t>文明寝室成员＋</t>
        </r>
        <r>
          <rPr>
            <sz val="9"/>
            <color rgb="FF000000"/>
            <rFont val="宋体"/>
            <family val="3"/>
            <charset val="134"/>
          </rPr>
          <t>3</t>
        </r>
        <r>
          <rPr>
            <sz val="9"/>
            <color rgb="FF000000"/>
            <rFont val="宋体"/>
            <family val="3"/>
            <charset val="134"/>
          </rPr>
          <t>分，</t>
        </r>
        <r>
          <rPr>
            <sz val="9"/>
            <color rgb="FF000000"/>
            <rFont val="宋体"/>
            <family val="3"/>
            <charset val="134"/>
          </rPr>
          <t xml:space="preserve">
</t>
        </r>
        <r>
          <rPr>
            <sz val="9"/>
            <color rgb="FF000000"/>
            <rFont val="宋体"/>
            <family val="3"/>
            <charset val="134"/>
          </rPr>
          <t>志愿时长</t>
        </r>
        <r>
          <rPr>
            <sz val="9"/>
            <color rgb="FF000000"/>
            <rFont val="宋体"/>
            <family val="3"/>
            <charset val="134"/>
          </rPr>
          <t>1</t>
        </r>
        <r>
          <rPr>
            <sz val="9"/>
            <color rgb="FF000000"/>
            <rFont val="宋体"/>
            <family val="3"/>
            <charset val="134"/>
          </rPr>
          <t>小时</t>
        </r>
        <r>
          <rPr>
            <sz val="9"/>
            <color rgb="FF000000"/>
            <rFont val="宋体"/>
            <family val="3"/>
            <charset val="134"/>
          </rPr>
          <t>-2</t>
        </r>
        <r>
          <rPr>
            <sz val="9"/>
            <color rgb="FF000000"/>
            <rFont val="宋体"/>
            <family val="3"/>
            <charset val="134"/>
          </rPr>
          <t>分。</t>
        </r>
      </text>
    </comment>
    <comment ref="F476" authorId="33" shapeId="0">
      <text>
        <r>
          <rPr>
            <b/>
            <sz val="9"/>
            <color rgb="FF000000"/>
            <rFont val="宋体"/>
            <family val="3"/>
            <charset val="134"/>
          </rPr>
          <t>十二夜</t>
        </r>
        <r>
          <rPr>
            <b/>
            <sz val="9"/>
            <color rgb="FF000000"/>
            <rFont val="宋体"/>
            <family val="3"/>
            <charset val="134"/>
          </rPr>
          <t>:</t>
        </r>
        <r>
          <rPr>
            <sz val="9"/>
            <color rgb="FF000000"/>
            <rFont val="宋体"/>
            <family val="3"/>
            <charset val="134"/>
          </rPr>
          <t xml:space="preserve">
</t>
        </r>
        <r>
          <rPr>
            <sz val="9"/>
            <color rgb="FF000000"/>
            <rFont val="宋体"/>
            <family val="3"/>
            <charset val="134"/>
          </rPr>
          <t>学生工作（教师教育学院生活部干事考核优秀）</t>
        </r>
        <r>
          <rPr>
            <sz val="9"/>
            <color rgb="FF000000"/>
            <rFont val="宋体"/>
            <family val="3"/>
            <charset val="134"/>
          </rPr>
          <t>+3</t>
        </r>
        <r>
          <rPr>
            <sz val="9"/>
            <color rgb="FF000000"/>
            <rFont val="宋体"/>
            <family val="3"/>
            <charset val="134"/>
          </rPr>
          <t>；志愿时长（</t>
        </r>
        <r>
          <rPr>
            <sz val="9"/>
            <color rgb="FF000000"/>
            <rFont val="宋体"/>
            <family val="3"/>
            <charset val="134"/>
          </rPr>
          <t>9</t>
        </r>
        <r>
          <rPr>
            <sz val="9"/>
            <color rgb="FF000000"/>
            <rFont val="宋体"/>
            <family val="3"/>
            <charset val="134"/>
          </rPr>
          <t>小时）</t>
        </r>
        <r>
          <rPr>
            <sz val="9"/>
            <color rgb="FF000000"/>
            <rFont val="宋体"/>
            <family val="3"/>
            <charset val="134"/>
          </rPr>
          <t>-1</t>
        </r>
      </text>
    </comment>
    <comment ref="F477" authorId="32" shapeId="0">
      <text>
        <r>
          <rPr>
            <sz val="11"/>
            <color rgb="FF000000"/>
            <rFont val="宋体"/>
            <family val="3"/>
            <charset val="134"/>
          </rPr>
          <t>崔梦阳</t>
        </r>
        <r>
          <rPr>
            <sz val="11"/>
            <color rgb="FF000000"/>
            <rFont val="Helvetica"/>
            <family val="2"/>
          </rPr>
          <t xml:space="preserve">:
</t>
        </r>
        <r>
          <rPr>
            <sz val="11"/>
            <color rgb="FF000000"/>
            <rFont val="Helvetica"/>
            <family val="2"/>
          </rPr>
          <t>1.</t>
        </r>
        <r>
          <rPr>
            <sz val="11"/>
            <color rgb="FF000000"/>
            <rFont val="宋体"/>
            <family val="3"/>
            <charset val="134"/>
          </rPr>
          <t>志愿服务不足</t>
        </r>
        <r>
          <rPr>
            <sz val="11"/>
            <color rgb="FF000000"/>
            <rFont val="Helvetica"/>
            <family val="2"/>
          </rPr>
          <t xml:space="preserve">5h,-2
</t>
        </r>
        <r>
          <rPr>
            <sz val="11"/>
            <color rgb="FF000000"/>
            <rFont val="Helvetica"/>
            <family val="2"/>
          </rPr>
          <t>2.</t>
        </r>
        <r>
          <rPr>
            <sz val="11"/>
            <color rgb="FF000000"/>
            <rFont val="宋体"/>
            <family val="3"/>
            <charset val="134"/>
          </rPr>
          <t>寝室整改成员，</t>
        </r>
        <r>
          <rPr>
            <sz val="11"/>
            <color rgb="FF000000"/>
            <rFont val="Helvetica"/>
            <family val="2"/>
          </rPr>
          <t>-3</t>
        </r>
      </text>
    </comment>
    <comment ref="F478" authorId="31" shapeId="0">
      <text>
        <r>
          <rPr>
            <b/>
            <sz val="9"/>
            <color rgb="FF000000"/>
            <rFont val="宋体"/>
            <family val="3"/>
            <charset val="134"/>
          </rPr>
          <t>吴宝敏</t>
        </r>
        <r>
          <rPr>
            <b/>
            <sz val="9"/>
            <color rgb="FF000000"/>
            <rFont val="宋体"/>
            <family val="3"/>
            <charset val="134"/>
          </rPr>
          <t xml:space="preserve">:
</t>
        </r>
        <r>
          <rPr>
            <b/>
            <sz val="9"/>
            <color rgb="FF000000"/>
            <rFont val="宋体"/>
            <family val="3"/>
            <charset val="134"/>
          </rPr>
          <t>教师教育学院学术组干事称职</t>
        </r>
        <r>
          <rPr>
            <b/>
            <sz val="9"/>
            <color rgb="FF000000"/>
            <rFont val="宋体"/>
            <family val="3"/>
            <charset val="134"/>
          </rPr>
          <t xml:space="preserve"> +2
</t>
        </r>
        <r>
          <rPr>
            <b/>
            <sz val="9"/>
            <color rgb="FF000000"/>
            <rFont val="宋体"/>
            <family val="3"/>
            <charset val="134"/>
          </rPr>
          <t>志愿时长（</t>
        </r>
        <r>
          <rPr>
            <b/>
            <sz val="9"/>
            <color rgb="FF000000"/>
            <rFont val="宋体"/>
            <family val="3"/>
            <charset val="134"/>
          </rPr>
          <t>23.5</t>
        </r>
        <r>
          <rPr>
            <b/>
            <sz val="9"/>
            <color rgb="FF000000"/>
            <rFont val="宋体"/>
            <family val="3"/>
            <charset val="134"/>
          </rPr>
          <t>小时）</t>
        </r>
        <r>
          <rPr>
            <b/>
            <sz val="9"/>
            <color rgb="FF000000"/>
            <rFont val="宋体"/>
            <family val="3"/>
            <charset val="134"/>
          </rPr>
          <t>+4</t>
        </r>
      </text>
    </comment>
    <comment ref="O478" authorId="31" shapeId="0">
      <text>
        <r>
          <rPr>
            <b/>
            <sz val="9"/>
            <color rgb="FF000000"/>
            <rFont val="宋体"/>
            <family val="3"/>
            <charset val="134"/>
          </rPr>
          <t>吴宝敏</t>
        </r>
        <r>
          <rPr>
            <b/>
            <sz val="9"/>
            <color rgb="FF000000"/>
            <rFont val="宋体"/>
            <family val="3"/>
            <charset val="134"/>
          </rPr>
          <t xml:space="preserve">:
</t>
        </r>
        <r>
          <rPr>
            <b/>
            <sz val="9"/>
            <color rgb="FF000000"/>
            <rFont val="宋体"/>
            <family val="3"/>
            <charset val="134"/>
          </rPr>
          <t>校课题立项：乡村振兴背景下城乡儿童社会智力发展现状调查及提升策略</t>
        </r>
        <r>
          <rPr>
            <b/>
            <sz val="9"/>
            <color rgb="FF000000"/>
            <rFont val="宋体"/>
            <family val="3"/>
            <charset val="134"/>
          </rPr>
          <t>——</t>
        </r>
        <r>
          <rPr>
            <b/>
            <sz val="9"/>
            <color rgb="FF000000"/>
            <rFont val="宋体"/>
            <family val="3"/>
            <charset val="134"/>
          </rPr>
          <t>以金华市为例）</t>
        </r>
        <r>
          <rPr>
            <b/>
            <sz val="9"/>
            <color rgb="FF000000"/>
            <rFont val="宋体"/>
            <family val="3"/>
            <charset val="134"/>
          </rPr>
          <t xml:space="preserve"> </t>
        </r>
        <r>
          <rPr>
            <b/>
            <sz val="9"/>
            <color rgb="FF000000"/>
            <rFont val="宋体"/>
            <family val="3"/>
            <charset val="134"/>
          </rPr>
          <t>项目组成员</t>
        </r>
        <r>
          <rPr>
            <b/>
            <sz val="9"/>
            <color rgb="FF000000"/>
            <rFont val="宋体"/>
            <family val="3"/>
            <charset val="134"/>
          </rPr>
          <t xml:space="preserve"> +2</t>
        </r>
        <r>
          <rPr>
            <sz val="9"/>
            <color rgb="FF000000"/>
            <rFont val="宋体"/>
            <family val="3"/>
            <charset val="134"/>
          </rPr>
          <t xml:space="preserve">
</t>
        </r>
      </text>
    </comment>
    <comment ref="T478" authorId="31" shapeId="0">
      <text>
        <r>
          <rPr>
            <sz val="9"/>
            <color rgb="FF000000"/>
            <rFont val="宋体"/>
            <family val="3"/>
            <charset val="134"/>
          </rPr>
          <t>吴宝敏</t>
        </r>
        <r>
          <rPr>
            <sz val="9"/>
            <color rgb="FF000000"/>
            <rFont val="宋体"/>
            <family val="3"/>
            <charset val="134"/>
          </rPr>
          <t xml:space="preserve">:
</t>
        </r>
        <r>
          <rPr>
            <sz val="9"/>
            <color rgb="FF000000"/>
            <rFont val="宋体"/>
            <family val="3"/>
            <charset val="134"/>
          </rPr>
          <t>全国大学生组织管理能力大赛校级赛一等奖；</t>
        </r>
        <r>
          <rPr>
            <sz val="9"/>
            <color rgb="FF000000"/>
            <rFont val="宋体"/>
            <family val="3"/>
            <charset val="134"/>
          </rPr>
          <t>(</t>
        </r>
        <r>
          <rPr>
            <sz val="9"/>
            <color rgb="FF000000"/>
            <rFont val="宋体"/>
            <family val="3"/>
            <charset val="134"/>
          </rPr>
          <t>网络性综合比赛）</t>
        </r>
        <r>
          <rPr>
            <sz val="9"/>
            <color rgb="FF000000"/>
            <rFont val="宋体"/>
            <family val="3"/>
            <charset val="134"/>
          </rPr>
          <t xml:space="preserve">+2
</t>
        </r>
        <r>
          <rPr>
            <sz val="9"/>
            <color rgb="FF000000"/>
            <rFont val="宋体"/>
            <family val="3"/>
            <charset val="134"/>
          </rPr>
          <t>参与综合性比赛共</t>
        </r>
        <r>
          <rPr>
            <sz val="9"/>
            <color rgb="FF000000"/>
            <rFont val="宋体"/>
            <family val="3"/>
            <charset val="134"/>
          </rPr>
          <t>5</t>
        </r>
        <r>
          <rPr>
            <sz val="9"/>
            <color rgb="FF000000"/>
            <rFont val="宋体"/>
            <family val="3"/>
            <charset val="134"/>
          </rPr>
          <t>项（习近平与大学生朋友们精读大赛</t>
        </r>
        <r>
          <rPr>
            <sz val="9"/>
            <color rgb="FF000000"/>
            <rFont val="宋体"/>
            <family val="3"/>
            <charset val="134"/>
          </rPr>
          <t xml:space="preserve"> </t>
        </r>
        <r>
          <rPr>
            <sz val="9"/>
            <color rgb="FF000000"/>
            <rFont val="宋体"/>
            <family val="3"/>
            <charset val="134"/>
          </rPr>
          <t>、浙师公寓掠影摄影大赛；第十八届心理知识大比拼</t>
        </r>
        <r>
          <rPr>
            <sz val="9"/>
            <color rgb="FF000000"/>
            <rFont val="宋体"/>
            <family val="3"/>
            <charset val="134"/>
          </rPr>
          <t>;</t>
        </r>
        <r>
          <rPr>
            <sz val="9"/>
            <color rgb="FF000000"/>
            <rFont val="宋体"/>
            <family val="3"/>
            <charset val="134"/>
          </rPr>
          <t>第六届普译奖全国大学生翻译比赛；创研杯全国大学生英语词汇能力挑战赛</t>
        </r>
        <r>
          <rPr>
            <sz val="9"/>
            <color rgb="FF000000"/>
            <rFont val="宋体"/>
            <family val="3"/>
            <charset val="134"/>
          </rPr>
          <t>A</t>
        </r>
        <r>
          <rPr>
            <sz val="9"/>
            <color rgb="FF000000"/>
            <rFont val="宋体"/>
            <family val="3"/>
            <charset val="134"/>
          </rPr>
          <t>类）</t>
        </r>
        <r>
          <rPr>
            <sz val="9"/>
            <color rgb="FF000000"/>
            <rFont val="宋体"/>
            <family val="3"/>
            <charset val="134"/>
          </rPr>
          <t>+1</t>
        </r>
      </text>
    </comment>
    <comment ref="F479" authorId="32" shapeId="0">
      <text>
        <r>
          <rPr>
            <sz val="11"/>
            <color rgb="FF000000"/>
            <rFont val="等线"/>
            <family val="3"/>
            <charset val="134"/>
            <scheme val="minor"/>
          </rPr>
          <t>崔梦阳</t>
        </r>
        <r>
          <rPr>
            <sz val="11"/>
            <color rgb="FF000000"/>
            <rFont val="Helvetica"/>
            <family val="2"/>
          </rPr>
          <t xml:space="preserve">:
</t>
        </r>
        <r>
          <rPr>
            <sz val="11"/>
            <color rgb="FF000000"/>
            <rFont val="Helvetica"/>
            <family val="2"/>
          </rPr>
          <t>1.</t>
        </r>
        <r>
          <rPr>
            <sz val="11"/>
            <color rgb="FF000000"/>
            <rFont val="等线"/>
            <family val="3"/>
            <charset val="134"/>
            <scheme val="minor"/>
          </rPr>
          <t>志愿服务不足</t>
        </r>
        <r>
          <rPr>
            <sz val="11"/>
            <color rgb="FF000000"/>
            <rFont val="Helvetica"/>
            <family val="2"/>
          </rPr>
          <t>5h</t>
        </r>
        <r>
          <rPr>
            <sz val="11"/>
            <color rgb="FF000000"/>
            <rFont val="等线"/>
            <family val="3"/>
            <charset val="134"/>
            <scheme val="minor"/>
          </rPr>
          <t>，</t>
        </r>
        <r>
          <rPr>
            <sz val="11"/>
            <color rgb="FF000000"/>
            <rFont val="Helvetica"/>
            <family val="2"/>
          </rPr>
          <t xml:space="preserve">-2
</t>
        </r>
        <r>
          <rPr>
            <sz val="11"/>
            <color rgb="FF000000"/>
            <rFont val="Helvetica"/>
            <family val="2"/>
          </rPr>
          <t>2.</t>
        </r>
        <r>
          <rPr>
            <sz val="11"/>
            <color rgb="FF000000"/>
            <rFont val="等线"/>
            <family val="3"/>
            <charset val="134"/>
            <scheme val="minor"/>
          </rPr>
          <t>文明寝室，</t>
        </r>
        <r>
          <rPr>
            <sz val="11"/>
            <color rgb="FF000000"/>
            <rFont val="Helvetica"/>
            <family val="2"/>
          </rPr>
          <t>+3</t>
        </r>
      </text>
    </comment>
    <comment ref="F481" authorId="29" shapeId="0">
      <text>
        <r>
          <rPr>
            <b/>
            <sz val="9"/>
            <color rgb="FF000000"/>
            <rFont val="宋体"/>
            <family val="3"/>
            <charset val="134"/>
          </rPr>
          <t>周皓文俊</t>
        </r>
        <r>
          <rPr>
            <b/>
            <sz val="9"/>
            <color rgb="FF000000"/>
            <rFont val="宋体"/>
            <family val="3"/>
            <charset val="134"/>
          </rPr>
          <t>:</t>
        </r>
        <r>
          <rPr>
            <sz val="9"/>
            <color rgb="FF000000"/>
            <rFont val="宋体"/>
            <family val="3"/>
            <charset val="134"/>
          </rPr>
          <t xml:space="preserve">
</t>
        </r>
        <r>
          <rPr>
            <sz val="9"/>
            <color rgb="FF000000"/>
            <rFont val="宋体"/>
            <family val="3"/>
            <charset val="134"/>
          </rPr>
          <t>副班长称职</t>
        </r>
        <r>
          <rPr>
            <sz val="9"/>
            <color rgb="FF000000"/>
            <rFont val="宋体"/>
            <family val="3"/>
            <charset val="134"/>
          </rPr>
          <t>+4</t>
        </r>
        <r>
          <rPr>
            <sz val="9"/>
            <color rgb="FF000000"/>
            <rFont val="宋体"/>
            <family val="3"/>
            <charset val="134"/>
          </rPr>
          <t>；违停</t>
        </r>
        <r>
          <rPr>
            <sz val="9"/>
            <color rgb="FF000000"/>
            <rFont val="宋体"/>
            <family val="3"/>
            <charset val="134"/>
          </rPr>
          <t>-2</t>
        </r>
      </text>
    </comment>
    <comment ref="F482" authorId="20" shapeId="0">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学生工作（党小组组长，考核良好）</t>
        </r>
        <r>
          <rPr>
            <sz val="9"/>
            <color rgb="FF000000"/>
            <rFont val="宋体"/>
            <family val="3"/>
            <charset val="134"/>
          </rPr>
          <t xml:space="preserve">+4
</t>
        </r>
        <r>
          <rPr>
            <sz val="9"/>
            <color rgb="FF000000"/>
            <rFont val="宋体"/>
            <family val="3"/>
            <charset val="134"/>
          </rPr>
          <t>志愿服务（</t>
        </r>
        <r>
          <rPr>
            <sz val="9"/>
            <color rgb="FF000000"/>
            <rFont val="宋体"/>
            <family val="3"/>
            <charset val="134"/>
          </rPr>
          <t>16</t>
        </r>
        <r>
          <rPr>
            <sz val="9"/>
            <color rgb="FF000000"/>
            <rFont val="宋体"/>
            <family val="3"/>
            <charset val="134"/>
          </rPr>
          <t>小时）</t>
        </r>
        <r>
          <rPr>
            <sz val="9"/>
            <color rgb="FF000000"/>
            <rFont val="宋体"/>
            <family val="3"/>
            <charset val="134"/>
          </rPr>
          <t>+3</t>
        </r>
      </text>
    </comment>
    <comment ref="T482" authorId="20" shapeId="0">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荣誉加分（党员先锋岗先进个人）</t>
        </r>
        <r>
          <rPr>
            <sz val="9"/>
            <color rgb="FF000000"/>
            <rFont val="宋体"/>
            <family val="3"/>
            <charset val="134"/>
          </rPr>
          <t xml:space="preserve">+4
</t>
        </r>
        <r>
          <rPr>
            <sz val="9"/>
            <color rgb="FF000000"/>
            <rFont val="宋体"/>
            <family val="3"/>
            <charset val="134"/>
          </rPr>
          <t>《习近平与大学生朋友们》精读大赛（参与）</t>
        </r>
        <r>
          <rPr>
            <sz val="9"/>
            <color rgb="FF000000"/>
            <rFont val="宋体"/>
            <family val="3"/>
            <charset val="134"/>
          </rPr>
          <t>+0.5</t>
        </r>
      </text>
    </comment>
    <comment ref="F483" authorId="31" shapeId="0">
      <text>
        <r>
          <rPr>
            <b/>
            <sz val="9"/>
            <color rgb="FF000000"/>
            <rFont val="宋体"/>
            <family val="3"/>
            <charset val="134"/>
          </rPr>
          <t>吴宝敏</t>
        </r>
        <r>
          <rPr>
            <b/>
            <sz val="9"/>
            <color rgb="FF000000"/>
            <rFont val="宋体"/>
            <family val="3"/>
            <charset val="134"/>
          </rPr>
          <t xml:space="preserve">:
</t>
        </r>
        <r>
          <rPr>
            <b/>
            <sz val="9"/>
            <color rgb="FF000000"/>
            <rFont val="宋体"/>
            <family val="3"/>
            <charset val="134"/>
          </rPr>
          <t>志愿时长</t>
        </r>
        <r>
          <rPr>
            <b/>
            <sz val="9"/>
            <color rgb="FF000000"/>
            <rFont val="宋体"/>
            <family val="3"/>
            <charset val="134"/>
          </rPr>
          <t>0</t>
        </r>
        <r>
          <rPr>
            <b/>
            <sz val="9"/>
            <color rgb="FF000000"/>
            <rFont val="宋体"/>
            <family val="3"/>
            <charset val="134"/>
          </rPr>
          <t>小时</t>
        </r>
        <r>
          <rPr>
            <b/>
            <sz val="9"/>
            <color rgb="FF000000"/>
            <rFont val="宋体"/>
            <family val="3"/>
            <charset val="134"/>
          </rPr>
          <t xml:space="preserve"> -2</t>
        </r>
        <r>
          <rPr>
            <sz val="9"/>
            <color rgb="FF000000"/>
            <rFont val="宋体"/>
            <family val="3"/>
            <charset val="134"/>
          </rPr>
          <t xml:space="preserve">
</t>
        </r>
      </text>
    </comment>
    <comment ref="F484" authorId="29" shapeId="0">
      <text>
        <r>
          <rPr>
            <b/>
            <sz val="9"/>
            <color rgb="FF000000"/>
            <rFont val="宋体"/>
            <family val="3"/>
            <charset val="134"/>
          </rPr>
          <t>周皓文俊</t>
        </r>
        <r>
          <rPr>
            <b/>
            <sz val="9"/>
            <color rgb="FF000000"/>
            <rFont val="宋体"/>
            <family val="3"/>
            <charset val="134"/>
          </rPr>
          <t>:</t>
        </r>
        <r>
          <rPr>
            <sz val="9"/>
            <color rgb="FF000000"/>
            <rFont val="宋体"/>
            <family val="3"/>
            <charset val="134"/>
          </rPr>
          <t xml:space="preserve">
</t>
        </r>
        <r>
          <rPr>
            <sz val="9"/>
            <color rgb="FF000000"/>
            <rFont val="宋体"/>
            <family val="3"/>
            <charset val="134"/>
          </rPr>
          <t>宿舍整改成员</t>
        </r>
        <r>
          <rPr>
            <sz val="9"/>
            <color rgb="FF000000"/>
            <rFont val="宋体"/>
            <family val="3"/>
            <charset val="134"/>
          </rPr>
          <t>-3</t>
        </r>
      </text>
    </comment>
    <comment ref="F485" authorId="20" shapeId="0">
      <text>
        <r>
          <rPr>
            <b/>
            <sz val="9"/>
            <color rgb="FF000000"/>
            <rFont val="宋体"/>
            <family val="3"/>
            <charset val="134"/>
          </rPr>
          <t>lenovo:</t>
        </r>
        <r>
          <rPr>
            <sz val="9"/>
            <color rgb="FF000000"/>
            <rFont val="宋体"/>
            <family val="3"/>
            <charset val="134"/>
          </rPr>
          <t xml:space="preserve">
</t>
        </r>
        <r>
          <rPr>
            <sz val="9"/>
            <color rgb="FF000000"/>
            <rFont val="宋体"/>
            <family val="3"/>
            <charset val="134"/>
          </rPr>
          <t>学生工作（学习委员，考核称职）</t>
        </r>
        <r>
          <rPr>
            <sz val="9"/>
            <color rgb="FF000000"/>
            <rFont val="宋体"/>
            <family val="3"/>
            <charset val="134"/>
          </rPr>
          <t xml:space="preserve">+4
</t>
        </r>
        <r>
          <rPr>
            <sz val="9"/>
            <color rgb="FF000000"/>
            <rFont val="宋体"/>
            <family val="3"/>
            <charset val="134"/>
          </rPr>
          <t>志愿服务时长（</t>
        </r>
        <r>
          <rPr>
            <sz val="9"/>
            <color rgb="FF000000"/>
            <rFont val="宋体"/>
            <family val="3"/>
            <charset val="134"/>
          </rPr>
          <t>19</t>
        </r>
        <r>
          <rPr>
            <sz val="9"/>
            <color rgb="FF000000"/>
            <rFont val="宋体"/>
            <family val="3"/>
            <charset val="134"/>
          </rPr>
          <t>小时）</t>
        </r>
        <r>
          <rPr>
            <sz val="9"/>
            <color rgb="FF000000"/>
            <rFont val="宋体"/>
            <family val="3"/>
            <charset val="134"/>
          </rPr>
          <t xml:space="preserve">+4
</t>
        </r>
        <r>
          <rPr>
            <sz val="9"/>
            <color rgb="FF000000"/>
            <rFont val="宋体"/>
            <family val="3"/>
            <charset val="134"/>
          </rPr>
          <t>整改寝室（成员）</t>
        </r>
        <r>
          <rPr>
            <sz val="9"/>
            <color rgb="FF000000"/>
            <rFont val="宋体"/>
            <family val="3"/>
            <charset val="134"/>
          </rPr>
          <t xml:space="preserve">-3
</t>
        </r>
        <r>
          <rPr>
            <sz val="9"/>
            <color rgb="FF000000"/>
            <rFont val="宋体"/>
            <family val="3"/>
            <charset val="134"/>
          </rPr>
          <t>违停</t>
        </r>
        <r>
          <rPr>
            <sz val="9"/>
            <color rgb="FF000000"/>
            <rFont val="宋体"/>
            <family val="3"/>
            <charset val="134"/>
          </rPr>
          <t>-2</t>
        </r>
      </text>
    </comment>
    <comment ref="F486" authorId="31" shapeId="0">
      <text>
        <r>
          <rPr>
            <b/>
            <sz val="9"/>
            <color rgb="FF000000"/>
            <rFont val="宋体"/>
            <family val="3"/>
            <charset val="134"/>
          </rPr>
          <t>吴宝敏</t>
        </r>
        <r>
          <rPr>
            <b/>
            <sz val="9"/>
            <color rgb="FF000000"/>
            <rFont val="宋体"/>
            <family val="3"/>
            <charset val="134"/>
          </rPr>
          <t xml:space="preserve">:
</t>
        </r>
        <r>
          <rPr>
            <b/>
            <sz val="9"/>
            <color rgb="FF000000"/>
            <rFont val="宋体"/>
            <family val="3"/>
            <charset val="134"/>
          </rPr>
          <t>志愿时长</t>
        </r>
        <r>
          <rPr>
            <b/>
            <sz val="9"/>
            <color rgb="FF000000"/>
            <rFont val="宋体"/>
            <family val="3"/>
            <charset val="134"/>
          </rPr>
          <t>16</t>
        </r>
        <r>
          <rPr>
            <b/>
            <sz val="9"/>
            <color rgb="FF000000"/>
            <rFont val="宋体"/>
            <family val="3"/>
            <charset val="134"/>
          </rPr>
          <t>小时</t>
        </r>
        <r>
          <rPr>
            <b/>
            <sz val="9"/>
            <color rgb="FF000000"/>
            <rFont val="宋体"/>
            <family val="3"/>
            <charset val="134"/>
          </rPr>
          <t xml:space="preserve"> +3
</t>
        </r>
        <r>
          <rPr>
            <b/>
            <sz val="9"/>
            <color rgb="FF000000"/>
            <rFont val="宋体"/>
            <family val="3"/>
            <charset val="134"/>
          </rPr>
          <t>寝室整改成员</t>
        </r>
        <r>
          <rPr>
            <b/>
            <sz val="9"/>
            <color rgb="FF000000"/>
            <rFont val="宋体"/>
            <family val="3"/>
            <charset val="134"/>
          </rPr>
          <t xml:space="preserve"> -3</t>
        </r>
        <r>
          <rPr>
            <sz val="9"/>
            <color rgb="FF000000"/>
            <rFont val="宋体"/>
            <family val="3"/>
            <charset val="134"/>
          </rPr>
          <t xml:space="preserve">
</t>
        </r>
      </text>
    </comment>
    <comment ref="F487" authorId="2" shapeId="0">
      <text>
        <r>
          <rPr>
            <b/>
            <sz val="9"/>
            <color rgb="FF000000"/>
            <rFont val="宋体"/>
            <family val="3"/>
            <charset val="134"/>
          </rPr>
          <t>郑洋</t>
        </r>
        <r>
          <rPr>
            <b/>
            <sz val="9"/>
            <color rgb="FF000000"/>
            <rFont val="宋体"/>
            <family val="3"/>
            <charset val="134"/>
          </rPr>
          <t>:</t>
        </r>
        <r>
          <rPr>
            <sz val="9"/>
            <color rgb="FF000000"/>
            <rFont val="宋体"/>
            <family val="3"/>
            <charset val="134"/>
          </rPr>
          <t xml:space="preserve">
</t>
        </r>
        <r>
          <rPr>
            <sz val="9"/>
            <color rgb="FF000000"/>
            <rFont val="宋体"/>
            <family val="3"/>
            <charset val="134"/>
          </rPr>
          <t>荣誉称号：院级优秀团员</t>
        </r>
        <r>
          <rPr>
            <sz val="9"/>
            <color rgb="FF000000"/>
            <rFont val="宋体"/>
            <family val="3"/>
            <charset val="134"/>
          </rPr>
          <t xml:space="preserve">				
</t>
        </r>
        <r>
          <rPr>
            <sz val="9"/>
            <color rgb="FF000000"/>
            <rFont val="宋体"/>
            <family val="3"/>
            <charset val="134"/>
          </rPr>
          <t>志愿时长（</t>
        </r>
        <r>
          <rPr>
            <sz val="9"/>
            <color rgb="FF000000"/>
            <rFont val="宋体"/>
            <family val="3"/>
            <charset val="134"/>
          </rPr>
          <t>37</t>
        </r>
        <r>
          <rPr>
            <sz val="9"/>
            <color rgb="FF000000"/>
            <rFont val="宋体"/>
            <family val="3"/>
            <charset val="134"/>
          </rPr>
          <t>小时）</t>
        </r>
        <r>
          <rPr>
            <sz val="9"/>
            <color rgb="FF000000"/>
            <rFont val="宋体"/>
            <family val="3"/>
            <charset val="134"/>
          </rPr>
          <t xml:space="preserve">				
</t>
        </r>
        <r>
          <rPr>
            <sz val="9"/>
            <color rgb="FF000000"/>
            <rFont val="宋体"/>
            <family val="3"/>
            <charset val="134"/>
          </rPr>
          <t>组织部干事，考核称职</t>
        </r>
        <r>
          <rPr>
            <sz val="9"/>
            <color rgb="FF000000"/>
            <rFont val="宋体"/>
            <family val="3"/>
            <charset val="134"/>
          </rPr>
          <t xml:space="preserve">				
</t>
        </r>
        <r>
          <rPr>
            <sz val="9"/>
            <color rgb="FF000000"/>
            <rFont val="宋体"/>
            <family val="3"/>
            <charset val="134"/>
          </rPr>
          <t>郑洋：</t>
        </r>
        <r>
          <rPr>
            <sz val="9"/>
            <color rgb="FF000000"/>
            <rFont val="宋体"/>
            <family val="3"/>
            <charset val="134"/>
          </rPr>
          <t xml:space="preserve">
</t>
        </r>
        <r>
          <rPr>
            <sz val="9"/>
            <color rgb="FF000000"/>
            <rFont val="宋体"/>
            <family val="3"/>
            <charset val="134"/>
          </rPr>
          <t>院优秀团员＋</t>
        </r>
        <r>
          <rPr>
            <sz val="9"/>
            <color rgb="FF000000"/>
            <rFont val="宋体"/>
            <family val="3"/>
            <charset val="134"/>
          </rPr>
          <t xml:space="preserve">4 </t>
        </r>
        <r>
          <rPr>
            <sz val="9"/>
            <color rgb="FF000000"/>
            <rFont val="宋体"/>
            <family val="3"/>
            <charset val="134"/>
          </rPr>
          <t>志愿时长</t>
        </r>
        <r>
          <rPr>
            <sz val="9"/>
            <color rgb="FF000000"/>
            <rFont val="宋体"/>
            <family val="3"/>
            <charset val="134"/>
          </rPr>
          <t>37</t>
        </r>
        <r>
          <rPr>
            <sz val="9"/>
            <color rgb="FF000000"/>
            <rFont val="宋体"/>
            <family val="3"/>
            <charset val="134"/>
          </rPr>
          <t>小时＋</t>
        </r>
        <r>
          <rPr>
            <sz val="9"/>
            <color rgb="FF000000"/>
            <rFont val="宋体"/>
            <family val="3"/>
            <charset val="134"/>
          </rPr>
          <t>4</t>
        </r>
        <r>
          <rPr>
            <sz val="9"/>
            <color rgb="FF000000"/>
            <rFont val="宋体"/>
            <family val="3"/>
            <charset val="134"/>
          </rPr>
          <t>分</t>
        </r>
        <r>
          <rPr>
            <sz val="9"/>
            <color rgb="FF000000"/>
            <rFont val="宋体"/>
            <family val="3"/>
            <charset val="134"/>
          </rPr>
          <t xml:space="preserve"> </t>
        </r>
        <r>
          <rPr>
            <sz val="9"/>
            <color rgb="FF000000"/>
            <rFont val="宋体"/>
            <family val="3"/>
            <charset val="134"/>
          </rPr>
          <t>组织部干事考核称职＋</t>
        </r>
        <r>
          <rPr>
            <sz val="9"/>
            <color rgb="FF000000"/>
            <rFont val="宋体"/>
            <family val="3"/>
            <charset val="134"/>
          </rPr>
          <t>2</t>
        </r>
        <r>
          <rPr>
            <sz val="9"/>
            <color rgb="FF000000"/>
            <rFont val="宋体"/>
            <family val="3"/>
            <charset val="134"/>
          </rPr>
          <t>分</t>
        </r>
        <r>
          <rPr>
            <sz val="9"/>
            <color rgb="FF000000"/>
            <rFont val="宋体"/>
            <family val="3"/>
            <charset val="134"/>
          </rPr>
          <t xml:space="preserve"> </t>
        </r>
        <r>
          <rPr>
            <sz val="9"/>
            <color rgb="FF000000"/>
            <rFont val="宋体"/>
            <family val="3"/>
            <charset val="134"/>
          </rPr>
          <t>宿舍整改成员</t>
        </r>
        <r>
          <rPr>
            <sz val="9"/>
            <color rgb="FF000000"/>
            <rFont val="宋体"/>
            <family val="3"/>
            <charset val="134"/>
          </rPr>
          <t>-3</t>
        </r>
        <r>
          <rPr>
            <sz val="9"/>
            <color rgb="FF000000"/>
            <rFont val="宋体"/>
            <family val="3"/>
            <charset val="134"/>
          </rPr>
          <t>分</t>
        </r>
        <r>
          <rPr>
            <sz val="9"/>
            <color rgb="FF000000"/>
            <rFont val="宋体"/>
            <family val="3"/>
            <charset val="134"/>
          </rPr>
          <t xml:space="preserve">  </t>
        </r>
        <r>
          <rPr>
            <sz val="9"/>
            <color rgb="FF000000"/>
            <rFont val="宋体"/>
            <family val="3"/>
            <charset val="134"/>
          </rPr>
          <t>校级志愿者行动先进个人＋</t>
        </r>
        <r>
          <rPr>
            <sz val="9"/>
            <color rgb="FF000000"/>
            <rFont val="宋体"/>
            <family val="3"/>
            <charset val="134"/>
          </rPr>
          <t xml:space="preserve">8				</t>
        </r>
      </text>
    </comment>
    <comment ref="O487" authorId="2" shapeId="0">
      <text>
        <r>
          <rPr>
            <b/>
            <sz val="9"/>
            <color rgb="FF000000"/>
            <rFont val="宋体"/>
            <family val="3"/>
            <charset val="134"/>
          </rPr>
          <t>郑洋</t>
        </r>
        <r>
          <rPr>
            <b/>
            <sz val="9"/>
            <color rgb="FF000000"/>
            <rFont val="宋体"/>
            <family val="3"/>
            <charset val="134"/>
          </rPr>
          <t xml:space="preserve">:
</t>
        </r>
        <r>
          <rPr>
            <sz val="9"/>
            <color rgb="FF000000"/>
            <rFont val="宋体"/>
            <family val="3"/>
            <charset val="134"/>
          </rPr>
          <t>科研（校级课题立项：新冠疫期，高校参与社区心理压力疏导的线上线下双路径研究</t>
        </r>
        <r>
          <rPr>
            <sz val="9"/>
            <color rgb="FF000000"/>
            <rFont val="宋体"/>
            <family val="3"/>
            <charset val="134"/>
          </rPr>
          <t>——</t>
        </r>
        <r>
          <rPr>
            <sz val="9"/>
            <color rgb="FF000000"/>
            <rFont val="宋体"/>
            <family val="3"/>
            <charset val="134"/>
          </rPr>
          <t>以金华某社区为例）课题负责人＋</t>
        </r>
        <r>
          <rPr>
            <sz val="9"/>
            <color rgb="FF000000"/>
            <rFont val="宋体"/>
            <family val="3"/>
            <charset val="134"/>
          </rPr>
          <t>3</t>
        </r>
        <r>
          <rPr>
            <sz val="9"/>
            <color rgb="FF000000"/>
            <rFont val="宋体"/>
            <family val="3"/>
            <charset val="134"/>
          </rPr>
          <t>分</t>
        </r>
        <r>
          <rPr>
            <sz val="9"/>
            <color rgb="FF000000"/>
            <rFont val="宋体"/>
            <family val="3"/>
            <charset val="134"/>
          </rPr>
          <t xml:space="preserve">
</t>
        </r>
        <r>
          <rPr>
            <sz val="9"/>
            <color rgb="FF000000"/>
            <rFont val="宋体"/>
            <family val="3"/>
            <charset val="134"/>
          </rPr>
          <t>科研（院级课题立项：新冠疫期，高校学生参与朋辈心理压力疏导的路径研究</t>
        </r>
        <r>
          <rPr>
            <sz val="9"/>
            <color rgb="FF000000"/>
            <rFont val="宋体"/>
            <family val="3"/>
            <charset val="134"/>
          </rPr>
          <t>-</t>
        </r>
        <r>
          <rPr>
            <sz val="9"/>
            <color rgb="FF000000"/>
            <rFont val="宋体"/>
            <family val="3"/>
            <charset val="134"/>
          </rPr>
          <t>以浙江师范大学为例）课题负责人＋</t>
        </r>
        <r>
          <rPr>
            <sz val="9"/>
            <color rgb="FF000000"/>
            <rFont val="宋体"/>
            <family val="3"/>
            <charset val="134"/>
          </rPr>
          <t>1.5</t>
        </r>
        <r>
          <rPr>
            <sz val="9"/>
            <color rgb="FF000000"/>
            <rFont val="宋体"/>
            <family val="3"/>
            <charset val="134"/>
          </rPr>
          <t>分</t>
        </r>
        <r>
          <rPr>
            <sz val="9"/>
            <color rgb="FF000000"/>
            <rFont val="宋体"/>
            <family val="3"/>
            <charset val="134"/>
          </rPr>
          <t xml:space="preserve">
</t>
        </r>
      </text>
    </comment>
    <comment ref="T487" authorId="2" shapeId="0">
      <text>
        <r>
          <rPr>
            <b/>
            <sz val="9"/>
            <color rgb="FF000000"/>
            <rFont val="宋体"/>
            <family val="3"/>
            <charset val="134"/>
          </rPr>
          <t>郑洋</t>
        </r>
        <r>
          <rPr>
            <b/>
            <sz val="9"/>
            <color rgb="FF000000"/>
            <rFont val="宋体"/>
            <family val="3"/>
            <charset val="134"/>
          </rPr>
          <t>:</t>
        </r>
        <r>
          <rPr>
            <sz val="9"/>
            <color rgb="FF000000"/>
            <rFont val="宋体"/>
            <family val="3"/>
            <charset val="134"/>
          </rPr>
          <t xml:space="preserve">
</t>
        </r>
        <r>
          <rPr>
            <sz val="9"/>
            <color rgb="FF000000"/>
            <rFont val="宋体"/>
            <family val="3"/>
            <charset val="134"/>
          </rPr>
          <t>校内综合性比赛：校级：浙江师范大学第十二届国学文化节之主题征文大赛三等奖＋</t>
        </r>
        <r>
          <rPr>
            <sz val="9"/>
            <color rgb="FF000000"/>
            <rFont val="宋体"/>
            <family val="3"/>
            <charset val="134"/>
          </rPr>
          <t xml:space="preserve">5
</t>
        </r>
        <r>
          <rPr>
            <sz val="9"/>
            <color rgb="FF000000"/>
            <rFont val="宋体"/>
            <family val="3"/>
            <charset val="134"/>
          </rPr>
          <t>浙江师范大学第十八届心理知识大比拼个人三等奖＋</t>
        </r>
        <r>
          <rPr>
            <sz val="9"/>
            <color rgb="FF000000"/>
            <rFont val="宋体"/>
            <family val="3"/>
            <charset val="134"/>
          </rPr>
          <t xml:space="preserve">5
</t>
        </r>
        <r>
          <rPr>
            <sz val="9"/>
            <color rgb="FF000000"/>
            <rFont val="宋体"/>
            <family val="3"/>
            <charset val="134"/>
          </rPr>
          <t>校内综合性比赛参与：教师教育学院微团课；浙江师范大学第十四届研究生翻译大赛＋</t>
        </r>
        <r>
          <rPr>
            <sz val="9"/>
            <color rgb="FF000000"/>
            <rFont val="宋体"/>
            <family val="3"/>
            <charset val="134"/>
          </rPr>
          <t xml:space="preserve">1
</t>
        </r>
        <r>
          <rPr>
            <sz val="9"/>
            <color rgb="FF000000"/>
            <rFont val="宋体"/>
            <family val="3"/>
            <charset val="134"/>
          </rPr>
          <t>校外综合性比赛：</t>
        </r>
        <r>
          <rPr>
            <sz val="9"/>
            <color rgb="FF000000"/>
            <rFont val="宋体"/>
            <family val="3"/>
            <charset val="134"/>
          </rPr>
          <t>2021</t>
        </r>
        <r>
          <rPr>
            <sz val="9"/>
            <color rgb="FF000000"/>
            <rFont val="宋体"/>
            <family val="3"/>
            <charset val="134"/>
          </rPr>
          <t>年全国大学生科学素质知识竞答活动初赛一等奖</t>
        </r>
        <r>
          <rPr>
            <sz val="9"/>
            <color rgb="FF000000"/>
            <rFont val="宋体"/>
            <family val="3"/>
            <charset val="134"/>
          </rPr>
          <t>;2021</t>
        </r>
        <r>
          <rPr>
            <sz val="9"/>
            <color rgb="FF000000"/>
            <rFont val="宋体"/>
            <family val="3"/>
            <charset val="134"/>
          </rPr>
          <t>年第二届全国大学生财经素养大赛一等奖、第三届全国大学生语言文字能力大赛三等奖；</t>
        </r>
        <r>
          <rPr>
            <sz val="9"/>
            <color rgb="FF000000"/>
            <rFont val="宋体"/>
            <family val="3"/>
            <charset val="134"/>
          </rPr>
          <t>2021</t>
        </r>
        <r>
          <rPr>
            <sz val="9"/>
            <color rgb="FF000000"/>
            <rFont val="宋体"/>
            <family val="3"/>
            <charset val="134"/>
          </rPr>
          <t>年全国大学生英语词汇竞赛初赛三等奖＋</t>
        </r>
        <r>
          <rPr>
            <sz val="9"/>
            <color rgb="FF000000"/>
            <rFont val="宋体"/>
            <family val="3"/>
            <charset val="134"/>
          </rPr>
          <t>6</t>
        </r>
      </text>
    </comment>
    <comment ref="F488" authorId="29" shapeId="0">
      <text>
        <r>
          <rPr>
            <b/>
            <sz val="9"/>
            <color rgb="FF000000"/>
            <rFont val="宋体"/>
            <family val="3"/>
            <charset val="134"/>
          </rPr>
          <t>周皓文俊</t>
        </r>
        <r>
          <rPr>
            <b/>
            <sz val="9"/>
            <color rgb="FF000000"/>
            <rFont val="宋体"/>
            <family val="3"/>
            <charset val="134"/>
          </rPr>
          <t>:</t>
        </r>
        <r>
          <rPr>
            <sz val="9"/>
            <color rgb="FF000000"/>
            <rFont val="宋体"/>
            <family val="3"/>
            <charset val="134"/>
          </rPr>
          <t xml:space="preserve">
</t>
        </r>
        <r>
          <rPr>
            <sz val="9"/>
            <color rgb="FF000000"/>
            <rFont val="宋体"/>
            <family val="3"/>
            <charset val="134"/>
          </rPr>
          <t>违停</t>
        </r>
        <r>
          <rPr>
            <sz val="9"/>
            <color rgb="FF000000"/>
            <rFont val="宋体"/>
            <family val="3"/>
            <charset val="134"/>
          </rPr>
          <t>-2</t>
        </r>
        <r>
          <rPr>
            <sz val="9"/>
            <color rgb="FF000000"/>
            <rFont val="宋体"/>
            <family val="3"/>
            <charset val="134"/>
          </rPr>
          <t>；志愿时长</t>
        </r>
        <r>
          <rPr>
            <sz val="9"/>
            <color rgb="FF000000"/>
            <rFont val="宋体"/>
            <family val="3"/>
            <charset val="134"/>
          </rPr>
          <t>0</t>
        </r>
        <r>
          <rPr>
            <sz val="9"/>
            <color rgb="FF000000"/>
            <rFont val="宋体"/>
            <family val="3"/>
            <charset val="134"/>
          </rPr>
          <t>小时</t>
        </r>
        <r>
          <rPr>
            <sz val="9"/>
            <color rgb="FF000000"/>
            <rFont val="宋体"/>
            <family val="3"/>
            <charset val="134"/>
          </rPr>
          <t>-2</t>
        </r>
      </text>
    </comment>
    <comment ref="F489" authorId="32" shapeId="0">
      <text>
        <r>
          <rPr>
            <sz val="11"/>
            <color rgb="FF000000"/>
            <rFont val="宋体"/>
            <family val="3"/>
            <charset val="134"/>
          </rPr>
          <t>崔梦阳</t>
        </r>
        <r>
          <rPr>
            <sz val="11"/>
            <color rgb="FF000000"/>
            <rFont val="Helvetica"/>
            <family val="2"/>
          </rPr>
          <t xml:space="preserve">:
</t>
        </r>
        <r>
          <rPr>
            <sz val="11"/>
            <color rgb="FF000000"/>
            <rFont val="Helvetica"/>
            <family val="2"/>
          </rPr>
          <t>1.</t>
        </r>
        <r>
          <rPr>
            <sz val="11"/>
            <color rgb="FF000000"/>
            <rFont val="宋体"/>
            <family val="3"/>
            <charset val="134"/>
          </rPr>
          <t>志愿服务</t>
        </r>
        <r>
          <rPr>
            <sz val="11"/>
            <color rgb="FF000000"/>
            <rFont val="Helvetica"/>
            <family val="2"/>
          </rPr>
          <t>11h</t>
        </r>
        <r>
          <rPr>
            <sz val="11"/>
            <color rgb="FF000000"/>
            <rFont val="宋体"/>
            <family val="3"/>
            <charset val="134"/>
          </rPr>
          <t>，</t>
        </r>
        <r>
          <rPr>
            <sz val="11"/>
            <color rgb="FF000000"/>
            <rFont val="Helvetica"/>
            <family val="2"/>
          </rPr>
          <t xml:space="preserve">+0.5
</t>
        </r>
        <r>
          <rPr>
            <sz val="11"/>
            <color rgb="FF000000"/>
            <rFont val="Helvetica"/>
            <family val="2"/>
          </rPr>
          <t>2.</t>
        </r>
        <r>
          <rPr>
            <sz val="11"/>
            <color rgb="FF000000"/>
            <rFont val="宋体"/>
            <family val="3"/>
            <charset val="134"/>
          </rPr>
          <t>寝室整改责任人，</t>
        </r>
        <r>
          <rPr>
            <sz val="11"/>
            <color rgb="FF000000"/>
            <rFont val="Helvetica"/>
            <family val="2"/>
          </rPr>
          <t xml:space="preserve">-5
</t>
        </r>
        <r>
          <rPr>
            <sz val="11"/>
            <color rgb="FF000000"/>
            <rFont val="Helvetica"/>
            <family val="2"/>
          </rPr>
          <t>3.</t>
        </r>
        <r>
          <rPr>
            <sz val="11"/>
            <color rgb="FF000000"/>
            <rFont val="宋体"/>
            <family val="3"/>
            <charset val="134"/>
          </rPr>
          <t>新闻部干事考核优秀</t>
        </r>
        <r>
          <rPr>
            <sz val="11"/>
            <color rgb="FF000000"/>
            <rFont val="Helvetica"/>
            <family val="2"/>
          </rPr>
          <t xml:space="preserve">+3
</t>
        </r>
        <r>
          <rPr>
            <sz val="11"/>
            <color rgb="FF000000"/>
            <rFont val="Helvetica"/>
            <family val="2"/>
          </rPr>
          <t>4.</t>
        </r>
        <r>
          <rPr>
            <sz val="11"/>
            <color rgb="FF000000"/>
            <rFont val="宋体"/>
            <family val="3"/>
            <charset val="134"/>
          </rPr>
          <t>校课题立项成员</t>
        </r>
        <r>
          <rPr>
            <sz val="11"/>
            <color rgb="FF000000"/>
            <rFont val="Helvetica"/>
            <family val="2"/>
          </rPr>
          <t>+1</t>
        </r>
      </text>
    </comment>
    <comment ref="F490" authorId="2" shapeId="0">
      <text>
        <r>
          <rPr>
            <b/>
            <sz val="9"/>
            <color rgb="FF000000"/>
            <rFont val="宋体"/>
            <family val="3"/>
            <charset val="134"/>
          </rPr>
          <t>郑洋</t>
        </r>
        <r>
          <rPr>
            <b/>
            <sz val="9"/>
            <color rgb="FF000000"/>
            <rFont val="宋体"/>
            <family val="3"/>
            <charset val="134"/>
          </rPr>
          <t>:</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11.5</t>
        </r>
        <r>
          <rPr>
            <sz val="9"/>
            <color rgb="FF000000"/>
            <rFont val="宋体"/>
            <family val="3"/>
            <charset val="134"/>
          </rPr>
          <t>小时＋</t>
        </r>
        <r>
          <rPr>
            <sz val="9"/>
            <color rgb="FF000000"/>
            <rFont val="宋体"/>
            <family val="3"/>
            <charset val="134"/>
          </rPr>
          <t>1</t>
        </r>
        <r>
          <rPr>
            <sz val="9"/>
            <color rgb="FF000000"/>
            <rFont val="宋体"/>
            <family val="3"/>
            <charset val="134"/>
          </rPr>
          <t>分</t>
        </r>
      </text>
    </comment>
    <comment ref="O490" authorId="2" shapeId="0">
      <text>
        <r>
          <rPr>
            <b/>
            <sz val="9"/>
            <color rgb="FF000000"/>
            <rFont val="宋体"/>
            <family val="3"/>
            <charset val="134"/>
          </rPr>
          <t>郑洋</t>
        </r>
        <r>
          <rPr>
            <b/>
            <sz val="9"/>
            <color rgb="FF000000"/>
            <rFont val="宋体"/>
            <family val="3"/>
            <charset val="134"/>
          </rPr>
          <t xml:space="preserve">:
</t>
        </r>
        <r>
          <rPr>
            <sz val="9"/>
            <color rgb="FF000000"/>
            <rFont val="宋体"/>
            <family val="3"/>
            <charset val="134"/>
          </rPr>
          <t>省级课题（决策者童年创伤对模拟司法决策的影响：基于不同案件）负责人＋</t>
        </r>
        <r>
          <rPr>
            <sz val="9"/>
            <color rgb="FF000000"/>
            <rFont val="宋体"/>
            <family val="3"/>
            <charset val="134"/>
          </rPr>
          <t>7.5</t>
        </r>
        <r>
          <rPr>
            <sz val="9"/>
            <color rgb="FF000000"/>
            <rFont val="宋体"/>
            <family val="3"/>
            <charset val="134"/>
          </rPr>
          <t>分</t>
        </r>
        <r>
          <rPr>
            <sz val="9"/>
            <color rgb="FF000000"/>
            <rFont val="宋体"/>
            <family val="3"/>
            <charset val="134"/>
          </rPr>
          <t xml:space="preserve">
</t>
        </r>
      </text>
    </comment>
    <comment ref="F491" authorId="34" shapeId="0">
      <text>
        <r>
          <rPr>
            <b/>
            <sz val="9"/>
            <color rgb="FF000000"/>
            <rFont val="宋体"/>
            <family val="3"/>
            <charset val="134"/>
          </rPr>
          <t>叮咚</t>
        </r>
        <r>
          <rPr>
            <b/>
            <sz val="9"/>
            <color rgb="FF000000"/>
            <rFont val="宋体"/>
            <family val="3"/>
            <charset val="134"/>
          </rPr>
          <t>:</t>
        </r>
        <r>
          <rPr>
            <sz val="9"/>
            <color rgb="FF000000"/>
            <rFont val="宋体"/>
            <family val="3"/>
            <charset val="134"/>
          </rPr>
          <t xml:space="preserve">
</t>
        </r>
        <r>
          <rPr>
            <sz val="9"/>
            <color rgb="FF000000"/>
            <rFont val="宋体"/>
            <family val="3"/>
            <charset val="134"/>
          </rPr>
          <t>学生工作（团支书，考核优秀）</t>
        </r>
        <r>
          <rPr>
            <sz val="9"/>
            <color rgb="FF000000"/>
            <rFont val="宋体"/>
            <family val="3"/>
            <charset val="134"/>
          </rPr>
          <t>+9</t>
        </r>
        <r>
          <rPr>
            <sz val="9"/>
            <color rgb="FF000000"/>
            <rFont val="宋体"/>
            <family val="3"/>
            <charset val="134"/>
          </rPr>
          <t>、志愿服务（</t>
        </r>
        <r>
          <rPr>
            <sz val="9"/>
            <color rgb="FF000000"/>
            <rFont val="宋体"/>
            <family val="3"/>
            <charset val="134"/>
          </rPr>
          <t>49</t>
        </r>
        <r>
          <rPr>
            <sz val="9"/>
            <color rgb="FF000000"/>
            <rFont val="宋体"/>
            <family val="3"/>
            <charset val="134"/>
          </rPr>
          <t>小时）</t>
        </r>
        <r>
          <rPr>
            <sz val="9"/>
            <color rgb="FF000000"/>
            <rFont val="宋体"/>
            <family val="3"/>
            <charset val="134"/>
          </rPr>
          <t>+4</t>
        </r>
        <r>
          <rPr>
            <sz val="9"/>
            <color rgb="FF000000"/>
            <rFont val="宋体"/>
            <family val="3"/>
            <charset val="134"/>
          </rPr>
          <t>、最美寝室</t>
        </r>
        <r>
          <rPr>
            <sz val="9"/>
            <color rgb="FF000000"/>
            <rFont val="宋体"/>
            <family val="3"/>
            <charset val="134"/>
          </rPr>
          <t xml:space="preserve">+5
</t>
        </r>
      </text>
    </comment>
    <comment ref="O491" authorId="35" shapeId="0">
      <text>
        <r>
          <rPr>
            <b/>
            <sz val="9"/>
            <color rgb="FF000000"/>
            <rFont val="宋体"/>
            <family val="3"/>
            <charset val="134"/>
          </rPr>
          <t>:</t>
        </r>
        <r>
          <rPr>
            <sz val="9"/>
            <color rgb="FF000000"/>
            <rFont val="宋体"/>
            <family val="3"/>
            <charset val="134"/>
          </rPr>
          <t xml:space="preserve">
</t>
        </r>
        <r>
          <rPr>
            <sz val="9"/>
            <color rgb="FF000000"/>
            <rFont val="宋体"/>
            <family val="3"/>
            <charset val="134"/>
          </rPr>
          <t>学科竞赛二等奖</t>
        </r>
        <r>
          <rPr>
            <sz val="9"/>
            <color rgb="FF000000"/>
            <rFont val="宋体"/>
            <family val="3"/>
            <charset val="134"/>
          </rPr>
          <t>+7</t>
        </r>
      </text>
    </comment>
    <comment ref="T491" authorId="35" shapeId="0">
      <text>
        <r>
          <rPr>
            <b/>
            <sz val="9"/>
            <rFont val="宋体"/>
            <family val="3"/>
            <charset val="134"/>
          </rPr>
          <t>潇洒哥:</t>
        </r>
        <r>
          <rPr>
            <sz val="9"/>
            <rFont val="宋体"/>
            <family val="3"/>
            <charset val="134"/>
          </rPr>
          <t xml:space="preserve">
两个综合性比赛二等奖+7；院三等奖+3
</t>
        </r>
      </text>
    </comment>
    <comment ref="F492" authorId="35" shapeId="0">
      <text>
        <r>
          <rPr>
            <b/>
            <sz val="9"/>
            <rFont val="宋体"/>
            <family val="3"/>
            <charset val="134"/>
          </rPr>
          <t>:</t>
        </r>
        <r>
          <rPr>
            <sz val="9"/>
            <rFont val="宋体"/>
            <family val="3"/>
            <charset val="134"/>
          </rPr>
          <t xml:space="preserve">
志愿服务（21h）+4</t>
        </r>
      </text>
    </comment>
    <comment ref="O492" authorId="35" shapeId="0">
      <text>
        <r>
          <rPr>
            <b/>
            <sz val="9"/>
            <rFont val="宋体"/>
            <family val="3"/>
            <charset val="134"/>
          </rPr>
          <t>:</t>
        </r>
        <r>
          <rPr>
            <sz val="9"/>
            <rFont val="宋体"/>
            <family val="3"/>
            <charset val="134"/>
          </rPr>
          <t xml:space="preserve">
学科竞赛三等奖+5；院级课题立项+0.33</t>
        </r>
      </text>
    </comment>
    <comment ref="T492" authorId="35" shapeId="0">
      <text>
        <r>
          <rPr>
            <b/>
            <sz val="9"/>
            <rFont val="宋体"/>
            <family val="3"/>
            <charset val="134"/>
          </rPr>
          <t>潇洒哥:</t>
        </r>
        <r>
          <rPr>
            <sz val="9"/>
            <rFont val="宋体"/>
            <family val="3"/>
            <charset val="134"/>
          </rPr>
          <t xml:space="preserve">
排球赛一等奖+5；排球赛三等奖+2.5；
</t>
        </r>
      </text>
    </comment>
    <comment ref="F493" authorId="35" shapeId="0">
      <text>
        <r>
          <rPr>
            <b/>
            <sz val="9"/>
            <rFont val="宋体"/>
            <family val="3"/>
            <charset val="134"/>
          </rPr>
          <t>:</t>
        </r>
        <r>
          <rPr>
            <sz val="9"/>
            <rFont val="宋体"/>
            <family val="3"/>
            <charset val="134"/>
          </rPr>
          <t xml:space="preserve">
志愿服务（0h）</t>
        </r>
      </text>
    </comment>
    <comment ref="F494" authorId="35" shapeId="0">
      <text>
        <r>
          <rPr>
            <b/>
            <sz val="9"/>
            <rFont val="宋体"/>
            <family val="3"/>
            <charset val="134"/>
          </rPr>
          <t>:</t>
        </r>
        <r>
          <rPr>
            <sz val="9"/>
            <rFont val="宋体"/>
            <family val="3"/>
            <charset val="134"/>
          </rPr>
          <t xml:space="preserve">
志愿服务（11h）+0.5</t>
        </r>
      </text>
    </comment>
    <comment ref="F495" authorId="35" shapeId="0">
      <text>
        <r>
          <rPr>
            <b/>
            <sz val="9"/>
            <rFont val="宋体"/>
            <family val="3"/>
            <charset val="134"/>
          </rPr>
          <t>:</t>
        </r>
        <r>
          <rPr>
            <sz val="9"/>
            <rFont val="宋体"/>
            <family val="3"/>
            <charset val="134"/>
          </rPr>
          <t xml:space="preserve">
最美寝室+5；志愿服务（19h）+4</t>
        </r>
      </text>
    </comment>
    <comment ref="F496" authorId="35" shapeId="0">
      <text>
        <r>
          <rPr>
            <b/>
            <sz val="9"/>
            <rFont val="宋体"/>
            <family val="3"/>
            <charset val="134"/>
          </rPr>
          <t>:</t>
        </r>
        <r>
          <rPr>
            <sz val="9"/>
            <rFont val="宋体"/>
            <family val="3"/>
            <charset val="134"/>
          </rPr>
          <t xml:space="preserve">
志愿服务（3h）</t>
        </r>
      </text>
    </comment>
    <comment ref="F497" authorId="35" shapeId="0">
      <text>
        <r>
          <rPr>
            <b/>
            <sz val="9"/>
            <color rgb="FF000000"/>
            <rFont val="宋体"/>
            <family val="3"/>
            <charset val="134"/>
          </rPr>
          <t>38192:</t>
        </r>
        <r>
          <rPr>
            <sz val="9"/>
            <color rgb="FF000000"/>
            <rFont val="宋体"/>
            <family val="3"/>
            <charset val="134"/>
          </rPr>
          <t xml:space="preserve">
</t>
        </r>
        <r>
          <rPr>
            <sz val="9"/>
            <color rgb="FF000000"/>
            <rFont val="宋体"/>
            <family val="3"/>
            <charset val="134"/>
          </rPr>
          <t>最美寝室</t>
        </r>
        <r>
          <rPr>
            <sz val="9"/>
            <color rgb="FF000000"/>
            <rFont val="宋体"/>
            <family val="3"/>
            <charset val="134"/>
          </rPr>
          <t>+5</t>
        </r>
        <r>
          <rPr>
            <sz val="9"/>
            <color rgb="FF000000"/>
            <rFont val="宋体"/>
            <family val="3"/>
            <charset val="134"/>
          </rPr>
          <t>；志愿服务（</t>
        </r>
        <r>
          <rPr>
            <sz val="9"/>
            <color rgb="FF000000"/>
            <rFont val="宋体"/>
            <family val="3"/>
            <charset val="134"/>
          </rPr>
          <t>41h</t>
        </r>
        <r>
          <rPr>
            <sz val="9"/>
            <color rgb="FF000000"/>
            <rFont val="宋体"/>
            <family val="3"/>
            <charset val="134"/>
          </rPr>
          <t>）</t>
        </r>
        <r>
          <rPr>
            <sz val="9"/>
            <color rgb="FF000000"/>
            <rFont val="宋体"/>
            <family val="3"/>
            <charset val="134"/>
          </rPr>
          <t>+4</t>
        </r>
      </text>
    </comment>
    <comment ref="T497" authorId="35" shapeId="0">
      <text>
        <r>
          <rPr>
            <b/>
            <sz val="9"/>
            <rFont val="宋体"/>
            <family val="3"/>
            <charset val="134"/>
          </rPr>
          <t>潇洒哥:</t>
        </r>
        <r>
          <rPr>
            <sz val="9"/>
            <rFont val="宋体"/>
            <family val="3"/>
            <charset val="134"/>
          </rPr>
          <t xml:space="preserve">
两个排球赛二等奖+7
</t>
        </r>
      </text>
    </comment>
    <comment ref="F498" authorId="35" shapeId="0">
      <text>
        <r>
          <rPr>
            <b/>
            <sz val="9"/>
            <rFont val="宋体"/>
            <family val="3"/>
            <charset val="134"/>
          </rPr>
          <t>:</t>
        </r>
        <r>
          <rPr>
            <sz val="9"/>
            <rFont val="宋体"/>
            <family val="3"/>
            <charset val="134"/>
          </rPr>
          <t xml:space="preserve">
最美寝室+5；志愿服务（13h）+1.5</t>
        </r>
      </text>
    </comment>
    <comment ref="O498" authorId="34" shapeId="0">
      <text>
        <r>
          <rPr>
            <b/>
            <sz val="9"/>
            <rFont val="宋体"/>
            <family val="3"/>
            <charset val="134"/>
          </rPr>
          <t>潇洒哥:</t>
        </r>
        <r>
          <rPr>
            <sz val="9"/>
            <rFont val="宋体"/>
            <family val="3"/>
            <charset val="134"/>
          </rPr>
          <t xml:space="preserve">
物理竞赛二等奖
</t>
        </r>
      </text>
    </comment>
    <comment ref="F499" authorId="35" shapeId="0">
      <text>
        <r>
          <rPr>
            <b/>
            <sz val="9"/>
            <rFont val="宋体"/>
            <family val="3"/>
            <charset val="134"/>
          </rPr>
          <t>:</t>
        </r>
        <r>
          <rPr>
            <sz val="9"/>
            <rFont val="宋体"/>
            <family val="3"/>
            <charset val="134"/>
          </rPr>
          <t xml:space="preserve">
志愿服务（2h）-2</t>
        </r>
      </text>
    </comment>
    <comment ref="F500" authorId="35" shapeId="0">
      <text>
        <r>
          <rPr>
            <b/>
            <sz val="9"/>
            <rFont val="宋体"/>
            <family val="3"/>
            <charset val="134"/>
          </rPr>
          <t>:</t>
        </r>
        <r>
          <rPr>
            <sz val="9"/>
            <rFont val="宋体"/>
            <family val="3"/>
            <charset val="134"/>
          </rPr>
          <t xml:space="preserve">
志愿服务（0h）-2</t>
        </r>
      </text>
    </comment>
    <comment ref="F501" authorId="35" shapeId="0">
      <text>
        <r>
          <rPr>
            <b/>
            <sz val="9"/>
            <rFont val="宋体"/>
            <family val="3"/>
            <charset val="134"/>
          </rPr>
          <t>:</t>
        </r>
        <r>
          <rPr>
            <sz val="9"/>
            <rFont val="宋体"/>
            <family val="3"/>
            <charset val="134"/>
          </rPr>
          <t xml:space="preserve">
电动车违规-2；宿舍整改非责任人-3；志愿服务（14h）+2</t>
        </r>
      </text>
    </comment>
    <comment ref="F502" authorId="35" shapeId="0">
      <text>
        <r>
          <rPr>
            <b/>
            <sz val="9"/>
            <rFont val="宋体"/>
            <family val="3"/>
            <charset val="134"/>
          </rPr>
          <t>:</t>
        </r>
        <r>
          <rPr>
            <sz val="9"/>
            <rFont val="宋体"/>
            <family val="3"/>
            <charset val="134"/>
          </rPr>
          <t xml:space="preserve">
宿舍整改非责任人-3；志愿服务（20h)+4</t>
        </r>
      </text>
    </comment>
    <comment ref="O502" authorId="35" shapeId="0">
      <text>
        <r>
          <rPr>
            <b/>
            <sz val="9"/>
            <rFont val="宋体"/>
            <family val="3"/>
            <charset val="134"/>
          </rPr>
          <t>潇洒哥:</t>
        </r>
        <r>
          <rPr>
            <sz val="9"/>
            <rFont val="宋体"/>
            <family val="3"/>
            <charset val="134"/>
          </rPr>
          <t xml:space="preserve">
物理竞赛二等奖+7，学科竞赛三等奖+5
</t>
        </r>
      </text>
    </comment>
    <comment ref="T502" authorId="35" shapeId="0">
      <text>
        <r>
          <rPr>
            <b/>
            <sz val="9"/>
            <rFont val="宋体"/>
            <family val="3"/>
            <charset val="134"/>
          </rPr>
          <t>潇洒哥:</t>
        </r>
        <r>
          <rPr>
            <sz val="9"/>
            <rFont val="宋体"/>
            <family val="3"/>
            <charset val="134"/>
          </rPr>
          <t xml:space="preserve">
网络竞赛+2
</t>
        </r>
      </text>
    </comment>
    <comment ref="F503" authorId="35" shapeId="0">
      <text>
        <r>
          <rPr>
            <b/>
            <sz val="9"/>
            <rFont val="宋体"/>
            <family val="3"/>
            <charset val="134"/>
          </rPr>
          <t>：
志愿服务（0h）-2</t>
        </r>
      </text>
    </comment>
    <comment ref="F504" authorId="35" shapeId="0">
      <text>
        <r>
          <rPr>
            <b/>
            <sz val="9"/>
            <rFont val="宋体"/>
            <family val="3"/>
            <charset val="134"/>
          </rPr>
          <t>:</t>
        </r>
        <r>
          <rPr>
            <sz val="9"/>
            <rFont val="宋体"/>
            <family val="3"/>
            <charset val="134"/>
          </rPr>
          <t xml:space="preserve">
电动车违规-2；寝室整改非责任人-3；志愿服务（18h）+4</t>
        </r>
      </text>
    </comment>
    <comment ref="F505" authorId="35" shapeId="0">
      <text>
        <r>
          <rPr>
            <b/>
            <sz val="9"/>
            <rFont val="宋体"/>
            <family val="3"/>
            <charset val="134"/>
          </rPr>
          <t>:</t>
        </r>
        <r>
          <rPr>
            <sz val="9"/>
            <rFont val="宋体"/>
            <family val="3"/>
            <charset val="134"/>
          </rPr>
          <t xml:space="preserve">
任职党小组组长+4</t>
        </r>
      </text>
    </comment>
    <comment ref="O505" authorId="34" shapeId="0">
      <text>
        <r>
          <rPr>
            <b/>
            <sz val="9"/>
            <rFont val="宋体"/>
            <family val="3"/>
            <charset val="134"/>
          </rPr>
          <t>潇洒哥:</t>
        </r>
        <r>
          <rPr>
            <sz val="9"/>
            <rFont val="宋体"/>
            <family val="3"/>
            <charset val="134"/>
          </rPr>
          <t xml:space="preserve">
物理竞赛二等奖
</t>
        </r>
      </text>
    </comment>
    <comment ref="F506" authorId="35" shapeId="0">
      <text>
        <r>
          <rPr>
            <b/>
            <sz val="9"/>
            <rFont val="宋体"/>
            <family val="3"/>
            <charset val="134"/>
          </rPr>
          <t>:</t>
        </r>
        <r>
          <rPr>
            <sz val="9"/>
            <rFont val="宋体"/>
            <family val="3"/>
            <charset val="134"/>
          </rPr>
          <t xml:space="preserve">
文明寝室+3；志愿服务（22h）+4</t>
        </r>
      </text>
    </comment>
    <comment ref="O506" authorId="35" shapeId="0">
      <text>
        <r>
          <rPr>
            <sz val="9"/>
            <rFont val="宋体"/>
            <family val="3"/>
            <charset val="134"/>
          </rPr>
          <t xml:space="preserve">:
物理竞赛一等奖+10；学科竞赛三等奖+5；院课题立项+0.33
</t>
        </r>
      </text>
    </comment>
    <comment ref="T506" authorId="35" shapeId="0">
      <text>
        <r>
          <rPr>
            <sz val="9"/>
            <rFont val="宋体"/>
            <family val="3"/>
            <charset val="134"/>
          </rPr>
          <t>:
三个网络竞赛+6；参与+1</t>
        </r>
      </text>
    </comment>
    <comment ref="F507" authorId="35" shapeId="0">
      <text>
        <r>
          <rPr>
            <b/>
            <sz val="9"/>
            <rFont val="宋体"/>
            <family val="3"/>
            <charset val="134"/>
          </rPr>
          <t>:</t>
        </r>
        <r>
          <rPr>
            <sz val="9"/>
            <rFont val="宋体"/>
            <family val="3"/>
            <charset val="134"/>
          </rPr>
          <t xml:space="preserve">
文明寝室+3；志愿服务（18h）+4</t>
        </r>
      </text>
    </comment>
    <comment ref="O507" authorId="35" shapeId="0">
      <text>
        <r>
          <rPr>
            <b/>
            <sz val="9"/>
            <rFont val="宋体"/>
            <family val="3"/>
            <charset val="134"/>
          </rPr>
          <t>38192:</t>
        </r>
        <r>
          <rPr>
            <sz val="9"/>
            <rFont val="宋体"/>
            <family val="3"/>
            <charset val="134"/>
          </rPr>
          <t xml:space="preserve">
两个院课题立项（负责人、成员）+2</t>
        </r>
      </text>
    </comment>
    <comment ref="T507" authorId="35" shapeId="0">
      <text>
        <r>
          <rPr>
            <sz val="9"/>
            <rFont val="宋体"/>
            <family val="3"/>
            <charset val="134"/>
          </rPr>
          <t xml:space="preserve">:
三个网络竞赛+6；参与+1
</t>
        </r>
      </text>
    </comment>
    <comment ref="F508" authorId="35" shapeId="0">
      <text>
        <r>
          <rPr>
            <b/>
            <sz val="9"/>
            <rFont val="宋体"/>
            <family val="3"/>
            <charset val="134"/>
          </rPr>
          <t>:</t>
        </r>
        <r>
          <rPr>
            <sz val="9"/>
            <rFont val="宋体"/>
            <family val="3"/>
            <charset val="134"/>
          </rPr>
          <t xml:space="preserve">
宿舍整改（责任人）-5</t>
        </r>
      </text>
    </comment>
    <comment ref="F509" authorId="35" shapeId="0">
      <text>
        <r>
          <rPr>
            <b/>
            <sz val="9"/>
            <rFont val="宋体"/>
            <family val="3"/>
            <charset val="134"/>
          </rPr>
          <t>:</t>
        </r>
        <r>
          <rPr>
            <sz val="9"/>
            <rFont val="宋体"/>
            <family val="3"/>
            <charset val="134"/>
          </rPr>
          <t xml:space="preserve">
文明寝室+3；</t>
        </r>
      </text>
    </comment>
    <comment ref="O509" authorId="34" shapeId="0">
      <text>
        <r>
          <rPr>
            <b/>
            <sz val="9"/>
            <rFont val="宋体"/>
            <family val="3"/>
            <charset val="134"/>
          </rPr>
          <t>潇洒哥:</t>
        </r>
        <r>
          <rPr>
            <sz val="9"/>
            <rFont val="宋体"/>
            <family val="3"/>
            <charset val="134"/>
          </rPr>
          <t xml:space="preserve">
物理竞赛三等奖+5
</t>
        </r>
      </text>
    </comment>
    <comment ref="T509" authorId="35" shapeId="0">
      <text>
        <r>
          <rPr>
            <sz val="9"/>
            <rFont val="宋体"/>
            <family val="3"/>
            <charset val="134"/>
          </rPr>
          <t>:
校二等奖+7</t>
        </r>
      </text>
    </comment>
    <comment ref="O510" authorId="35" shapeId="0">
      <text>
        <r>
          <rPr>
            <sz val="9"/>
            <rFont val="宋体"/>
            <family val="3"/>
            <charset val="134"/>
          </rPr>
          <t>:
学科竞赛三等奖+5
物理竞三等奖+5</t>
        </r>
      </text>
    </comment>
    <comment ref="F511" authorId="35" shapeId="0">
      <text>
        <r>
          <rPr>
            <b/>
            <sz val="9"/>
            <rFont val="宋体"/>
            <family val="3"/>
            <charset val="134"/>
          </rPr>
          <t>:</t>
        </r>
        <r>
          <rPr>
            <sz val="9"/>
            <rFont val="宋体"/>
            <family val="3"/>
            <charset val="134"/>
          </rPr>
          <t xml:space="preserve">
文明寝室+3；志愿服务（22h）+4</t>
        </r>
      </text>
    </comment>
    <comment ref="O511" authorId="35" shapeId="0">
      <text>
        <r>
          <rPr>
            <b/>
            <sz val="9"/>
            <rFont val="宋体"/>
            <family val="3"/>
            <charset val="134"/>
          </rPr>
          <t>38192:</t>
        </r>
        <r>
          <rPr>
            <sz val="9"/>
            <rFont val="宋体"/>
            <family val="3"/>
            <charset val="134"/>
          </rPr>
          <t xml:space="preserve">
学科竞赛三等奖+5</t>
        </r>
      </text>
    </comment>
    <comment ref="T511" authorId="35" shapeId="0">
      <text>
        <r>
          <rPr>
            <sz val="9"/>
            <rFont val="宋体"/>
            <family val="3"/>
            <charset val="134"/>
          </rPr>
          <t>:
篮球赛第三名、第四名+3；参与+0.5</t>
        </r>
      </text>
    </comment>
    <comment ref="F512" authorId="35" shapeId="0">
      <text>
        <r>
          <rPr>
            <b/>
            <sz val="9"/>
            <rFont val="宋体"/>
            <family val="3"/>
            <charset val="134"/>
          </rPr>
          <t>:</t>
        </r>
        <r>
          <rPr>
            <sz val="9"/>
            <rFont val="宋体"/>
            <family val="3"/>
            <charset val="134"/>
          </rPr>
          <t xml:space="preserve">
电动车违规-3；志愿服务（6h）-1</t>
        </r>
      </text>
    </comment>
    <comment ref="F513" authorId="35" shapeId="0">
      <text>
        <r>
          <rPr>
            <b/>
            <sz val="9"/>
            <rFont val="宋体"/>
            <family val="3"/>
            <charset val="134"/>
          </rPr>
          <t>38192:</t>
        </r>
        <r>
          <rPr>
            <sz val="9"/>
            <rFont val="宋体"/>
            <family val="3"/>
            <charset val="134"/>
          </rPr>
          <t xml:space="preserve">
任职班委+4；志愿服务（18h）+4</t>
        </r>
      </text>
    </comment>
    <comment ref="O513" authorId="34" shapeId="0">
      <text>
        <r>
          <rPr>
            <b/>
            <sz val="9"/>
            <rFont val="宋体"/>
            <family val="3"/>
            <charset val="134"/>
          </rPr>
          <t>潇洒哥:</t>
        </r>
        <r>
          <rPr>
            <sz val="9"/>
            <rFont val="宋体"/>
            <family val="3"/>
            <charset val="134"/>
          </rPr>
          <t xml:space="preserve">
物理竞赛二等奖
</t>
        </r>
      </text>
    </comment>
    <comment ref="T513" authorId="35" shapeId="0">
      <text>
        <r>
          <rPr>
            <sz val="9"/>
            <rFont val="宋体"/>
            <family val="3"/>
            <charset val="134"/>
          </rPr>
          <t>:
院三等奖+3；三个网络竞赛+6；参与+0.5</t>
        </r>
      </text>
    </comment>
    <comment ref="F514" authorId="35" shapeId="0">
      <text>
        <r>
          <rPr>
            <b/>
            <sz val="9"/>
            <rFont val="宋体"/>
            <family val="3"/>
            <charset val="134"/>
          </rPr>
          <t>38192:</t>
        </r>
        <r>
          <rPr>
            <sz val="9"/>
            <rFont val="宋体"/>
            <family val="3"/>
            <charset val="134"/>
          </rPr>
          <t xml:space="preserve">
任职班长（优秀）+9；志愿服务（26h）+4；优秀团干荣誉加分+4</t>
        </r>
      </text>
    </comment>
    <comment ref="O514" authorId="35" shapeId="0">
      <text>
        <r>
          <rPr>
            <sz val="9"/>
            <rFont val="宋体"/>
            <family val="3"/>
            <charset val="134"/>
          </rPr>
          <t>38192:
学科竞赛三等奖+5；两个院课题立项（成员）+1.5；物理竞赛二等奖+5</t>
        </r>
      </text>
    </comment>
    <comment ref="T514" authorId="34" shapeId="0">
      <text>
        <r>
          <rPr>
            <b/>
            <sz val="9"/>
            <rFont val="宋体"/>
            <family val="3"/>
            <charset val="134"/>
          </rPr>
          <t>潇洒哥:</t>
        </r>
        <r>
          <rPr>
            <sz val="9"/>
            <rFont val="宋体"/>
            <family val="3"/>
            <charset val="134"/>
          </rPr>
          <t xml:space="preserve">
浙师大心理知识大比拼参与+0.5
</t>
        </r>
      </text>
    </comment>
    <comment ref="F515" authorId="36" shapeId="0">
      <text>
        <r>
          <rPr>
            <b/>
            <sz val="9"/>
            <rFont val="宋体"/>
            <family val="3"/>
            <charset val="134"/>
          </rPr>
          <t>小郑冲呀:</t>
        </r>
        <r>
          <rPr>
            <sz val="9"/>
            <rFont val="宋体"/>
            <family val="3"/>
            <charset val="134"/>
          </rPr>
          <t xml:space="preserve">
志愿服务（12小时），+1</t>
        </r>
      </text>
    </comment>
    <comment ref="F516" authorId="36" shapeId="0">
      <text>
        <r>
          <rPr>
            <b/>
            <sz val="9"/>
            <rFont val="宋体"/>
            <family val="3"/>
            <charset val="134"/>
          </rPr>
          <t>小郑冲呀:</t>
        </r>
        <r>
          <rPr>
            <sz val="9"/>
            <rFont val="宋体"/>
            <family val="3"/>
            <charset val="134"/>
          </rPr>
          <t xml:space="preserve">
志愿服务（22小时），+4
</t>
        </r>
      </text>
    </comment>
    <comment ref="O516" authorId="36" shapeId="0">
      <text>
        <r>
          <rPr>
            <b/>
            <sz val="9"/>
            <color indexed="8"/>
            <rFont val="宋体"/>
            <family val="3"/>
            <charset val="134"/>
          </rPr>
          <t>小郑冲呀:</t>
        </r>
        <r>
          <rPr>
            <sz val="9"/>
            <color indexed="8"/>
            <rFont val="宋体"/>
            <family val="3"/>
            <charset val="134"/>
          </rPr>
          <t xml:space="preserve">
浙江师范大学全日制教育硕士专业学位研究生学科教学（生物）专业教学技能大赛三等奖，+5</t>
        </r>
      </text>
    </comment>
    <comment ref="F517" authorId="36" shapeId="0">
      <text>
        <r>
          <rPr>
            <b/>
            <sz val="9"/>
            <color indexed="8"/>
            <rFont val="宋体"/>
            <family val="3"/>
            <charset val="134"/>
          </rPr>
          <t>小郑冲呀:</t>
        </r>
        <r>
          <rPr>
            <sz val="9"/>
            <color indexed="8"/>
            <rFont val="宋体"/>
            <family val="3"/>
            <charset val="134"/>
          </rPr>
          <t xml:space="preserve">
志愿服务（15小时），+2.5
</t>
        </r>
      </text>
    </comment>
    <comment ref="O517" authorId="36" shapeId="0">
      <text>
        <r>
          <rPr>
            <b/>
            <sz val="9"/>
            <color indexed="8"/>
            <rFont val="宋体"/>
            <family val="3"/>
            <charset val="134"/>
          </rPr>
          <t>小郑冲呀:</t>
        </r>
        <r>
          <rPr>
            <sz val="9"/>
            <color indexed="8"/>
            <rFont val="宋体"/>
            <family val="3"/>
            <charset val="134"/>
          </rPr>
          <t xml:space="preserve">
研究生院“服务省域战略 助力共同富裕建设”专项课题，立项，主持，+3
教师教育学院第十期学生课外学术科技活动教育学课题，立项，参与，+0.5</t>
        </r>
      </text>
    </comment>
    <comment ref="T517" authorId="36" shapeId="0">
      <text>
        <r>
          <rPr>
            <b/>
            <sz val="9"/>
            <rFont val="宋体"/>
            <family val="3"/>
            <charset val="134"/>
          </rPr>
          <t>小郑冲呀:</t>
        </r>
        <r>
          <rPr>
            <sz val="9"/>
            <rFont val="宋体"/>
            <family val="3"/>
            <charset val="134"/>
          </rPr>
          <t xml:space="preserve">
第六届全国大学生预防艾滋病知识竞赛优秀奖，+2
《国家基础教育课程、教材、教学调查》社会实践调查，+0.5</t>
        </r>
      </text>
    </comment>
    <comment ref="F518" authorId="36" shapeId="0">
      <text>
        <r>
          <rPr>
            <b/>
            <sz val="9"/>
            <rFont val="宋体"/>
            <family val="3"/>
            <charset val="134"/>
          </rPr>
          <t>小郑冲呀:</t>
        </r>
        <r>
          <rPr>
            <sz val="9"/>
            <rFont val="宋体"/>
            <family val="3"/>
            <charset val="134"/>
          </rPr>
          <t xml:space="preserve">
志愿服务（11小时），+0.5</t>
        </r>
      </text>
    </comment>
    <comment ref="O518" authorId="36" shapeId="0">
      <text>
        <r>
          <rPr>
            <b/>
            <sz val="9"/>
            <color indexed="8"/>
            <rFont val="宋体"/>
            <family val="3"/>
            <charset val="134"/>
          </rPr>
          <t>小郑冲呀:</t>
        </r>
        <r>
          <rPr>
            <sz val="9"/>
            <color indexed="8"/>
            <rFont val="宋体"/>
            <family val="3"/>
            <charset val="134"/>
          </rPr>
          <t xml:space="preserve">
浙江师范大学第十一届“挑战杯”大学生创业计划大赛，铜奖，+0.25
服务省域战略 助力共同富裕建设 专项课题，立项，+0.5</t>
        </r>
      </text>
    </comment>
    <comment ref="F519" authorId="36" shapeId="0">
      <text>
        <r>
          <rPr>
            <b/>
            <sz val="9"/>
            <color indexed="8"/>
            <rFont val="宋体"/>
            <family val="3"/>
            <charset val="134"/>
          </rPr>
          <t>小郑冲呀:</t>
        </r>
        <r>
          <rPr>
            <sz val="9"/>
            <color indexed="8"/>
            <rFont val="宋体"/>
            <family val="3"/>
            <charset val="134"/>
          </rPr>
          <t xml:space="preserve">
志愿服务（15小时），+2.5
</t>
        </r>
      </text>
    </comment>
    <comment ref="T519" authorId="36" shapeId="0">
      <text>
        <r>
          <rPr>
            <b/>
            <sz val="9"/>
            <rFont val="宋体"/>
            <family val="3"/>
            <charset val="134"/>
          </rPr>
          <t>小郑冲呀:</t>
        </r>
        <r>
          <rPr>
            <sz val="9"/>
            <rFont val="宋体"/>
            <family val="3"/>
            <charset val="134"/>
          </rPr>
          <t xml:space="preserve">
《国家基础教育课程、教材、教学调查》社会实践调查，+0.5</t>
        </r>
      </text>
    </comment>
    <comment ref="F520" authorId="36" shapeId="0">
      <text>
        <r>
          <rPr>
            <b/>
            <sz val="9"/>
            <color indexed="8"/>
            <rFont val="宋体"/>
            <family val="3"/>
            <charset val="134"/>
          </rPr>
          <t>小郑冲呀:</t>
        </r>
        <r>
          <rPr>
            <sz val="9"/>
            <color indexed="8"/>
            <rFont val="宋体"/>
            <family val="3"/>
            <charset val="134"/>
          </rPr>
          <t xml:space="preserve">
志愿服务（13小时），+1.5</t>
        </r>
      </text>
    </comment>
    <comment ref="O520" authorId="36" shapeId="0">
      <text>
        <r>
          <rPr>
            <b/>
            <sz val="9"/>
            <rFont val="宋体"/>
            <family val="3"/>
            <charset val="134"/>
          </rPr>
          <t>小郑冲呀:</t>
        </r>
        <r>
          <rPr>
            <sz val="9"/>
            <rFont val="宋体"/>
            <family val="3"/>
            <charset val="134"/>
          </rPr>
          <t xml:space="preserve">
浙江师范大学全日制教育硕士专业学位研究生学科教学（生物）专业教学技能大赛一等奖，+10</t>
        </r>
      </text>
    </comment>
    <comment ref="F521" authorId="36" shapeId="0">
      <text>
        <r>
          <rPr>
            <b/>
            <sz val="9"/>
            <color indexed="8"/>
            <rFont val="宋体"/>
            <family val="3"/>
            <charset val="134"/>
          </rPr>
          <t>小郑冲呀:</t>
        </r>
        <r>
          <rPr>
            <sz val="9"/>
            <color indexed="8"/>
            <rFont val="宋体"/>
            <family val="3"/>
            <charset val="134"/>
          </rPr>
          <t xml:space="preserve">
志愿服务（15小时），+2.5</t>
        </r>
      </text>
    </comment>
    <comment ref="O521" authorId="36" shapeId="0">
      <text>
        <r>
          <rPr>
            <b/>
            <sz val="9"/>
            <color rgb="FF000000"/>
            <rFont val="宋体"/>
            <family val="3"/>
            <charset val="134"/>
          </rPr>
          <t>小郑冲呀</t>
        </r>
        <r>
          <rPr>
            <b/>
            <sz val="9"/>
            <color rgb="FF000000"/>
            <rFont val="宋体"/>
            <family val="3"/>
            <charset val="134"/>
          </rPr>
          <t>:</t>
        </r>
        <r>
          <rPr>
            <sz val="9"/>
            <color rgb="FF000000"/>
            <rFont val="宋体"/>
            <family val="3"/>
            <charset val="134"/>
          </rPr>
          <t xml:space="preserve">
</t>
        </r>
        <r>
          <rPr>
            <sz val="9"/>
            <color rgb="FF000000"/>
            <rFont val="宋体"/>
            <family val="3"/>
            <charset val="134"/>
          </rPr>
          <t>全日制教育硕士生物专业教师技能大赛一等奖，</t>
        </r>
        <r>
          <rPr>
            <sz val="9"/>
            <color rgb="FF000000"/>
            <rFont val="宋体"/>
            <family val="3"/>
            <charset val="134"/>
          </rPr>
          <t xml:space="preserve">+10
</t>
        </r>
        <r>
          <rPr>
            <sz val="9"/>
            <color rgb="FF000000"/>
            <rFont val="宋体"/>
            <family val="3"/>
            <charset val="134"/>
          </rPr>
          <t>第十期院级课题立项（参与），</t>
        </r>
        <r>
          <rPr>
            <sz val="9"/>
            <color rgb="FF000000"/>
            <rFont val="宋体"/>
            <family val="3"/>
            <charset val="134"/>
          </rPr>
          <t>+0.33</t>
        </r>
      </text>
    </comment>
    <comment ref="O522" authorId="36" shapeId="0">
      <text>
        <r>
          <rPr>
            <b/>
            <sz val="9"/>
            <color rgb="FF000000"/>
            <rFont val="宋体"/>
            <family val="3"/>
            <charset val="134"/>
          </rPr>
          <t>小郑冲呀</t>
        </r>
        <r>
          <rPr>
            <b/>
            <sz val="9"/>
            <color rgb="FF000000"/>
            <rFont val="宋体"/>
            <family val="3"/>
            <charset val="134"/>
          </rPr>
          <t>:</t>
        </r>
        <r>
          <rPr>
            <sz val="9"/>
            <color rgb="FF000000"/>
            <rFont val="宋体"/>
            <family val="3"/>
            <charset val="134"/>
          </rPr>
          <t xml:space="preserve">
</t>
        </r>
        <r>
          <rPr>
            <sz val="9"/>
            <color rgb="FF000000"/>
            <rFont val="宋体"/>
            <family val="3"/>
            <charset val="134"/>
          </rPr>
          <t>教师教育学院第十期学生课外学术科技活动教育学课题，立项，参与</t>
        </r>
        <r>
          <rPr>
            <sz val="9"/>
            <color rgb="FF000000"/>
            <rFont val="宋体"/>
            <family val="3"/>
            <charset val="134"/>
          </rPr>
          <t>+0.33</t>
        </r>
      </text>
    </comment>
    <comment ref="F523" authorId="36" shapeId="0">
      <text>
        <r>
          <rPr>
            <b/>
            <sz val="9"/>
            <rFont val="宋体"/>
            <family val="3"/>
            <charset val="134"/>
          </rPr>
          <t>小郑冲呀:</t>
        </r>
        <r>
          <rPr>
            <sz val="9"/>
            <rFont val="宋体"/>
            <family val="3"/>
            <charset val="134"/>
          </rPr>
          <t xml:space="preserve">
志愿服务（14小时），+2</t>
        </r>
      </text>
    </comment>
    <comment ref="F524" authorId="36" shapeId="0">
      <text>
        <r>
          <rPr>
            <b/>
            <sz val="9"/>
            <color indexed="8"/>
            <rFont val="宋体"/>
            <family val="3"/>
            <charset val="134"/>
          </rPr>
          <t>小郑冲呀:</t>
        </r>
        <r>
          <rPr>
            <sz val="9"/>
            <color indexed="8"/>
            <rFont val="宋体"/>
            <family val="3"/>
            <charset val="134"/>
          </rPr>
          <t xml:space="preserve">
志愿服务（14小时），+2</t>
        </r>
      </text>
    </comment>
    <comment ref="F525" authorId="36" shapeId="0">
      <text>
        <r>
          <rPr>
            <b/>
            <sz val="9"/>
            <rFont val="宋体"/>
            <family val="3"/>
            <charset val="134"/>
          </rPr>
          <t>小郑冲呀:</t>
        </r>
        <r>
          <rPr>
            <sz val="9"/>
            <rFont val="宋体"/>
            <family val="3"/>
            <charset val="134"/>
          </rPr>
          <t xml:space="preserve">
志愿服务（18.6小时），+4</t>
        </r>
      </text>
    </comment>
    <comment ref="F526" authorId="36" shapeId="0">
      <text>
        <r>
          <rPr>
            <b/>
            <sz val="9"/>
            <color indexed="8"/>
            <rFont val="宋体"/>
            <family val="3"/>
            <charset val="134"/>
          </rPr>
          <t>小郑冲呀:</t>
        </r>
        <r>
          <rPr>
            <sz val="9"/>
            <color indexed="8"/>
            <rFont val="宋体"/>
            <family val="3"/>
            <charset val="134"/>
          </rPr>
          <t xml:space="preserve">
志愿服务（8小时,满5小时但未满10小时），-1
寝室整改责任人（插座未拔），-5</t>
        </r>
      </text>
    </comment>
    <comment ref="F527" authorId="1" shapeId="0">
      <text>
        <r>
          <rPr>
            <b/>
            <sz val="10"/>
            <color indexed="8"/>
            <rFont val="Microsoft YaHei UI"/>
            <family val="2"/>
            <charset val="134"/>
          </rPr>
          <t>Microsoft Office User:</t>
        </r>
        <r>
          <rPr>
            <sz val="10"/>
            <color indexed="8"/>
            <rFont val="Microsoft YaHei UI"/>
            <family val="2"/>
            <charset val="134"/>
          </rPr>
          <t xml:space="preserve">
1.寝室整改责任人 -5
2.志愿服务满5小时未满10小时 -1</t>
        </r>
      </text>
    </comment>
    <comment ref="O527" authorId="1" shapeId="0">
      <text>
        <r>
          <rPr>
            <b/>
            <sz val="10"/>
            <color indexed="8"/>
            <rFont val="Microsoft YaHei UI"/>
            <family val="2"/>
            <charset val="134"/>
          </rPr>
          <t>Microsoft Office User:</t>
        </r>
        <r>
          <rPr>
            <sz val="10"/>
            <color indexed="8"/>
            <rFont val="Microsoft YaHei UI"/>
            <family val="2"/>
            <charset val="134"/>
          </rPr>
          <t xml:space="preserve">
1.学科竞赛，教育硕士专业学位研究生专业教学技能大赛三等奖 +5
2.校课题立项，参与 +0.5</t>
        </r>
      </text>
    </comment>
    <comment ref="F528" authorId="1" shapeId="0">
      <text>
        <r>
          <rPr>
            <b/>
            <sz val="10"/>
            <color indexed="8"/>
            <rFont val="Microsoft YaHei UI"/>
            <family val="2"/>
            <charset val="134"/>
          </rPr>
          <t>Microsoft Office User:</t>
        </r>
        <r>
          <rPr>
            <sz val="10"/>
            <color indexed="8"/>
            <rFont val="Microsoft YaHei UI"/>
            <family val="2"/>
            <charset val="134"/>
          </rPr>
          <t xml:space="preserve">
1.寝室违规，非责任人 -3
2.志愿服务未满5小时 -2</t>
        </r>
      </text>
    </comment>
    <comment ref="O528" authorId="1" shapeId="0">
      <text>
        <r>
          <rPr>
            <b/>
            <sz val="10"/>
            <color indexed="8"/>
            <rFont val="Microsoft YaHei UI"/>
            <family val="2"/>
            <charset val="134"/>
          </rPr>
          <t>Microsoft Office User:</t>
        </r>
        <r>
          <rPr>
            <sz val="10"/>
            <color indexed="8"/>
            <rFont val="Microsoft YaHei UI"/>
            <family val="2"/>
            <charset val="134"/>
          </rPr>
          <t xml:space="preserve">
学科竞赛，教育硕士专业学位研究生专业教学技能大赛三等奖 +5</t>
        </r>
      </text>
    </comment>
    <comment ref="F529" authorId="1" shapeId="0">
      <text>
        <r>
          <rPr>
            <b/>
            <sz val="10"/>
            <color indexed="8"/>
            <rFont val="Microsoft YaHei UI"/>
            <family val="2"/>
            <charset val="134"/>
          </rPr>
          <t>Microsoft Office User:</t>
        </r>
        <r>
          <rPr>
            <sz val="10"/>
            <color indexed="8"/>
            <rFont val="Microsoft YaHei UI"/>
            <family val="2"/>
            <charset val="134"/>
          </rPr>
          <t xml:space="preserve">
1.志愿服务满5小时但未满10小时 -1
2.寝室整改，责任人 -5</t>
        </r>
      </text>
    </comment>
    <comment ref="F530" authorId="1" shapeId="0">
      <text>
        <r>
          <rPr>
            <b/>
            <sz val="10"/>
            <color indexed="8"/>
            <rFont val="Microsoft YaHei UI"/>
            <family val="2"/>
            <charset val="134"/>
          </rPr>
          <t>Microsoft Office User:</t>
        </r>
        <r>
          <rPr>
            <sz val="10"/>
            <color indexed="8"/>
            <rFont val="Microsoft YaHei UI"/>
            <family val="2"/>
            <charset val="134"/>
          </rPr>
          <t xml:space="preserve">
1.志愿服务20.5小时 +4
2.最美寝室 +5</t>
        </r>
      </text>
    </comment>
    <comment ref="O530"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Microsoft YaHei UI"/>
            <family val="2"/>
            <charset val="1"/>
          </rPr>
          <t>1.</t>
        </r>
        <r>
          <rPr>
            <sz val="10"/>
            <color rgb="FF000000"/>
            <rFont val="Microsoft YaHei UI"/>
            <family val="2"/>
            <charset val="1"/>
          </rPr>
          <t>院课题，立项，参与</t>
        </r>
        <r>
          <rPr>
            <sz val="10"/>
            <color rgb="FF000000"/>
            <rFont val="Microsoft YaHei UI"/>
            <family val="2"/>
            <charset val="1"/>
          </rPr>
          <t xml:space="preserve"> +0.33
</t>
        </r>
        <r>
          <rPr>
            <sz val="10"/>
            <color rgb="FF000000"/>
            <rFont val="Microsoft YaHei UI"/>
            <family val="2"/>
            <charset val="1"/>
          </rPr>
          <t>2.</t>
        </r>
        <r>
          <rPr>
            <sz val="10"/>
            <color rgb="FF000000"/>
            <rFont val="Microsoft YaHei UI"/>
            <family val="2"/>
            <charset val="1"/>
          </rPr>
          <t>院课题，立项，主持</t>
        </r>
        <r>
          <rPr>
            <sz val="10"/>
            <color rgb="FF000000"/>
            <rFont val="Microsoft YaHei UI"/>
            <family val="2"/>
            <charset val="1"/>
          </rPr>
          <t xml:space="preserve"> +1.5</t>
        </r>
      </text>
    </comment>
    <comment ref="T530" authorId="1" shapeId="0">
      <text>
        <r>
          <rPr>
            <b/>
            <sz val="10"/>
            <color indexed="8"/>
            <rFont val="Microsoft YaHei UI"/>
            <family val="2"/>
            <charset val="134"/>
          </rPr>
          <t>Microsoft Office User:</t>
        </r>
        <r>
          <rPr>
            <sz val="10"/>
            <color indexed="8"/>
            <rFont val="Microsoft YaHei UI"/>
            <family val="2"/>
            <charset val="134"/>
          </rPr>
          <t xml:space="preserve">
浙江师范大学2021-2022学年“携手同抗疫，不断浙里情”vlog大赛三等奖 +2.5</t>
        </r>
      </text>
    </comment>
    <comment ref="F531" authorId="1" shapeId="0">
      <text>
        <r>
          <rPr>
            <b/>
            <sz val="10"/>
            <color indexed="8"/>
            <rFont val="Microsoft YaHei UI"/>
            <family val="2"/>
            <charset val="134"/>
          </rPr>
          <t>Microsoft Office User:</t>
        </r>
        <r>
          <rPr>
            <sz val="10"/>
            <color indexed="8"/>
            <rFont val="Microsoft YaHei UI"/>
            <family val="2"/>
            <charset val="134"/>
          </rPr>
          <t xml:space="preserve">
1.学生工作，组织发展工作组组员，考核称职 +2
2.志愿服务21小时 +4
3.最美寝室 +5
4</t>
        </r>
      </text>
    </comment>
    <comment ref="O531"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Microsoft YaHei UI"/>
            <family val="2"/>
            <charset val="1"/>
          </rPr>
          <t>1.</t>
        </r>
        <r>
          <rPr>
            <sz val="10"/>
            <color rgb="FF000000"/>
            <rFont val="Microsoft YaHei UI"/>
            <family val="2"/>
            <charset val="1"/>
          </rPr>
          <t>院课题，立项，主持</t>
        </r>
        <r>
          <rPr>
            <sz val="10"/>
            <color rgb="FF000000"/>
            <rFont val="Microsoft YaHei UI"/>
            <family val="2"/>
            <charset val="1"/>
          </rPr>
          <t xml:space="preserve"> +1.5
</t>
        </r>
        <r>
          <rPr>
            <sz val="10"/>
            <color rgb="FF000000"/>
            <rFont val="Microsoft YaHei UI"/>
            <family val="2"/>
            <charset val="1"/>
          </rPr>
          <t>2.</t>
        </r>
        <r>
          <rPr>
            <sz val="10"/>
            <color rgb="FF000000"/>
            <rFont val="Microsoft YaHei UI"/>
            <family val="2"/>
            <charset val="1"/>
          </rPr>
          <t>院课题，立项，参与</t>
        </r>
        <r>
          <rPr>
            <sz val="10"/>
            <color rgb="FF000000"/>
            <rFont val="Microsoft YaHei UI"/>
            <family val="2"/>
            <charset val="1"/>
          </rPr>
          <t xml:space="preserve"> +1
</t>
        </r>
        <r>
          <rPr>
            <sz val="10"/>
            <color rgb="FF000000"/>
            <rFont val="Microsoft YaHei UI"/>
            <family val="2"/>
            <charset val="1"/>
          </rPr>
          <t>3.</t>
        </r>
        <r>
          <rPr>
            <sz val="10"/>
            <color rgb="FF000000"/>
            <rFont val="Microsoft YaHei UI"/>
            <family val="2"/>
            <charset val="1"/>
          </rPr>
          <t>学科竞赛，教育硕士专业学位研究生专业教学技能大赛三等奖</t>
        </r>
        <r>
          <rPr>
            <sz val="10"/>
            <color rgb="FF000000"/>
            <rFont val="Microsoft YaHei UI"/>
            <family val="2"/>
            <charset val="1"/>
          </rPr>
          <t xml:space="preserve"> +5</t>
        </r>
      </text>
    </comment>
    <comment ref="T531" authorId="1" shapeId="0">
      <text>
        <r>
          <rPr>
            <b/>
            <sz val="10"/>
            <color indexed="8"/>
            <rFont val="Microsoft YaHei UI"/>
            <family val="2"/>
            <charset val="134"/>
          </rPr>
          <t>Microsoft Office User:</t>
        </r>
        <r>
          <rPr>
            <sz val="10"/>
            <color indexed="8"/>
            <rFont val="Microsoft YaHei UI"/>
            <family val="2"/>
            <charset val="134"/>
          </rPr>
          <t xml:space="preserve">
1.先锋岗活动先进个人 +4
2.浙江师范大学2021-2022学年“携手同抗疫，不断浙里情”vlog大赛三等奖 +2.5</t>
        </r>
      </text>
    </comment>
    <comment ref="F532" authorId="1" shapeId="0">
      <text>
        <r>
          <rPr>
            <b/>
            <sz val="10"/>
            <color indexed="8"/>
            <rFont val="Microsoft YaHei UI"/>
            <family val="2"/>
            <charset val="134"/>
          </rPr>
          <t>Microsoft Office User:</t>
        </r>
        <r>
          <rPr>
            <sz val="10"/>
            <color indexed="8"/>
            <rFont val="Microsoft YaHei UI"/>
            <family val="2"/>
            <charset val="134"/>
          </rPr>
          <t xml:space="preserve">
1.学生工作，教院党家组员，考核优秀 +3
2.志愿服务20小时 +4
3.校级优秀团员 +8
4.最美寝室 +5</t>
        </r>
      </text>
    </comment>
    <comment ref="O532" authorId="1" shapeId="0">
      <text>
        <r>
          <rPr>
            <b/>
            <sz val="10"/>
            <color indexed="8"/>
            <rFont val="Microsoft YaHei UI"/>
            <family val="2"/>
            <charset val="134"/>
          </rPr>
          <t>Microsoft Office User:</t>
        </r>
        <r>
          <rPr>
            <sz val="10"/>
            <color indexed="8"/>
            <rFont val="Microsoft YaHei UI"/>
            <family val="2"/>
            <charset val="134"/>
          </rPr>
          <t xml:space="preserve">
1.学科竞赛，浙江师范大学2021年大学生创新创业大赛铜奖 +0.25
2.院课题，立项，主持 +1.5
3.院课题，立项，参与 +0.25
4.党建课题，立项、结题，参与 +0.8
</t>
        </r>
      </text>
    </comment>
    <comment ref="T532" authorId="1" shapeId="0">
      <text>
        <r>
          <rPr>
            <b/>
            <sz val="10"/>
            <color indexed="8"/>
            <rFont val="Microsoft YaHei UI"/>
            <family val="2"/>
            <charset val="134"/>
          </rPr>
          <t>Microsoft Office User:</t>
        </r>
        <r>
          <rPr>
            <sz val="10"/>
            <color indexed="8"/>
            <rFont val="Microsoft YaHei UI"/>
            <family val="2"/>
            <charset val="134"/>
          </rPr>
          <t xml:space="preserve">
1.浙江师范大学2021-2022学年“携手同抗疫，不断浙里情”vlog大赛三等奖 +2.5
2.教院元宵节摄影绘画书法大赛摄影组优胜奖 +2
3.第六届全国大学生预防艾滋病知识竞赛优胜奖 +2
4.社会实践调查 +0.5</t>
        </r>
      </text>
    </comment>
    <comment ref="F533" authorId="1" shapeId="0">
      <text>
        <r>
          <rPr>
            <b/>
            <sz val="10"/>
            <color indexed="8"/>
            <rFont val="Microsoft YaHei UI"/>
            <family val="2"/>
            <charset val="134"/>
          </rPr>
          <t>Microsoft Office User:</t>
        </r>
        <r>
          <rPr>
            <sz val="10"/>
            <color indexed="8"/>
            <rFont val="Microsoft YaHei UI"/>
            <family val="2"/>
            <charset val="134"/>
          </rPr>
          <t xml:space="preserve">
志愿服务11小时 +0.5</t>
        </r>
      </text>
    </comment>
    <comment ref="O533" authorId="1" shapeId="0">
      <text>
        <r>
          <rPr>
            <b/>
            <sz val="10"/>
            <color indexed="8"/>
            <rFont val="Microsoft YaHei UI"/>
            <family val="2"/>
            <charset val="134"/>
          </rPr>
          <t>Microsoft Office User:</t>
        </r>
        <r>
          <rPr>
            <sz val="10"/>
            <color indexed="8"/>
            <rFont val="Microsoft YaHei UI"/>
            <family val="2"/>
            <charset val="134"/>
          </rPr>
          <t xml:space="preserve">
学科竞赛，教育硕士专业学位研究生专业教学技能大赛一等奖 +10</t>
        </r>
      </text>
    </comment>
    <comment ref="F534" authorId="1" shapeId="0">
      <text>
        <r>
          <rPr>
            <b/>
            <sz val="10"/>
            <color indexed="8"/>
            <rFont val="Microsoft YaHei UI"/>
            <family val="2"/>
            <charset val="134"/>
          </rPr>
          <t>Microsoft Office User:</t>
        </r>
        <r>
          <rPr>
            <sz val="10"/>
            <color indexed="8"/>
            <rFont val="Microsoft YaHei UI"/>
            <family val="2"/>
            <charset val="134"/>
          </rPr>
          <t xml:space="preserve">
1.志愿服务12小时 +1
2.学生工作，教育硕士四党支部组织委员，考核优秀 +6</t>
        </r>
      </text>
    </comment>
    <comment ref="O534"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 xml:space="preserve">学科竞赛，教育硕士专业学位研究生专业教学技能大赛一等奖 +10
</t>
        </r>
      </text>
    </comment>
    <comment ref="T534"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Microsoft YaHei UI"/>
            <family val="2"/>
            <charset val="1"/>
          </rPr>
          <t>1.</t>
        </r>
        <r>
          <rPr>
            <sz val="10"/>
            <color rgb="FF000000"/>
            <rFont val="Microsoft YaHei UI"/>
            <family val="2"/>
            <charset val="1"/>
          </rPr>
          <t>先锋岗活动先进个人</t>
        </r>
        <r>
          <rPr>
            <sz val="10"/>
            <color rgb="FF000000"/>
            <rFont val="Microsoft YaHei UI"/>
            <family val="2"/>
            <charset val="1"/>
          </rPr>
          <t xml:space="preserve"> +4
</t>
        </r>
        <r>
          <rPr>
            <sz val="10"/>
            <color rgb="FF000000"/>
            <rFont val="Microsoft YaHei UI"/>
            <family val="2"/>
            <charset val="1"/>
          </rPr>
          <t>2.</t>
        </r>
        <r>
          <rPr>
            <sz val="10"/>
            <color rgb="FF000000"/>
            <rFont val="Microsoft YaHei UI"/>
            <family val="2"/>
            <charset val="1"/>
          </rPr>
          <t>“光影寄情</t>
        </r>
        <r>
          <rPr>
            <sz val="10"/>
            <color rgb="FF000000"/>
            <rFont val="Microsoft YaHei UI"/>
            <family val="2"/>
            <charset val="1"/>
          </rPr>
          <t xml:space="preserve"> </t>
        </r>
        <r>
          <rPr>
            <sz val="10"/>
            <color rgb="FF000000"/>
            <rFont val="Microsoft YaHei UI"/>
            <family val="2"/>
            <charset val="1"/>
          </rPr>
          <t>献礼校庆”摄影大赛，参与</t>
        </r>
        <r>
          <rPr>
            <sz val="10"/>
            <color rgb="FF000000"/>
            <rFont val="Microsoft YaHei UI"/>
            <family val="2"/>
            <charset val="1"/>
          </rPr>
          <t xml:space="preserve"> +0.5
</t>
        </r>
        <r>
          <rPr>
            <sz val="10"/>
            <color rgb="FF000000"/>
            <rFont val="Microsoft YaHei UI"/>
            <family val="2"/>
            <charset val="1"/>
          </rPr>
          <t>3.</t>
        </r>
        <r>
          <rPr>
            <sz val="10"/>
            <color rgb="FF000000"/>
            <rFont val="Microsoft YaHei UI"/>
            <family val="2"/>
            <charset val="1"/>
          </rPr>
          <t>“迎浙师华诞，书师大芳华”书法大赛，参与</t>
        </r>
        <r>
          <rPr>
            <sz val="10"/>
            <color rgb="FF000000"/>
            <rFont val="Microsoft YaHei UI"/>
            <family val="2"/>
            <charset val="1"/>
          </rPr>
          <t xml:space="preserve"> +0.5
</t>
        </r>
        <r>
          <rPr>
            <sz val="10"/>
            <color rgb="FF000000"/>
            <rFont val="Microsoft YaHei UI"/>
            <family val="2"/>
            <charset val="1"/>
          </rPr>
          <t>4.</t>
        </r>
        <r>
          <rPr>
            <sz val="10"/>
            <color rgb="FF000000"/>
            <rFont val="Microsoft YaHei UI"/>
            <family val="2"/>
            <charset val="1"/>
          </rPr>
          <t>浙江省科普教育研究院首届“格物学园”科普</t>
        </r>
        <r>
          <rPr>
            <sz val="10"/>
            <color rgb="FF000000"/>
            <rFont val="Microsoft YaHei UI"/>
            <family val="2"/>
            <charset val="1"/>
          </rPr>
          <t>Vlog</t>
        </r>
        <r>
          <rPr>
            <sz val="10"/>
            <color rgb="FF000000"/>
            <rFont val="Microsoft YaHei UI"/>
            <family val="2"/>
            <charset val="1"/>
          </rPr>
          <t>大赛优胜奖</t>
        </r>
        <r>
          <rPr>
            <sz val="10"/>
            <color rgb="FF000000"/>
            <rFont val="Microsoft YaHei UI"/>
            <family val="2"/>
            <charset val="1"/>
          </rPr>
          <t xml:space="preserve"> +1.5</t>
        </r>
      </text>
    </comment>
    <comment ref="F535" authorId="1" shapeId="0">
      <text>
        <r>
          <rPr>
            <b/>
            <sz val="10"/>
            <color indexed="8"/>
            <rFont val="Microsoft YaHei UI"/>
            <family val="2"/>
            <charset val="134"/>
          </rPr>
          <t>Microsoft Office User:</t>
        </r>
        <r>
          <rPr>
            <sz val="10"/>
            <color indexed="8"/>
            <rFont val="Microsoft YaHei UI"/>
            <family val="2"/>
            <charset val="134"/>
          </rPr>
          <t xml:space="preserve">
1.志愿服务25.1小时 +4
2.电动车违停 -1</t>
        </r>
      </text>
    </comment>
    <comment ref="F536" authorId="1" shapeId="0">
      <text>
        <r>
          <rPr>
            <b/>
            <sz val="10"/>
            <color indexed="8"/>
            <rFont val="Microsoft YaHei UI"/>
            <family val="2"/>
            <charset val="134"/>
          </rPr>
          <t>Microsoft Office User:</t>
        </r>
        <r>
          <rPr>
            <sz val="10"/>
            <color indexed="8"/>
            <rFont val="Microsoft YaHei UI"/>
            <family val="2"/>
            <charset val="134"/>
          </rPr>
          <t xml:space="preserve">
志愿服务18.5小时 +4</t>
        </r>
      </text>
    </comment>
    <comment ref="O536"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学科竞赛，教育硕士专业学位研究生专业教学技能大赛一等奖 +10
</t>
        </r>
        <r>
          <rPr>
            <sz val="10"/>
            <color indexed="8"/>
            <rFont val="Microsoft YaHei UI"/>
            <family val="2"/>
            <charset val="134"/>
          </rPr>
          <t>2.院课题，立项，主持 +1.5
3.院课题，立项，参与 +0.33</t>
        </r>
      </text>
    </comment>
    <comment ref="F537" authorId="1" shapeId="0">
      <text>
        <r>
          <rPr>
            <b/>
            <sz val="10"/>
            <color indexed="8"/>
            <rFont val="Microsoft YaHei UI"/>
            <family val="2"/>
            <charset val="134"/>
          </rPr>
          <t>Microsoft Office User:</t>
        </r>
        <r>
          <rPr>
            <sz val="10"/>
            <color indexed="8"/>
            <rFont val="Microsoft YaHei UI"/>
            <family val="2"/>
            <charset val="134"/>
          </rPr>
          <t xml:space="preserve">
志愿服务18小时 +4</t>
        </r>
      </text>
    </comment>
    <comment ref="O537"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 xml:space="preserve">学科竞赛，教育硕士专业学位研究生专业教学技能大赛三等奖 +5
</t>
        </r>
      </text>
    </comment>
    <comment ref="F538" authorId="1" shapeId="0">
      <text>
        <r>
          <rPr>
            <b/>
            <sz val="10"/>
            <color indexed="8"/>
            <rFont val="Microsoft YaHei UI"/>
            <family val="2"/>
            <charset val="134"/>
          </rPr>
          <t>Microsoft Office User:</t>
        </r>
        <r>
          <rPr>
            <sz val="10"/>
            <color indexed="8"/>
            <rFont val="Microsoft YaHei UI"/>
            <family val="2"/>
            <charset val="134"/>
          </rPr>
          <t xml:space="preserve">
志愿服务16小时 +3</t>
        </r>
      </text>
    </comment>
    <comment ref="O538" authorId="1" shapeId="0">
      <text>
        <r>
          <rPr>
            <b/>
            <sz val="10"/>
            <color indexed="8"/>
            <rFont val="Microsoft YaHei UI"/>
            <family val="2"/>
            <charset val="134"/>
          </rPr>
          <t>Microsoft Office User:</t>
        </r>
        <r>
          <rPr>
            <sz val="10"/>
            <color indexed="8"/>
            <rFont val="Microsoft YaHei UI"/>
            <family val="2"/>
            <charset val="134"/>
          </rPr>
          <t xml:space="preserve">
1.院课题，立项，参与 +0.5
2.院课题，立项，参与 +0.25</t>
        </r>
      </text>
    </comment>
    <comment ref="T538" authorId="1" shapeId="0">
      <text>
        <r>
          <rPr>
            <b/>
            <sz val="10"/>
            <color indexed="8"/>
            <rFont val="Microsoft YaHei UI"/>
            <family val="2"/>
            <charset val="134"/>
          </rPr>
          <t>Microsoft Office User:</t>
        </r>
        <r>
          <rPr>
            <sz val="10"/>
            <color indexed="8"/>
            <rFont val="Microsoft YaHei UI"/>
            <family val="2"/>
            <charset val="134"/>
          </rPr>
          <t xml:space="preserve">
社会实践调查 +0.5</t>
        </r>
      </text>
    </comment>
    <comment ref="F539" authorId="1" shapeId="0">
      <text>
        <r>
          <rPr>
            <b/>
            <sz val="10"/>
            <color indexed="8"/>
            <rFont val="Microsoft YaHei UI"/>
            <family val="2"/>
            <charset val="134"/>
          </rPr>
          <t>Microsoft Office User:</t>
        </r>
        <r>
          <rPr>
            <sz val="10"/>
            <color indexed="8"/>
            <rFont val="Microsoft YaHei UI"/>
            <family val="2"/>
            <charset val="134"/>
          </rPr>
          <t xml:space="preserve">
志愿服务18小时 +4</t>
        </r>
      </text>
    </comment>
    <comment ref="O539"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Microsoft YaHei UI"/>
            <family val="2"/>
            <charset val="1"/>
          </rPr>
          <t>1.</t>
        </r>
        <r>
          <rPr>
            <sz val="10"/>
            <color rgb="FF000000"/>
            <rFont val="Microsoft YaHei UI"/>
            <family val="2"/>
            <charset val="1"/>
          </rPr>
          <t>院课题，立项，主持</t>
        </r>
        <r>
          <rPr>
            <sz val="10"/>
            <color rgb="FF000000"/>
            <rFont val="Microsoft YaHei UI"/>
            <family val="2"/>
            <charset val="1"/>
          </rPr>
          <t xml:space="preserve"> +1.5
</t>
        </r>
        <r>
          <rPr>
            <sz val="10"/>
            <color rgb="FF000000"/>
            <rFont val="Microsoft YaHei UI"/>
            <family val="2"/>
            <charset val="1"/>
          </rPr>
          <t>2.</t>
        </r>
        <r>
          <rPr>
            <sz val="10"/>
            <color rgb="FF000000"/>
            <rFont val="Microsoft YaHei UI"/>
            <family val="2"/>
            <charset val="1"/>
          </rPr>
          <t>院课题，立项，参与</t>
        </r>
        <r>
          <rPr>
            <sz val="10"/>
            <color rgb="FF000000"/>
            <rFont val="Microsoft YaHei UI"/>
            <family val="2"/>
            <charset val="1"/>
          </rPr>
          <t xml:space="preserve"> +0.5</t>
        </r>
      </text>
    </comment>
    <comment ref="F540" authorId="34" shapeId="0">
      <text>
        <r>
          <rPr>
            <b/>
            <sz val="9"/>
            <rFont val="宋体"/>
            <family val="3"/>
            <charset val="134"/>
          </rPr>
          <t>ai吃の. cn:</t>
        </r>
        <r>
          <rPr>
            <sz val="9"/>
            <rFont val="宋体"/>
            <family val="3"/>
            <charset val="134"/>
          </rPr>
          <t xml:space="preserve">
志愿服务（24.6h)+4;宿舍整改-5
</t>
        </r>
      </text>
    </comment>
    <comment ref="O540" authorId="34" shapeId="0">
      <text>
        <r>
          <rPr>
            <b/>
            <sz val="9"/>
            <color rgb="FF000000"/>
            <rFont val="宋体"/>
            <family val="3"/>
            <charset val="134"/>
          </rPr>
          <t>ai</t>
        </r>
        <r>
          <rPr>
            <b/>
            <sz val="9"/>
            <color rgb="FF000000"/>
            <rFont val="宋体"/>
            <family val="3"/>
            <charset val="134"/>
          </rPr>
          <t>吃の</t>
        </r>
        <r>
          <rPr>
            <b/>
            <sz val="9"/>
            <color rgb="FF000000"/>
            <rFont val="宋体"/>
            <family val="3"/>
            <charset val="134"/>
          </rPr>
          <t>. cn:</t>
        </r>
        <r>
          <rPr>
            <sz val="9"/>
            <color rgb="FF000000"/>
            <rFont val="宋体"/>
            <family val="3"/>
            <charset val="134"/>
          </rPr>
          <t xml:space="preserve">
</t>
        </r>
        <r>
          <rPr>
            <sz val="9"/>
            <color rgb="FF000000"/>
            <rFont val="宋体"/>
            <family val="3"/>
            <charset val="134"/>
          </rPr>
          <t>院级课题立项成员</t>
        </r>
        <r>
          <rPr>
            <sz val="9"/>
            <color rgb="FF000000"/>
            <rFont val="宋体"/>
            <family val="3"/>
            <charset val="134"/>
          </rPr>
          <t xml:space="preserve">+0.25
</t>
        </r>
      </text>
    </comment>
    <comment ref="F541" authorId="34" shapeId="0">
      <text>
        <r>
          <rPr>
            <b/>
            <sz val="9"/>
            <rFont val="宋体"/>
            <family val="3"/>
            <charset val="134"/>
          </rPr>
          <t>ai吃の. cn:</t>
        </r>
        <r>
          <rPr>
            <sz val="9"/>
            <rFont val="宋体"/>
            <family val="3"/>
            <charset val="134"/>
          </rPr>
          <t xml:space="preserve">
宿舍整改（负责人）-5
</t>
        </r>
      </text>
    </comment>
    <comment ref="F542" authorId="34" shapeId="0">
      <text>
        <r>
          <rPr>
            <b/>
            <sz val="9"/>
            <rFont val="宋体"/>
            <family val="3"/>
            <charset val="134"/>
          </rPr>
          <t>ai吃の. cn:</t>
        </r>
        <r>
          <rPr>
            <sz val="9"/>
            <rFont val="宋体"/>
            <family val="3"/>
            <charset val="134"/>
          </rPr>
          <t xml:space="preserve">
志愿服务（19h）+4；文明寝室+3
</t>
        </r>
      </text>
    </comment>
    <comment ref="T542" authorId="34" shapeId="0">
      <text>
        <r>
          <rPr>
            <b/>
            <sz val="9"/>
            <rFont val="宋体"/>
            <family val="3"/>
            <charset val="134"/>
          </rPr>
          <t>潇洒哥:</t>
        </r>
        <r>
          <rPr>
            <sz val="9"/>
            <rFont val="宋体"/>
            <family val="3"/>
            <charset val="134"/>
          </rPr>
          <t xml:space="preserve">
三个网络竞赛+6
</t>
        </r>
      </text>
    </comment>
    <comment ref="F543" authorId="34" shapeId="0">
      <text>
        <r>
          <rPr>
            <b/>
            <sz val="9"/>
            <rFont val="宋体"/>
            <family val="3"/>
            <charset val="134"/>
          </rPr>
          <t>ai吃の. cn:</t>
        </r>
        <r>
          <rPr>
            <sz val="9"/>
            <rFont val="宋体"/>
            <family val="3"/>
            <charset val="134"/>
          </rPr>
          <t xml:space="preserve">
任职学习委员+4；志愿服务（19h）+4；文明寝室+3
</t>
        </r>
      </text>
    </comment>
    <comment ref="O543" authorId="34" shapeId="0">
      <text>
        <r>
          <rPr>
            <b/>
            <sz val="9"/>
            <rFont val="宋体"/>
            <family val="3"/>
            <charset val="134"/>
          </rPr>
          <t>ai吃の. cn:</t>
        </r>
        <r>
          <rPr>
            <sz val="9"/>
            <rFont val="宋体"/>
            <family val="3"/>
            <charset val="134"/>
          </rPr>
          <t xml:space="preserve">
院级课题立项两个+2.5；学科竞赛一等奖+10
</t>
        </r>
      </text>
    </comment>
    <comment ref="T543" authorId="34" shapeId="0">
      <text>
        <r>
          <rPr>
            <b/>
            <sz val="9"/>
            <rFont val="宋体"/>
            <family val="3"/>
            <charset val="134"/>
          </rPr>
          <t>ai吃の. cn:</t>
        </r>
        <r>
          <rPr>
            <sz val="9"/>
            <rFont val="宋体"/>
            <family val="3"/>
            <charset val="134"/>
          </rPr>
          <t xml:space="preserve">
先锋岗先进个人+4；三个网络竞赛+6；参与+0.5
</t>
        </r>
      </text>
    </comment>
    <comment ref="F544" authorId="34" shapeId="0">
      <text>
        <r>
          <rPr>
            <b/>
            <sz val="9"/>
            <rFont val="宋体"/>
            <family val="3"/>
            <charset val="134"/>
          </rPr>
          <t>ai吃の. cn:</t>
        </r>
        <r>
          <rPr>
            <sz val="9"/>
            <rFont val="宋体"/>
            <family val="3"/>
            <charset val="134"/>
          </rPr>
          <t xml:space="preserve">
宿舍整改（非责任人）-3；志愿服务（18h）+4
</t>
        </r>
      </text>
    </comment>
    <comment ref="O544" authorId="34" shapeId="0">
      <text>
        <r>
          <rPr>
            <b/>
            <sz val="9"/>
            <rFont val="宋体"/>
            <family val="3"/>
            <charset val="134"/>
          </rPr>
          <t>ai吃の. cn:</t>
        </r>
        <r>
          <rPr>
            <sz val="9"/>
            <rFont val="宋体"/>
            <family val="3"/>
            <charset val="134"/>
          </rPr>
          <t xml:space="preserve">
院级课题立项两个+2.5
</t>
        </r>
      </text>
    </comment>
    <comment ref="F545" authorId="34" shapeId="0">
      <text>
        <r>
          <rPr>
            <b/>
            <sz val="9"/>
            <rFont val="宋体"/>
            <family val="3"/>
            <charset val="134"/>
          </rPr>
          <t>ai吃の. cn:</t>
        </r>
        <r>
          <rPr>
            <sz val="9"/>
            <rFont val="宋体"/>
            <family val="3"/>
            <charset val="134"/>
          </rPr>
          <t xml:space="preserve">
志愿服务（41h）+4；文明寝室+3
</t>
        </r>
      </text>
    </comment>
    <comment ref="O545" authorId="34" shapeId="0">
      <text>
        <r>
          <rPr>
            <b/>
            <sz val="9"/>
            <rFont val="宋体"/>
            <family val="3"/>
            <charset val="134"/>
          </rPr>
          <t>ai吃の. cn:</t>
        </r>
        <r>
          <rPr>
            <sz val="9"/>
            <rFont val="宋体"/>
            <family val="3"/>
            <charset val="134"/>
          </rPr>
          <t xml:space="preserve">
院级课题立项负责人+1.5
</t>
        </r>
      </text>
    </comment>
    <comment ref="T545" authorId="34" shapeId="0">
      <text>
        <r>
          <rPr>
            <b/>
            <sz val="9"/>
            <rFont val="宋体"/>
            <family val="3"/>
            <charset val="134"/>
          </rPr>
          <t>潇洒哥:</t>
        </r>
        <r>
          <rPr>
            <sz val="9"/>
            <rFont val="宋体"/>
            <family val="3"/>
            <charset val="134"/>
          </rPr>
          <t xml:space="preserve">
两个校综合性比赛二等奖+7；三个网络竞赛+6；参与+0.5
</t>
        </r>
      </text>
    </comment>
    <comment ref="F546" authorId="34" shapeId="0">
      <text>
        <r>
          <rPr>
            <b/>
            <sz val="9"/>
            <rFont val="宋体"/>
            <family val="3"/>
            <charset val="134"/>
          </rPr>
          <t>ai吃の. cn:</t>
        </r>
        <r>
          <rPr>
            <sz val="9"/>
            <rFont val="宋体"/>
            <family val="3"/>
            <charset val="134"/>
          </rPr>
          <t xml:space="preserve">
任职副班长+4；志愿服务（18h）+4；宿舍整改（非责任人）-3
</t>
        </r>
      </text>
    </comment>
    <comment ref="O546" authorId="34" shapeId="0">
      <text>
        <r>
          <rPr>
            <b/>
            <sz val="9"/>
            <rFont val="宋体"/>
            <family val="3"/>
            <charset val="134"/>
          </rPr>
          <t>潇洒哥:</t>
        </r>
        <r>
          <rPr>
            <sz val="9"/>
            <rFont val="宋体"/>
            <family val="3"/>
            <charset val="134"/>
          </rPr>
          <t xml:space="preserve">
院级课题立项两个+0.58；学科竞赛二等奖+7；物理竞赛三等奖+5
</t>
        </r>
      </text>
    </comment>
    <comment ref="T546" authorId="34" shapeId="0">
      <text>
        <r>
          <rPr>
            <b/>
            <sz val="9"/>
            <rFont val="宋体"/>
            <family val="3"/>
            <charset val="134"/>
          </rPr>
          <t>潇洒哥:</t>
        </r>
        <r>
          <rPr>
            <sz val="9"/>
            <rFont val="宋体"/>
            <family val="3"/>
            <charset val="134"/>
          </rPr>
          <t xml:space="preserve">
院三等奖+3；院二等奖+6；网络竞赛+2
</t>
        </r>
      </text>
    </comment>
    <comment ref="F547" authorId="34" shapeId="0">
      <text>
        <r>
          <rPr>
            <b/>
            <sz val="9"/>
            <rFont val="宋体"/>
            <family val="3"/>
            <charset val="134"/>
          </rPr>
          <t>ai吃の. cn:</t>
        </r>
        <r>
          <rPr>
            <sz val="9"/>
            <rFont val="宋体"/>
            <family val="3"/>
            <charset val="134"/>
          </rPr>
          <t xml:space="preserve">
任职组织委员+4；志愿服务（23h）+4；文明寝室+3
</t>
        </r>
      </text>
    </comment>
    <comment ref="O547" authorId="34" shapeId="0">
      <text>
        <r>
          <rPr>
            <b/>
            <sz val="9"/>
            <rFont val="宋体"/>
            <family val="3"/>
            <charset val="134"/>
          </rPr>
          <t>ai吃の. cn:</t>
        </r>
        <r>
          <rPr>
            <sz val="9"/>
            <rFont val="宋体"/>
            <family val="3"/>
            <charset val="134"/>
          </rPr>
          <t xml:space="preserve">
发表权威A论文+60；学科竞赛（成员）一个优胜奖、两个三等奖+6.06；厅级课题立项成员+0.75；院级课题立项两个+2
</t>
        </r>
      </text>
    </comment>
    <comment ref="T547" authorId="34" shapeId="0">
      <text>
        <r>
          <rPr>
            <b/>
            <sz val="9"/>
            <rFont val="宋体"/>
            <family val="3"/>
            <charset val="134"/>
          </rPr>
          <t>潇洒哥:</t>
        </r>
        <r>
          <rPr>
            <sz val="9"/>
            <rFont val="宋体"/>
            <family val="3"/>
            <charset val="134"/>
          </rPr>
          <t xml:space="preserve">
院三等奖+3；参与+0.5
</t>
        </r>
      </text>
    </comment>
    <comment ref="F548" authorId="34" shapeId="0">
      <text>
        <r>
          <rPr>
            <b/>
            <sz val="9"/>
            <rFont val="宋体"/>
            <family val="3"/>
            <charset val="134"/>
          </rPr>
          <t>ai吃の. cn:</t>
        </r>
        <r>
          <rPr>
            <sz val="9"/>
            <rFont val="宋体"/>
            <family val="3"/>
            <charset val="134"/>
          </rPr>
          <t xml:space="preserve">
宿舍整改责任人-5；宿舍整改非责任人-3
</t>
        </r>
      </text>
    </comment>
    <comment ref="O548" authorId="34" shapeId="0">
      <text>
        <r>
          <rPr>
            <b/>
            <sz val="9"/>
            <rFont val="宋体"/>
            <family val="3"/>
            <charset val="134"/>
          </rPr>
          <t>ai吃の. cn:</t>
        </r>
        <r>
          <rPr>
            <sz val="9"/>
            <rFont val="宋体"/>
            <family val="3"/>
            <charset val="134"/>
          </rPr>
          <t xml:space="preserve">
学科竞赛三等奖+5；院级课题立项+2
</t>
        </r>
      </text>
    </comment>
    <comment ref="T548" authorId="34" shapeId="0">
      <text>
        <r>
          <rPr>
            <b/>
            <sz val="9"/>
            <rFont val="宋体"/>
            <family val="3"/>
            <charset val="134"/>
          </rPr>
          <t>ai吃の. cn:</t>
        </r>
        <r>
          <rPr>
            <sz val="9"/>
            <rFont val="宋体"/>
            <family val="3"/>
            <charset val="134"/>
          </rPr>
          <t xml:space="preserve">
三等奖+3
</t>
        </r>
      </text>
    </comment>
    <comment ref="F549" authorId="34" shapeId="0">
      <text>
        <r>
          <rPr>
            <b/>
            <sz val="9"/>
            <color rgb="FF000000"/>
            <rFont val="宋体"/>
            <family val="3"/>
            <charset val="134"/>
          </rPr>
          <t>ai</t>
        </r>
        <r>
          <rPr>
            <b/>
            <sz val="9"/>
            <color rgb="FF000000"/>
            <rFont val="宋体"/>
            <family val="3"/>
            <charset val="134"/>
          </rPr>
          <t>吃の</t>
        </r>
        <r>
          <rPr>
            <b/>
            <sz val="9"/>
            <color rgb="FF000000"/>
            <rFont val="宋体"/>
            <family val="3"/>
            <charset val="134"/>
          </rPr>
          <t>. cn:</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19h</t>
        </r>
        <r>
          <rPr>
            <sz val="9"/>
            <color rgb="FF000000"/>
            <rFont val="宋体"/>
            <family val="3"/>
            <charset val="134"/>
          </rPr>
          <t>）</t>
        </r>
        <r>
          <rPr>
            <sz val="9"/>
            <color rgb="FF000000"/>
            <rFont val="宋体"/>
            <family val="3"/>
            <charset val="134"/>
          </rPr>
          <t>+4</t>
        </r>
        <r>
          <rPr>
            <sz val="9"/>
            <color rgb="FF000000"/>
            <rFont val="宋体"/>
            <family val="3"/>
            <charset val="134"/>
          </rPr>
          <t>；文明寝室</t>
        </r>
        <r>
          <rPr>
            <sz val="9"/>
            <color rgb="FF000000"/>
            <rFont val="宋体"/>
            <family val="3"/>
            <charset val="134"/>
          </rPr>
          <t xml:space="preserve">+3
</t>
        </r>
      </text>
    </comment>
    <comment ref="F550" authorId="34" shapeId="0">
      <text>
        <r>
          <rPr>
            <b/>
            <sz val="9"/>
            <rFont val="宋体"/>
            <family val="3"/>
            <charset val="134"/>
          </rPr>
          <t>ai吃の. cn:</t>
        </r>
        <r>
          <rPr>
            <sz val="9"/>
            <rFont val="宋体"/>
            <family val="3"/>
            <charset val="134"/>
          </rPr>
          <t xml:space="preserve">
寝室整改非责任人两次-3*2；志愿服务（18h）+4；研会干事+2
</t>
        </r>
      </text>
    </comment>
    <comment ref="O550" authorId="34" shapeId="0">
      <text>
        <r>
          <rPr>
            <b/>
            <sz val="9"/>
            <rFont val="宋体"/>
            <family val="3"/>
            <charset val="134"/>
          </rPr>
          <t>潇洒哥:</t>
        </r>
        <r>
          <rPr>
            <sz val="9"/>
            <rFont val="宋体"/>
            <family val="3"/>
            <charset val="134"/>
          </rPr>
          <t xml:space="preserve">
物理竞赛三等奖+5；学科竞赛一等奖+10；院级课题立项两个+2
</t>
        </r>
      </text>
    </comment>
    <comment ref="T550" authorId="34" shapeId="0">
      <text>
        <r>
          <rPr>
            <sz val="9"/>
            <color rgb="FF000000"/>
            <rFont val="宋体"/>
            <family val="3"/>
            <charset val="134"/>
          </rPr>
          <t xml:space="preserve">:
</t>
        </r>
        <r>
          <rPr>
            <sz val="9"/>
            <color rgb="FF000000"/>
            <rFont val="宋体"/>
            <family val="3"/>
            <charset val="134"/>
          </rPr>
          <t>院三等奖</t>
        </r>
        <r>
          <rPr>
            <sz val="9"/>
            <color rgb="FF000000"/>
            <rFont val="宋体"/>
            <family val="3"/>
            <charset val="134"/>
          </rPr>
          <t>+3</t>
        </r>
        <r>
          <rPr>
            <sz val="9"/>
            <color rgb="FF000000"/>
            <rFont val="宋体"/>
            <family val="3"/>
            <charset val="134"/>
          </rPr>
          <t>；两个个网络竞赛</t>
        </r>
        <r>
          <rPr>
            <sz val="9"/>
            <color rgb="FF000000"/>
            <rFont val="宋体"/>
            <family val="3"/>
            <charset val="134"/>
          </rPr>
          <t>+4</t>
        </r>
        <r>
          <rPr>
            <sz val="9"/>
            <color rgb="FF000000"/>
            <rFont val="宋体"/>
            <family val="3"/>
            <charset val="134"/>
          </rPr>
          <t>；参与</t>
        </r>
        <r>
          <rPr>
            <sz val="9"/>
            <color rgb="FF000000"/>
            <rFont val="宋体"/>
            <family val="3"/>
            <charset val="134"/>
          </rPr>
          <t>+1</t>
        </r>
        <r>
          <rPr>
            <sz val="9"/>
            <color rgb="FF000000"/>
            <rFont val="宋体"/>
            <family val="3"/>
            <charset val="134"/>
          </rPr>
          <t>；摄影赛优胜奖</t>
        </r>
        <r>
          <rPr>
            <sz val="9"/>
            <color rgb="FF000000"/>
            <rFont val="宋体"/>
            <family val="3"/>
            <charset val="134"/>
          </rPr>
          <t>+2</t>
        </r>
      </text>
    </comment>
    <comment ref="F551" authorId="34" shapeId="0">
      <text>
        <r>
          <rPr>
            <b/>
            <sz val="9"/>
            <rFont val="宋体"/>
            <family val="3"/>
            <charset val="134"/>
          </rPr>
          <t>ai吃の. cn:</t>
        </r>
        <r>
          <rPr>
            <sz val="9"/>
            <rFont val="宋体"/>
            <family val="3"/>
            <charset val="134"/>
          </rPr>
          <t xml:space="preserve">
寝室整改非责任人两次-3*2；志愿服务（18h）+4
</t>
        </r>
      </text>
    </comment>
    <comment ref="O551" authorId="34" shapeId="0">
      <text>
        <r>
          <rPr>
            <b/>
            <sz val="9"/>
            <rFont val="宋体"/>
            <family val="3"/>
            <charset val="134"/>
          </rPr>
          <t>ai吃の. cn:</t>
        </r>
        <r>
          <rPr>
            <sz val="9"/>
            <rFont val="宋体"/>
            <family val="3"/>
            <charset val="134"/>
          </rPr>
          <t xml:space="preserve">
院级课题立项两个+2
</t>
        </r>
      </text>
    </comment>
    <comment ref="T551" authorId="34" shapeId="0">
      <text>
        <r>
          <rPr>
            <b/>
            <sz val="9"/>
            <color rgb="FF000000"/>
            <rFont val="宋体"/>
            <family val="3"/>
            <charset val="134"/>
          </rPr>
          <t>潇洒哥</t>
        </r>
        <r>
          <rPr>
            <b/>
            <sz val="9"/>
            <color rgb="FF000000"/>
            <rFont val="宋体"/>
            <family val="3"/>
            <charset val="134"/>
          </rPr>
          <t>:</t>
        </r>
        <r>
          <rPr>
            <sz val="9"/>
            <color rgb="FF000000"/>
            <rFont val="宋体"/>
            <family val="3"/>
            <charset val="134"/>
          </rPr>
          <t xml:space="preserve">
</t>
        </r>
        <r>
          <rPr>
            <sz val="9"/>
            <color rgb="FF000000"/>
            <rFont val="宋体"/>
            <family val="3"/>
            <charset val="134"/>
          </rPr>
          <t>院二等奖</t>
        </r>
        <r>
          <rPr>
            <sz val="9"/>
            <color rgb="FF000000"/>
            <rFont val="宋体"/>
            <family val="3"/>
            <charset val="134"/>
          </rPr>
          <t>+3</t>
        </r>
        <r>
          <rPr>
            <sz val="9"/>
            <color rgb="FF000000"/>
            <rFont val="宋体"/>
            <family val="3"/>
            <charset val="134"/>
          </rPr>
          <t>；先锋岗先进个人</t>
        </r>
        <r>
          <rPr>
            <sz val="9"/>
            <color rgb="FF000000"/>
            <rFont val="宋体"/>
            <family val="3"/>
            <charset val="134"/>
          </rPr>
          <t>+4</t>
        </r>
        <r>
          <rPr>
            <sz val="9"/>
            <color rgb="FF000000"/>
            <rFont val="宋体"/>
            <family val="3"/>
            <charset val="134"/>
          </rPr>
          <t>；三个网络竞赛</t>
        </r>
        <r>
          <rPr>
            <sz val="9"/>
            <color rgb="FF000000"/>
            <rFont val="宋体"/>
            <family val="3"/>
            <charset val="134"/>
          </rPr>
          <t>+6</t>
        </r>
        <r>
          <rPr>
            <sz val="9"/>
            <color rgb="FF000000"/>
            <rFont val="宋体"/>
            <family val="3"/>
            <charset val="134"/>
          </rPr>
          <t>；参与</t>
        </r>
        <r>
          <rPr>
            <sz val="9"/>
            <color rgb="FF000000"/>
            <rFont val="宋体"/>
            <family val="3"/>
            <charset val="134"/>
          </rPr>
          <t xml:space="preserve">+0.5
</t>
        </r>
      </text>
    </comment>
    <comment ref="F552" authorId="34" shapeId="0">
      <text>
        <r>
          <rPr>
            <b/>
            <sz val="9"/>
            <rFont val="宋体"/>
            <family val="3"/>
            <charset val="134"/>
          </rPr>
          <t>ai吃の. cn:</t>
        </r>
        <r>
          <rPr>
            <sz val="9"/>
            <rFont val="宋体"/>
            <family val="3"/>
            <charset val="134"/>
          </rPr>
          <t xml:space="preserve">
任职宣传委员+4；校级志愿者先进个人+8；文明寝室+3；志愿服务（26h）+4
</t>
        </r>
      </text>
    </comment>
    <comment ref="O552" authorId="34" shapeId="0">
      <text>
        <r>
          <rPr>
            <b/>
            <sz val="9"/>
            <rFont val="宋体"/>
            <family val="3"/>
            <charset val="134"/>
          </rPr>
          <t>ai吃の. cn:</t>
        </r>
        <r>
          <rPr>
            <sz val="9"/>
            <rFont val="宋体"/>
            <family val="3"/>
            <charset val="134"/>
          </rPr>
          <t xml:space="preserve">
学科竞赛二等奖+7；院级课题两个+1.83
</t>
        </r>
      </text>
    </comment>
    <comment ref="T552" authorId="34" shapeId="0">
      <text>
        <r>
          <rPr>
            <b/>
            <sz val="9"/>
            <rFont val="宋体"/>
            <family val="3"/>
            <charset val="134"/>
          </rPr>
          <t>ai吃の. cn:</t>
        </r>
        <r>
          <rPr>
            <sz val="9"/>
            <rFont val="宋体"/>
            <family val="3"/>
            <charset val="134"/>
          </rPr>
          <t xml:space="preserve">
院三等奖+3；参与+1
</t>
        </r>
      </text>
    </comment>
    <comment ref="F553" authorId="34" shapeId="0">
      <text>
        <r>
          <rPr>
            <b/>
            <sz val="9"/>
            <rFont val="宋体"/>
            <family val="3"/>
            <charset val="134"/>
          </rPr>
          <t>ai吃の. cn:</t>
        </r>
        <r>
          <rPr>
            <sz val="9"/>
            <rFont val="宋体"/>
            <family val="3"/>
            <charset val="134"/>
          </rPr>
          <t xml:space="preserve">
志愿服务（12.5h）+1.25；文明寝室+3；研会干事+2
</t>
        </r>
      </text>
    </comment>
    <comment ref="O553" authorId="34" shapeId="0">
      <text>
        <r>
          <rPr>
            <b/>
            <sz val="9"/>
            <rFont val="宋体"/>
            <family val="3"/>
            <charset val="134"/>
          </rPr>
          <t>ai吃の. cn:</t>
        </r>
        <r>
          <rPr>
            <sz val="9"/>
            <rFont val="宋体"/>
            <family val="3"/>
            <charset val="134"/>
          </rPr>
          <t xml:space="preserve">
学科竞赛三等奖+5；两个院级课题立项+2
</t>
        </r>
      </text>
    </comment>
    <comment ref="F554" authorId="34" shapeId="0">
      <text>
        <r>
          <rPr>
            <b/>
            <sz val="9"/>
            <rFont val="宋体"/>
            <family val="3"/>
            <charset val="134"/>
          </rPr>
          <t>ai吃の. cn:</t>
        </r>
        <r>
          <rPr>
            <sz val="9"/>
            <rFont val="宋体"/>
            <family val="3"/>
            <charset val="134"/>
          </rPr>
          <t xml:space="preserve">
志愿服务（20h）+4；文明寝室+3
</t>
        </r>
      </text>
    </comment>
    <comment ref="T554" authorId="34" shapeId="0">
      <text>
        <r>
          <rPr>
            <b/>
            <sz val="9"/>
            <rFont val="宋体"/>
            <family val="3"/>
            <charset val="134"/>
          </rPr>
          <t>ai吃の. cn:</t>
        </r>
        <r>
          <rPr>
            <sz val="9"/>
            <rFont val="宋体"/>
            <family val="3"/>
            <charset val="134"/>
          </rPr>
          <t xml:space="preserve">
校优胜奖+3；参与+0.5
</t>
        </r>
      </text>
    </comment>
    <comment ref="F555" authorId="34" shapeId="0">
      <text>
        <r>
          <rPr>
            <b/>
            <sz val="9"/>
            <rFont val="宋体"/>
            <family val="3"/>
            <charset val="134"/>
          </rPr>
          <t>ai吃の. cn:</t>
        </r>
        <r>
          <rPr>
            <sz val="9"/>
            <rFont val="宋体"/>
            <family val="3"/>
            <charset val="134"/>
          </rPr>
          <t xml:space="preserve">
志愿服务（23h）+4；文明寝室+3
</t>
        </r>
      </text>
    </comment>
    <comment ref="O555" authorId="34" shapeId="0">
      <text>
        <r>
          <rPr>
            <b/>
            <sz val="9"/>
            <rFont val="宋体"/>
            <family val="3"/>
            <charset val="134"/>
          </rPr>
          <t>ai吃の. cn:</t>
        </r>
        <r>
          <rPr>
            <sz val="9"/>
            <rFont val="宋体"/>
            <family val="3"/>
            <charset val="134"/>
          </rPr>
          <t xml:space="preserve">
院课题立项+2.5
</t>
        </r>
      </text>
    </comment>
    <comment ref="T555" authorId="34" shapeId="0">
      <text>
        <r>
          <rPr>
            <b/>
            <sz val="9"/>
            <rFont val="宋体"/>
            <family val="3"/>
            <charset val="134"/>
          </rPr>
          <t>ai吃の. cn:</t>
        </r>
        <r>
          <rPr>
            <sz val="9"/>
            <rFont val="宋体"/>
            <family val="3"/>
            <charset val="134"/>
          </rPr>
          <t xml:space="preserve">
三个网络竞赛+6；参与+1
</t>
        </r>
      </text>
    </comment>
    <comment ref="F556" authorId="34" shapeId="0">
      <text>
        <r>
          <rPr>
            <b/>
            <sz val="9"/>
            <rFont val="宋体"/>
            <family val="3"/>
            <charset val="134"/>
          </rPr>
          <t>ai吃の. cn:</t>
        </r>
        <r>
          <rPr>
            <sz val="9"/>
            <rFont val="宋体"/>
            <family val="3"/>
            <charset val="134"/>
          </rPr>
          <t xml:space="preserve">
志愿服务（24.4h）+4；文明寝室+3
</t>
        </r>
      </text>
    </comment>
    <comment ref="F557" authorId="34" shapeId="0">
      <text>
        <r>
          <rPr>
            <b/>
            <sz val="9"/>
            <rFont val="宋体"/>
            <family val="3"/>
            <charset val="134"/>
          </rPr>
          <t>ai吃の. cn:</t>
        </r>
        <r>
          <rPr>
            <sz val="9"/>
            <rFont val="宋体"/>
            <family val="3"/>
            <charset val="134"/>
          </rPr>
          <t xml:space="preserve">
任职副班长+4；志愿服务（39h）+4；文明寝室+3
</t>
        </r>
      </text>
    </comment>
    <comment ref="O557" authorId="34" shapeId="0">
      <text>
        <r>
          <rPr>
            <b/>
            <sz val="9"/>
            <rFont val="宋体"/>
            <family val="3"/>
            <charset val="134"/>
          </rPr>
          <t>潇洒哥:</t>
        </r>
        <r>
          <rPr>
            <sz val="9"/>
            <rFont val="宋体"/>
            <family val="3"/>
            <charset val="134"/>
          </rPr>
          <t xml:space="preserve">
学科竞赛成员优胜奖、三等奖+1.07；院级课题立项两个+2
</t>
        </r>
      </text>
    </comment>
    <comment ref="T557" authorId="34" shapeId="0">
      <text>
        <r>
          <rPr>
            <b/>
            <sz val="9"/>
            <rFont val="宋体"/>
            <family val="3"/>
            <charset val="134"/>
          </rPr>
          <t>ai吃の. cn:</t>
        </r>
        <r>
          <rPr>
            <sz val="9"/>
            <rFont val="宋体"/>
            <family val="3"/>
            <charset val="134"/>
          </rPr>
          <t xml:space="preserve">
参与+1
</t>
        </r>
      </text>
    </comment>
    <comment ref="F558" authorId="34" shapeId="0">
      <text>
        <r>
          <rPr>
            <b/>
            <sz val="9"/>
            <rFont val="宋体"/>
            <family val="3"/>
            <charset val="134"/>
          </rPr>
          <t>ai吃の. cn:</t>
        </r>
        <r>
          <rPr>
            <sz val="9"/>
            <rFont val="宋体"/>
            <family val="3"/>
            <charset val="134"/>
          </rPr>
          <t xml:space="preserve">
志愿服务（25h）+4；文明寝室+3
</t>
        </r>
      </text>
    </comment>
    <comment ref="F559" authorId="34" shapeId="0">
      <text>
        <r>
          <rPr>
            <b/>
            <sz val="9"/>
            <rFont val="宋体"/>
            <family val="3"/>
            <charset val="134"/>
          </rPr>
          <t>ai吃の. cn:</t>
        </r>
        <r>
          <rPr>
            <sz val="9"/>
            <rFont val="宋体"/>
            <family val="3"/>
            <charset val="134"/>
          </rPr>
          <t xml:space="preserve">
任职生活委员+4
</t>
        </r>
      </text>
    </comment>
    <comment ref="O559" authorId="34" shapeId="0">
      <text>
        <r>
          <rPr>
            <b/>
            <sz val="9"/>
            <rFont val="宋体"/>
            <family val="3"/>
            <charset val="134"/>
          </rPr>
          <t>ai吃の. cn:</t>
        </r>
        <r>
          <rPr>
            <sz val="9"/>
            <rFont val="宋体"/>
            <family val="3"/>
            <charset val="134"/>
          </rPr>
          <t xml:space="preserve">
院课题立项成员+1
</t>
        </r>
      </text>
    </comment>
    <comment ref="F560" authorId="34" shapeId="0">
      <text>
        <r>
          <rPr>
            <b/>
            <sz val="9"/>
            <rFont val="宋体"/>
            <family val="3"/>
            <charset val="134"/>
          </rPr>
          <t>ai吃の. cn:</t>
        </r>
        <r>
          <rPr>
            <sz val="9"/>
            <rFont val="宋体"/>
            <family val="3"/>
            <charset val="134"/>
          </rPr>
          <t xml:space="preserve">
志愿服务（4h）-2
</t>
        </r>
      </text>
    </comment>
    <comment ref="F561" authorId="34" shapeId="0">
      <text>
        <r>
          <rPr>
            <b/>
            <sz val="9"/>
            <rFont val="宋体"/>
            <family val="3"/>
            <charset val="134"/>
          </rPr>
          <t>ai吃の. cn:</t>
        </r>
        <r>
          <rPr>
            <sz val="9"/>
            <rFont val="宋体"/>
            <family val="3"/>
            <charset val="134"/>
          </rPr>
          <t xml:space="preserve">
志愿服务（6h）-1
</t>
        </r>
      </text>
    </comment>
    <comment ref="O561" authorId="34" shapeId="0">
      <text>
        <r>
          <rPr>
            <b/>
            <sz val="9"/>
            <rFont val="宋体"/>
            <family val="3"/>
            <charset val="134"/>
          </rPr>
          <t>ai吃の. cn:</t>
        </r>
        <r>
          <rPr>
            <sz val="9"/>
            <rFont val="宋体"/>
            <family val="3"/>
            <charset val="134"/>
          </rPr>
          <t xml:space="preserve">
两个院课题立项+2；厅级课题立项成员+0.75；学科竞赛成员优胜奖、三等奖+1.06
</t>
        </r>
      </text>
    </comment>
    <comment ref="F562" authorId="37"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最美寝室成员</t>
        </r>
        <r>
          <rPr>
            <sz val="9"/>
            <color rgb="FF000000"/>
            <rFont val="宋体"/>
            <family val="3"/>
            <charset val="134"/>
          </rPr>
          <t>+5</t>
        </r>
        <r>
          <rPr>
            <sz val="9"/>
            <color rgb="FF000000"/>
            <rFont val="宋体"/>
            <family val="3"/>
            <charset val="134"/>
          </rPr>
          <t>、学生工作考核优秀</t>
        </r>
        <r>
          <rPr>
            <sz val="9"/>
            <color rgb="FF000000"/>
            <rFont val="宋体"/>
            <family val="3"/>
            <charset val="134"/>
          </rPr>
          <t>+9</t>
        </r>
        <r>
          <rPr>
            <sz val="9"/>
            <color rgb="FF000000"/>
            <rFont val="宋体"/>
            <family val="3"/>
            <charset val="134"/>
          </rPr>
          <t>、院级优秀学生党建工作者</t>
        </r>
        <r>
          <rPr>
            <sz val="9"/>
            <color rgb="FF000000"/>
            <rFont val="宋体"/>
            <family val="3"/>
            <charset val="134"/>
          </rPr>
          <t>+4</t>
        </r>
        <r>
          <rPr>
            <sz val="9"/>
            <color rgb="FF000000"/>
            <rFont val="宋体"/>
            <family val="3"/>
            <charset val="134"/>
          </rPr>
          <t>、志愿服务（</t>
        </r>
        <r>
          <rPr>
            <sz val="9"/>
            <color rgb="FF000000"/>
            <rFont val="宋体"/>
            <family val="3"/>
            <charset val="134"/>
          </rPr>
          <t>21.9h</t>
        </r>
        <r>
          <rPr>
            <sz val="9"/>
            <color rgb="FF000000"/>
            <rFont val="宋体"/>
            <family val="3"/>
            <charset val="134"/>
          </rPr>
          <t>）</t>
        </r>
        <r>
          <rPr>
            <sz val="9"/>
            <color rgb="FF000000"/>
            <rFont val="宋体"/>
            <family val="3"/>
            <charset val="134"/>
          </rPr>
          <t>+4</t>
        </r>
      </text>
    </comment>
    <comment ref="O562" authorId="37" shapeId="0">
      <text>
        <r>
          <rPr>
            <b/>
            <sz val="9"/>
            <color indexed="8"/>
            <rFont val="宋体"/>
            <family val="3"/>
            <charset val="134"/>
          </rPr>
          <t>asus:</t>
        </r>
        <r>
          <rPr>
            <sz val="9"/>
            <color indexed="8"/>
            <rFont val="宋体"/>
            <family val="3"/>
            <charset val="134"/>
          </rPr>
          <t xml:space="preserve">
院课题立项成员+1</t>
        </r>
      </text>
    </comment>
    <comment ref="T562" authorId="37"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党员先锋岗优秀个人</t>
        </r>
        <r>
          <rPr>
            <sz val="9"/>
            <color rgb="FF000000"/>
            <rFont val="宋体"/>
            <family val="3"/>
            <charset val="134"/>
          </rPr>
          <t>+4</t>
        </r>
        <r>
          <rPr>
            <sz val="9"/>
            <color rgb="FF000000"/>
            <rFont val="宋体"/>
            <family val="3"/>
            <charset val="134"/>
          </rPr>
          <t>、参与</t>
        </r>
        <r>
          <rPr>
            <sz val="9"/>
            <color rgb="FF000000"/>
            <rFont val="宋体"/>
            <family val="3"/>
            <charset val="134"/>
          </rPr>
          <t>2022</t>
        </r>
        <r>
          <rPr>
            <sz val="9"/>
            <color rgb="FF000000"/>
            <rFont val="宋体"/>
            <family val="3"/>
            <charset val="134"/>
          </rPr>
          <t>浙师线上马拉松</t>
        </r>
        <r>
          <rPr>
            <sz val="9"/>
            <color rgb="FF000000"/>
            <rFont val="宋体"/>
            <family val="3"/>
            <charset val="134"/>
          </rPr>
          <t>+0.5</t>
        </r>
      </text>
    </comment>
    <comment ref="F563" authorId="37" shapeId="0">
      <text>
        <r>
          <rPr>
            <b/>
            <sz val="9"/>
            <color rgb="FF000000"/>
            <rFont val="宋体"/>
            <family val="3"/>
            <charset val="134"/>
          </rPr>
          <t>asus:</t>
        </r>
        <r>
          <rPr>
            <b/>
            <sz val="9"/>
            <color rgb="FF000000"/>
            <rFont val="宋体"/>
            <family val="3"/>
            <charset val="134"/>
          </rPr>
          <t>最美寝室成员</t>
        </r>
        <r>
          <rPr>
            <b/>
            <sz val="9"/>
            <color rgb="FF000000"/>
            <rFont val="宋体"/>
            <family val="3"/>
            <charset val="134"/>
          </rPr>
          <t>+5</t>
        </r>
        <r>
          <rPr>
            <b/>
            <sz val="9"/>
            <color rgb="FF000000"/>
            <rFont val="宋体"/>
            <family val="3"/>
            <charset val="134"/>
          </rPr>
          <t>、学生工作考核优秀</t>
        </r>
        <r>
          <rPr>
            <b/>
            <sz val="9"/>
            <color rgb="FF000000"/>
            <rFont val="宋体"/>
            <family val="3"/>
            <charset val="134"/>
          </rPr>
          <t>+6</t>
        </r>
        <r>
          <rPr>
            <b/>
            <sz val="9"/>
            <color rgb="FF000000"/>
            <rFont val="宋体"/>
            <family val="3"/>
            <charset val="134"/>
          </rPr>
          <t>、志愿服务</t>
        </r>
        <r>
          <rPr>
            <b/>
            <sz val="9"/>
            <color rgb="FF000000"/>
            <rFont val="宋体"/>
            <family val="3"/>
            <charset val="134"/>
          </rPr>
          <t>(21.7h)+4</t>
        </r>
      </text>
    </comment>
    <comment ref="O563" authorId="37"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院级课题立项负责人</t>
        </r>
        <r>
          <rPr>
            <sz val="9"/>
            <color rgb="FF000000"/>
            <rFont val="宋体"/>
            <family val="3"/>
            <charset val="134"/>
          </rPr>
          <t>+1.5</t>
        </r>
        <r>
          <rPr>
            <sz val="9"/>
            <color rgb="FF000000"/>
            <rFont val="宋体"/>
            <family val="3"/>
            <charset val="134"/>
          </rPr>
          <t>、三级期刊论文</t>
        </r>
        <r>
          <rPr>
            <sz val="9"/>
            <color rgb="FF000000"/>
            <rFont val="宋体"/>
            <family val="3"/>
            <charset val="134"/>
          </rPr>
          <t>+4</t>
        </r>
        <r>
          <rPr>
            <sz val="9"/>
            <color rgb="FF000000"/>
            <rFont val="宋体"/>
            <family val="3"/>
            <charset val="134"/>
          </rPr>
          <t>、学科竞赛二等奖</t>
        </r>
        <r>
          <rPr>
            <sz val="9"/>
            <color rgb="FF000000"/>
            <rFont val="宋体"/>
            <family val="3"/>
            <charset val="134"/>
          </rPr>
          <t>+7</t>
        </r>
      </text>
    </comment>
    <comment ref="T563" authorId="37"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党员先锋岗活动先进个人</t>
        </r>
        <r>
          <rPr>
            <sz val="9"/>
            <color rgb="FF000000"/>
            <rFont val="宋体"/>
            <family val="3"/>
            <charset val="134"/>
          </rPr>
          <t>+4</t>
        </r>
      </text>
    </comment>
    <comment ref="F564" authorId="37" shapeId="0">
      <text>
        <r>
          <rPr>
            <b/>
            <sz val="9"/>
            <color indexed="8"/>
            <rFont val="宋体"/>
            <family val="3"/>
            <charset val="134"/>
          </rPr>
          <t>asus:</t>
        </r>
        <r>
          <rPr>
            <sz val="9"/>
            <color indexed="8"/>
            <rFont val="宋体"/>
            <family val="3"/>
            <charset val="134"/>
          </rPr>
          <t xml:space="preserve">
学生工作考核优秀+3、最美寝室+5、志愿服务（24.4h）+4</t>
        </r>
      </text>
    </comment>
    <comment ref="O564" authorId="37" shapeId="0">
      <text>
        <r>
          <rPr>
            <b/>
            <sz val="9"/>
            <color indexed="8"/>
            <rFont val="宋体"/>
            <family val="3"/>
            <charset val="134"/>
          </rPr>
          <t>asus:</t>
        </r>
        <r>
          <rPr>
            <sz val="9"/>
            <color indexed="8"/>
            <rFont val="宋体"/>
            <family val="3"/>
            <charset val="134"/>
          </rPr>
          <t xml:space="preserve">
院课题立项负责人+1.5、院课题立项成员+1、学科竞赛三等奖+5</t>
        </r>
      </text>
    </comment>
    <comment ref="T564" authorId="37" shapeId="0">
      <text>
        <r>
          <rPr>
            <b/>
            <sz val="9"/>
            <color indexed="8"/>
            <rFont val="宋体"/>
            <family val="3"/>
            <charset val="134"/>
          </rPr>
          <t>asus:</t>
        </r>
        <r>
          <rPr>
            <sz val="9"/>
            <color indexed="8"/>
            <rFont val="宋体"/>
            <family val="3"/>
            <charset val="134"/>
          </rPr>
          <t xml:space="preserve">
大学生环保知识竞赛优胜奖+2、参加线上马拉松+0.5、参加精读大赛+0.5</t>
        </r>
      </text>
    </comment>
    <comment ref="F565" authorId="37" shapeId="0">
      <text>
        <r>
          <rPr>
            <b/>
            <sz val="9"/>
            <color indexed="8"/>
            <rFont val="宋体"/>
            <family val="3"/>
            <charset val="134"/>
          </rPr>
          <t>asus:</t>
        </r>
        <r>
          <rPr>
            <sz val="9"/>
            <color indexed="8"/>
            <rFont val="宋体"/>
            <family val="3"/>
            <charset val="134"/>
          </rPr>
          <t xml:space="preserve">
学生工作考核称职+4、最美寝室成员+5、志愿时长（46.1h）+4</t>
        </r>
      </text>
    </comment>
    <comment ref="O565" authorId="37" shapeId="0">
      <text>
        <r>
          <rPr>
            <b/>
            <sz val="9"/>
            <color indexed="8"/>
            <rFont val="宋体"/>
            <family val="3"/>
            <charset val="134"/>
          </rPr>
          <t>asus:</t>
        </r>
        <r>
          <rPr>
            <sz val="9"/>
            <color indexed="8"/>
            <rFont val="宋体"/>
            <family val="3"/>
            <charset val="134"/>
          </rPr>
          <t xml:space="preserve">
院课题立项负责人+1.5、院课题立项成员+1、技能大赛三等奖+5</t>
        </r>
      </text>
    </comment>
    <comment ref="T565" authorId="1" shapeId="0">
      <text>
        <r>
          <rPr>
            <b/>
            <sz val="10"/>
            <color indexed="8"/>
            <rFont val="Microsoft YaHei UI"/>
            <family val="2"/>
            <charset val="134"/>
          </rPr>
          <t>Microsoft Office User:</t>
        </r>
        <r>
          <rPr>
            <sz val="10"/>
            <color indexed="8"/>
            <rFont val="Microsoft YaHei UI"/>
            <family val="2"/>
            <charset val="134"/>
          </rPr>
          <t xml:space="preserve">
</t>
        </r>
        <r>
          <rPr>
            <sz val="10"/>
            <color indexed="8"/>
            <rFont val="宋体"/>
            <family val="3"/>
            <charset val="134"/>
          </rPr>
          <t xml:space="preserve">党员先锋岗先进个人+4、参加线上马拉松+0.5
</t>
        </r>
      </text>
    </comment>
    <comment ref="F566" authorId="37" shapeId="0">
      <text>
        <r>
          <rPr>
            <b/>
            <sz val="9"/>
            <color indexed="8"/>
            <rFont val="宋体"/>
            <family val="3"/>
            <charset val="134"/>
          </rPr>
          <t>asus:</t>
        </r>
        <r>
          <rPr>
            <sz val="9"/>
            <color indexed="8"/>
            <rFont val="宋体"/>
            <family val="3"/>
            <charset val="134"/>
          </rPr>
          <t xml:space="preserve">
志愿服务（21.5h）+4</t>
        </r>
      </text>
    </comment>
    <comment ref="O566" authorId="37" shapeId="0">
      <text>
        <r>
          <rPr>
            <b/>
            <sz val="9"/>
            <color indexed="8"/>
            <rFont val="宋体"/>
            <family val="3"/>
            <charset val="134"/>
          </rPr>
          <t>asus:</t>
        </r>
        <r>
          <rPr>
            <sz val="9"/>
            <color indexed="8"/>
            <rFont val="宋体"/>
            <family val="3"/>
            <charset val="134"/>
          </rPr>
          <t xml:space="preserve">
院课题立项负责人+1.5、院课题立项成员+1</t>
        </r>
      </text>
    </comment>
    <comment ref="F567" authorId="37" shapeId="0">
      <text>
        <r>
          <rPr>
            <b/>
            <sz val="9"/>
            <color indexed="8"/>
            <rFont val="宋体"/>
            <family val="3"/>
            <charset val="134"/>
          </rPr>
          <t>asus:</t>
        </r>
        <r>
          <rPr>
            <sz val="9"/>
            <color indexed="8"/>
            <rFont val="宋体"/>
            <family val="3"/>
            <charset val="134"/>
          </rPr>
          <t xml:space="preserve">
学生工作考核称职+6、志愿服务（30h）+4、文明寝室成员+3、校级优秀团员+6</t>
        </r>
      </text>
    </comment>
    <comment ref="O567" authorId="37" shapeId="0">
      <text>
        <r>
          <rPr>
            <b/>
            <sz val="9"/>
            <color indexed="8"/>
            <rFont val="宋体"/>
            <family val="3"/>
            <charset val="134"/>
          </rPr>
          <t>asus:</t>
        </r>
        <r>
          <rPr>
            <sz val="9"/>
            <color indexed="8"/>
            <rFont val="宋体"/>
            <family val="3"/>
            <charset val="134"/>
          </rPr>
          <t xml:space="preserve">
院课题立项负责人+1.5、院课题立项成员+1</t>
        </r>
      </text>
    </comment>
    <comment ref="T567" authorId="37" shapeId="0">
      <text>
        <r>
          <rPr>
            <b/>
            <sz val="9"/>
            <color indexed="8"/>
            <rFont val="宋体"/>
            <family val="3"/>
            <charset val="134"/>
          </rPr>
          <t>asus:</t>
        </r>
        <r>
          <rPr>
            <sz val="9"/>
            <color indexed="8"/>
            <rFont val="宋体"/>
            <family val="3"/>
            <charset val="134"/>
          </rPr>
          <t xml:space="preserve">
新生辩论赛亚军+2、参加端午节活动+0.5、参加线上马拉松+0.5</t>
        </r>
      </text>
    </comment>
    <comment ref="F568" authorId="37" shapeId="0">
      <text>
        <r>
          <rPr>
            <b/>
            <sz val="9"/>
            <color indexed="8"/>
            <rFont val="宋体"/>
            <family val="3"/>
            <charset val="134"/>
          </rPr>
          <t>asus:</t>
        </r>
        <r>
          <rPr>
            <sz val="9"/>
            <color indexed="8"/>
            <rFont val="宋体"/>
            <family val="3"/>
            <charset val="134"/>
          </rPr>
          <t xml:space="preserve">
志愿服务（22.5h）+4</t>
        </r>
      </text>
    </comment>
    <comment ref="O568" authorId="37" shapeId="0">
      <text>
        <r>
          <rPr>
            <b/>
            <sz val="9"/>
            <color indexed="8"/>
            <rFont val="宋体"/>
            <family val="3"/>
            <charset val="134"/>
          </rPr>
          <t>as教学技能大赛二等奖+7、院级课题立项负责人+1.5、院级课题立项成员+1</t>
        </r>
      </text>
    </comment>
    <comment ref="F569" authorId="37" shapeId="0">
      <text>
        <r>
          <rPr>
            <b/>
            <sz val="9"/>
            <rFont val="宋体"/>
            <family val="3"/>
            <charset val="134"/>
          </rPr>
          <t>asus:</t>
        </r>
        <r>
          <rPr>
            <sz val="9"/>
            <rFont val="宋体"/>
            <family val="3"/>
            <charset val="134"/>
          </rPr>
          <t xml:space="preserve">
志愿服务（20.2h）+4</t>
        </r>
      </text>
    </comment>
    <comment ref="O569" authorId="37" shapeId="0">
      <text>
        <r>
          <rPr>
            <b/>
            <sz val="9"/>
            <color indexed="8"/>
            <rFont val="宋体"/>
            <family val="3"/>
            <charset val="134"/>
          </rPr>
          <t>asus:</t>
        </r>
        <r>
          <rPr>
            <sz val="9"/>
            <color indexed="8"/>
            <rFont val="宋体"/>
            <family val="3"/>
            <charset val="134"/>
          </rPr>
          <t xml:space="preserve">
教学技能大赛一等奖、院课题立项负责人+1.5、院课题立项成员+1</t>
        </r>
      </text>
    </comment>
    <comment ref="F570" authorId="37" shapeId="0">
      <text>
        <r>
          <rPr>
            <b/>
            <sz val="9"/>
            <rFont val="宋体"/>
            <family val="3"/>
            <charset val="134"/>
          </rPr>
          <t>asus:</t>
        </r>
        <r>
          <rPr>
            <sz val="9"/>
            <rFont val="宋体"/>
            <family val="3"/>
            <charset val="134"/>
          </rPr>
          <t xml:space="preserve">
志愿服务（28.1h）+4、学生工作称职+4、文明寝室成员+3、</t>
        </r>
      </text>
    </comment>
    <comment ref="O570" authorId="37" shapeId="0">
      <text>
        <r>
          <rPr>
            <b/>
            <sz val="9"/>
            <color indexed="8"/>
            <rFont val="宋体"/>
            <family val="3"/>
            <charset val="134"/>
          </rPr>
          <t>asus:</t>
        </r>
        <r>
          <rPr>
            <sz val="9"/>
            <color indexed="8"/>
            <rFont val="宋体"/>
            <family val="3"/>
            <charset val="134"/>
          </rPr>
          <t xml:space="preserve">
教学技能大赛一等奖+10、院课题立项成员+1、院课题立项负责人+1.5、软著+2</t>
        </r>
      </text>
    </comment>
    <comment ref="T570" authorId="37" shapeId="0">
      <text>
        <r>
          <rPr>
            <b/>
            <sz val="9"/>
            <color indexed="8"/>
            <rFont val="宋体"/>
            <family val="3"/>
            <charset val="134"/>
          </rPr>
          <t>asus:</t>
        </r>
        <r>
          <rPr>
            <sz val="9"/>
            <color indexed="8"/>
            <rFont val="宋体"/>
            <family val="3"/>
            <charset val="134"/>
          </rPr>
          <t xml:space="preserve">
生活安全专题竞赛+2、双碳战略竞赛一等奖+2、院文创设计大赛二等奖+2、院新生篮球赛三等奖+1.5、参与线上马拉松+0.5、参与相观斋茶座+0.5</t>
        </r>
      </text>
    </comment>
    <comment ref="F571" authorId="37"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19h</t>
        </r>
        <r>
          <rPr>
            <sz val="9"/>
            <color rgb="FF000000"/>
            <rFont val="宋体"/>
            <family val="3"/>
            <charset val="134"/>
          </rPr>
          <t>）</t>
        </r>
        <r>
          <rPr>
            <sz val="9"/>
            <color rgb="FF000000"/>
            <rFont val="宋体"/>
            <family val="3"/>
            <charset val="134"/>
          </rPr>
          <t>+4</t>
        </r>
      </text>
    </comment>
    <comment ref="O571" authorId="37"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教学技能大赛二等奖</t>
        </r>
        <r>
          <rPr>
            <sz val="9"/>
            <color rgb="FF000000"/>
            <rFont val="宋体"/>
            <family val="3"/>
            <charset val="134"/>
          </rPr>
          <t>+7</t>
        </r>
        <r>
          <rPr>
            <sz val="9"/>
            <color rgb="FF000000"/>
            <rFont val="宋体"/>
            <family val="3"/>
            <charset val="134"/>
          </rPr>
          <t>、院课题立项负责人</t>
        </r>
        <r>
          <rPr>
            <sz val="9"/>
            <color rgb="FF000000"/>
            <rFont val="宋体"/>
            <family val="3"/>
            <charset val="134"/>
          </rPr>
          <t>+1.5</t>
        </r>
      </text>
    </comment>
    <comment ref="F572" authorId="37" shapeId="0">
      <text>
        <r>
          <rPr>
            <b/>
            <sz val="9"/>
            <rFont val="宋体"/>
            <family val="3"/>
            <charset val="134"/>
          </rPr>
          <t>asus:</t>
        </r>
        <r>
          <rPr>
            <sz val="9"/>
            <rFont val="宋体"/>
            <family val="3"/>
            <charset val="134"/>
          </rPr>
          <t xml:space="preserve">
志愿服务（18h）+4、寝室整改非责任人-3</t>
        </r>
      </text>
    </comment>
    <comment ref="O572" authorId="37" shapeId="0">
      <text>
        <r>
          <rPr>
            <b/>
            <sz val="9"/>
            <color indexed="8"/>
            <rFont val="宋体"/>
            <family val="3"/>
            <charset val="134"/>
          </rPr>
          <t>asus:</t>
        </r>
        <r>
          <rPr>
            <sz val="9"/>
            <color indexed="8"/>
            <rFont val="宋体"/>
            <family val="3"/>
            <charset val="134"/>
          </rPr>
          <t xml:space="preserve">
院课题立项负责人+1.5</t>
        </r>
      </text>
    </comment>
    <comment ref="F573" authorId="37" shapeId="0">
      <text>
        <r>
          <rPr>
            <b/>
            <sz val="9"/>
            <rFont val="宋体"/>
            <family val="3"/>
            <charset val="134"/>
          </rPr>
          <t>asus:</t>
        </r>
        <r>
          <rPr>
            <sz val="9"/>
            <rFont val="宋体"/>
            <family val="3"/>
            <charset val="134"/>
          </rPr>
          <t xml:space="preserve">
志愿服务（18h）+4、寝室整改非责任人-3</t>
        </r>
      </text>
    </comment>
    <comment ref="O573" authorId="37" shapeId="0">
      <text>
        <r>
          <rPr>
            <b/>
            <sz val="9"/>
            <color indexed="8"/>
            <rFont val="宋体"/>
            <family val="3"/>
            <charset val="134"/>
          </rPr>
          <t>asus:</t>
        </r>
        <r>
          <rPr>
            <sz val="9"/>
            <color indexed="8"/>
            <rFont val="宋体"/>
            <family val="3"/>
            <charset val="134"/>
          </rPr>
          <t xml:space="preserve">
院课题立项成员</t>
        </r>
      </text>
    </comment>
    <comment ref="F574" authorId="37" shapeId="0">
      <text>
        <r>
          <rPr>
            <b/>
            <sz val="9"/>
            <rFont val="宋体"/>
            <family val="3"/>
            <charset val="134"/>
          </rPr>
          <t>asus:</t>
        </r>
        <r>
          <rPr>
            <sz val="9"/>
            <rFont val="宋体"/>
            <family val="3"/>
            <charset val="134"/>
          </rPr>
          <t xml:space="preserve">
志愿服务（19h）+4、寝室整改责任人-5</t>
        </r>
      </text>
    </comment>
    <comment ref="O574" authorId="37" shapeId="0">
      <text>
        <r>
          <rPr>
            <b/>
            <sz val="9"/>
            <color indexed="8"/>
            <rFont val="宋体"/>
            <family val="3"/>
            <charset val="134"/>
          </rPr>
          <t>asus:</t>
        </r>
        <r>
          <rPr>
            <sz val="9"/>
            <color indexed="8"/>
            <rFont val="宋体"/>
            <family val="3"/>
            <charset val="134"/>
          </rPr>
          <t xml:space="preserve">
教学技能大赛三等奖+5、院课题立项成员+0.33</t>
        </r>
      </text>
    </comment>
    <comment ref="F575" authorId="37" shapeId="0">
      <text>
        <r>
          <rPr>
            <b/>
            <sz val="9"/>
            <rFont val="宋体"/>
            <family val="3"/>
            <charset val="134"/>
          </rPr>
          <t>asus:</t>
        </r>
        <r>
          <rPr>
            <sz val="9"/>
            <rFont val="宋体"/>
            <family val="3"/>
            <charset val="134"/>
          </rPr>
          <t xml:space="preserve">
志愿服务(20.85h)+4、寝室整改非责任人-3</t>
        </r>
      </text>
    </comment>
    <comment ref="O575" authorId="37" shapeId="0">
      <text>
        <r>
          <rPr>
            <b/>
            <sz val="9"/>
            <color indexed="8"/>
            <rFont val="宋体"/>
            <family val="3"/>
            <charset val="134"/>
          </rPr>
          <t>asus:</t>
        </r>
        <r>
          <rPr>
            <sz val="9"/>
            <color indexed="8"/>
            <rFont val="宋体"/>
            <family val="3"/>
            <charset val="134"/>
          </rPr>
          <t xml:space="preserve">
教学技能大赛三等奖+5、院课题立项+0.33</t>
        </r>
      </text>
    </comment>
    <comment ref="F576" authorId="37" shapeId="0">
      <text>
        <r>
          <rPr>
            <b/>
            <sz val="9"/>
            <rFont val="宋体"/>
            <family val="3"/>
            <charset val="134"/>
          </rPr>
          <t>asus:</t>
        </r>
        <r>
          <rPr>
            <sz val="9"/>
            <rFont val="宋体"/>
            <family val="3"/>
            <charset val="134"/>
          </rPr>
          <t xml:space="preserve">
志愿服务(18h)+4</t>
        </r>
      </text>
    </comment>
    <comment ref="O576" authorId="37" shapeId="0">
      <text>
        <r>
          <rPr>
            <b/>
            <sz val="9"/>
            <color indexed="8"/>
            <rFont val="宋体"/>
            <family val="3"/>
            <charset val="134"/>
          </rPr>
          <t>asus:</t>
        </r>
        <r>
          <rPr>
            <sz val="9"/>
            <color indexed="8"/>
            <rFont val="宋体"/>
            <family val="3"/>
            <charset val="134"/>
          </rPr>
          <t xml:space="preserve">
院课题立项负责人+1.5</t>
        </r>
      </text>
    </comment>
    <comment ref="F577" authorId="37" shapeId="0">
      <text>
        <r>
          <rPr>
            <b/>
            <sz val="9"/>
            <rFont val="宋体"/>
            <family val="3"/>
            <charset val="134"/>
          </rPr>
          <t>asus:</t>
        </r>
        <r>
          <rPr>
            <sz val="9"/>
            <rFont val="宋体"/>
            <family val="3"/>
            <charset val="134"/>
          </rPr>
          <t xml:space="preserve">
学生工作称职</t>
        </r>
      </text>
    </comment>
    <comment ref="O577" authorId="37" shapeId="0">
      <text>
        <r>
          <rPr>
            <b/>
            <sz val="9"/>
            <color indexed="8"/>
            <rFont val="宋体"/>
            <family val="3"/>
            <charset val="134"/>
          </rPr>
          <t>asus:</t>
        </r>
        <r>
          <rPr>
            <sz val="9"/>
            <color indexed="8"/>
            <rFont val="宋体"/>
            <family val="3"/>
            <charset val="134"/>
          </rPr>
          <t xml:space="preserve">
教学技能大赛二等奖+7</t>
        </r>
      </text>
    </comment>
    <comment ref="T577" authorId="37" shapeId="0">
      <text>
        <r>
          <rPr>
            <b/>
            <sz val="9"/>
            <color indexed="8"/>
            <rFont val="宋体"/>
            <family val="3"/>
            <charset val="134"/>
          </rPr>
          <t>asus:</t>
        </r>
        <r>
          <rPr>
            <sz val="9"/>
            <color indexed="8"/>
            <rFont val="宋体"/>
            <family val="3"/>
            <charset val="134"/>
          </rPr>
          <t xml:space="preserve">
参与社会实践调查+0.5、院文创大赛二等奖+2</t>
        </r>
      </text>
    </comment>
    <comment ref="O578" authorId="37" shapeId="0">
      <text>
        <r>
          <rPr>
            <b/>
            <sz val="9"/>
            <color indexed="8"/>
            <rFont val="宋体"/>
            <family val="3"/>
            <charset val="134"/>
          </rPr>
          <t>asus:</t>
        </r>
        <r>
          <rPr>
            <sz val="9"/>
            <color indexed="8"/>
            <rFont val="宋体"/>
            <family val="3"/>
            <charset val="134"/>
          </rPr>
          <t xml:space="preserve">
院课题立项负责人+1.5、院课题立项成员+1</t>
        </r>
      </text>
    </comment>
    <comment ref="T578" authorId="37" shapeId="0">
      <text>
        <r>
          <rPr>
            <b/>
            <sz val="9"/>
            <color indexed="8"/>
            <rFont val="宋体"/>
            <family val="3"/>
            <charset val="134"/>
          </rPr>
          <t>asus:</t>
        </r>
        <r>
          <rPr>
            <sz val="9"/>
            <color indexed="8"/>
            <rFont val="宋体"/>
            <family val="3"/>
            <charset val="134"/>
          </rPr>
          <t xml:space="preserve">
院文创大赛二等奖 +2</t>
        </r>
      </text>
    </comment>
    <comment ref="F579" authorId="37" shapeId="0">
      <text>
        <r>
          <rPr>
            <b/>
            <sz val="9"/>
            <rFont val="宋体"/>
            <family val="3"/>
            <charset val="134"/>
          </rPr>
          <t>asus:</t>
        </r>
        <r>
          <rPr>
            <sz val="9"/>
            <rFont val="宋体"/>
            <family val="3"/>
            <charset val="134"/>
          </rPr>
          <t xml:space="preserve">
志愿服务（16h）+3、文明寝室成员+3</t>
        </r>
      </text>
    </comment>
    <comment ref="O579" authorId="37" shapeId="0">
      <text>
        <r>
          <rPr>
            <b/>
            <sz val="9"/>
            <color indexed="8"/>
            <rFont val="宋体"/>
            <family val="3"/>
            <charset val="134"/>
          </rPr>
          <t>asus:</t>
        </r>
        <r>
          <rPr>
            <sz val="9"/>
            <color indexed="8"/>
            <rFont val="宋体"/>
            <family val="3"/>
            <charset val="134"/>
          </rPr>
          <t xml:space="preserve">
院课题立项成员+1、院课题立项成员+0.5</t>
        </r>
      </text>
    </comment>
    <comment ref="T579" authorId="37" shapeId="0">
      <text>
        <r>
          <rPr>
            <b/>
            <sz val="9"/>
            <color indexed="8"/>
            <rFont val="宋体"/>
            <family val="3"/>
            <charset val="134"/>
          </rPr>
          <t>asus:</t>
        </r>
        <r>
          <rPr>
            <sz val="9"/>
            <color indexed="8"/>
            <rFont val="宋体"/>
            <family val="3"/>
            <charset val="134"/>
          </rPr>
          <t xml:space="preserve">
院篮球联赛三等奖+1.5、知识竞赛三等奖+2、参加线上马拉松+0.5、“投篮之星”参与奖+0.5</t>
        </r>
      </text>
    </comment>
    <comment ref="F580" authorId="37" shapeId="0">
      <text>
        <r>
          <rPr>
            <b/>
            <sz val="9"/>
            <rFont val="宋体"/>
            <family val="3"/>
            <charset val="134"/>
          </rPr>
          <t>asus:</t>
        </r>
        <r>
          <rPr>
            <sz val="9"/>
            <rFont val="宋体"/>
            <family val="3"/>
            <charset val="134"/>
          </rPr>
          <t xml:space="preserve">
10月电瓶车违停-2、志愿服务（14h）+2</t>
        </r>
      </text>
    </comment>
    <comment ref="O580" authorId="37" shapeId="0">
      <text>
        <r>
          <rPr>
            <b/>
            <sz val="9"/>
            <color indexed="8"/>
            <rFont val="宋体"/>
            <family val="3"/>
            <charset val="134"/>
          </rPr>
          <t>asus:</t>
        </r>
        <r>
          <rPr>
            <sz val="9"/>
            <color indexed="8"/>
            <rFont val="宋体"/>
            <family val="3"/>
            <charset val="134"/>
          </rPr>
          <t xml:space="preserve">
院课题立项成员+0.25</t>
        </r>
      </text>
    </comment>
    <comment ref="T580" authorId="37" shapeId="0">
      <text>
        <r>
          <rPr>
            <b/>
            <sz val="9"/>
            <color indexed="8"/>
            <rFont val="宋体"/>
            <family val="3"/>
            <charset val="134"/>
          </rPr>
          <t>asus:</t>
        </r>
        <r>
          <rPr>
            <sz val="9"/>
            <color indexed="8"/>
            <rFont val="宋体"/>
            <family val="3"/>
            <charset val="134"/>
          </rPr>
          <t xml:space="preserve">
参加端午活动+0.5</t>
        </r>
      </text>
    </comment>
    <comment ref="F581" authorId="37" shapeId="0">
      <text>
        <r>
          <rPr>
            <b/>
            <sz val="9"/>
            <rFont val="宋体"/>
            <family val="3"/>
            <charset val="134"/>
          </rPr>
          <t>asus:</t>
        </r>
        <r>
          <rPr>
            <sz val="9"/>
            <rFont val="宋体"/>
            <family val="3"/>
            <charset val="134"/>
          </rPr>
          <t xml:space="preserve">
最美寝室成员+5、志愿服务（50h）+4</t>
        </r>
      </text>
    </comment>
    <comment ref="O581" authorId="37" shapeId="0">
      <text>
        <r>
          <rPr>
            <b/>
            <sz val="9"/>
            <color indexed="8"/>
            <rFont val="宋体"/>
            <family val="3"/>
            <charset val="134"/>
          </rPr>
          <t>asus:</t>
        </r>
        <r>
          <rPr>
            <sz val="9"/>
            <color indexed="8"/>
            <rFont val="宋体"/>
            <family val="3"/>
            <charset val="134"/>
          </rPr>
          <t xml:space="preserve">
院课题立项负责人+1.5、院课题立项成员+1、教学技能大赛二等奖+7</t>
        </r>
      </text>
    </comment>
    <comment ref="T581" authorId="37" shapeId="0">
      <text>
        <r>
          <rPr>
            <b/>
            <sz val="9"/>
            <color indexed="8"/>
            <rFont val="宋体"/>
            <family val="3"/>
            <charset val="134"/>
          </rPr>
          <t>asus:</t>
        </r>
        <r>
          <rPr>
            <sz val="9"/>
            <color indexed="8"/>
            <rFont val="宋体"/>
            <family val="3"/>
            <charset val="134"/>
          </rPr>
          <t xml:space="preserve">
校新生排球赛团体二等奖+3.5、排球赛团体二等奖+3.5、浙江省大学生运动会排球比赛第七名+2.5</t>
        </r>
      </text>
    </comment>
    <comment ref="F582" authorId="37" shapeId="0">
      <text>
        <r>
          <rPr>
            <b/>
            <sz val="9"/>
            <rFont val="宋体"/>
            <family val="3"/>
            <charset val="134"/>
          </rPr>
          <t>asus:</t>
        </r>
        <r>
          <rPr>
            <sz val="9"/>
            <rFont val="宋体"/>
            <family val="3"/>
            <charset val="134"/>
          </rPr>
          <t xml:space="preserve">
最美寝室成员+5、志愿服务（20h）+4</t>
        </r>
      </text>
    </comment>
    <comment ref="O582" authorId="37" shapeId="0">
      <text>
        <r>
          <rPr>
            <b/>
            <sz val="9"/>
            <color indexed="8"/>
            <rFont val="宋体"/>
            <family val="3"/>
            <charset val="134"/>
          </rPr>
          <t>asus:</t>
        </r>
        <r>
          <rPr>
            <sz val="9"/>
            <color indexed="8"/>
            <rFont val="宋体"/>
            <family val="3"/>
            <charset val="134"/>
          </rPr>
          <t xml:space="preserve">
教学技能大赛一等奖+10、院课题立项负责人+1.5、院课题立项成员+1</t>
        </r>
      </text>
    </comment>
    <comment ref="T582" authorId="37" shapeId="0">
      <text>
        <r>
          <rPr>
            <b/>
            <sz val="9"/>
            <color indexed="8"/>
            <rFont val="宋体"/>
            <family val="3"/>
            <charset val="134"/>
          </rPr>
          <t>asus:</t>
        </r>
        <r>
          <rPr>
            <sz val="9"/>
            <color indexed="8"/>
            <rFont val="宋体"/>
            <family val="3"/>
            <charset val="134"/>
          </rPr>
          <t xml:space="preserve">
参加社会实践调查+0.5</t>
        </r>
      </text>
    </comment>
    <comment ref="F583" authorId="37" shapeId="0">
      <text>
        <r>
          <rPr>
            <b/>
            <sz val="9"/>
            <rFont val="宋体"/>
            <family val="3"/>
            <charset val="134"/>
          </rPr>
          <t>asus:</t>
        </r>
        <r>
          <rPr>
            <sz val="9"/>
            <rFont val="宋体"/>
            <family val="3"/>
            <charset val="134"/>
          </rPr>
          <t xml:space="preserve">
学生工作称职+4、志愿服务（18h）+4、最美寝室成员+5</t>
        </r>
      </text>
    </comment>
    <comment ref="O583" authorId="37" shapeId="0">
      <text>
        <r>
          <rPr>
            <b/>
            <sz val="9"/>
            <color indexed="8"/>
            <rFont val="宋体"/>
            <family val="3"/>
            <charset val="134"/>
          </rPr>
          <t>asus:</t>
        </r>
        <r>
          <rPr>
            <sz val="9"/>
            <color indexed="8"/>
            <rFont val="宋体"/>
            <family val="3"/>
            <charset val="134"/>
          </rPr>
          <t xml:space="preserve">
院课题立项负责人+1.5、院课题立项成员+1、教学技能大赛二等奖+7</t>
        </r>
      </text>
    </comment>
    <comment ref="T583" authorId="37" shapeId="0">
      <text>
        <r>
          <rPr>
            <b/>
            <sz val="9"/>
            <color indexed="8"/>
            <rFont val="宋体"/>
            <family val="3"/>
            <charset val="134"/>
          </rPr>
          <t>asus:</t>
        </r>
        <r>
          <rPr>
            <sz val="9"/>
            <color indexed="8"/>
            <rFont val="宋体"/>
            <family val="3"/>
            <charset val="134"/>
          </rPr>
          <t xml:space="preserve">
校精读大赛三等奖+5、参与相观斋茶座+0.5</t>
        </r>
      </text>
    </comment>
    <comment ref="F584" authorId="37" shapeId="0">
      <text>
        <r>
          <rPr>
            <b/>
            <sz val="9"/>
            <rFont val="宋体"/>
            <family val="3"/>
            <charset val="134"/>
          </rPr>
          <t>asus:</t>
        </r>
        <r>
          <rPr>
            <sz val="9"/>
            <rFont val="宋体"/>
            <family val="3"/>
            <charset val="134"/>
          </rPr>
          <t xml:space="preserve">
最美寝室成员+5、志愿服务（20h）+4</t>
        </r>
      </text>
    </comment>
    <comment ref="O584" authorId="37" shapeId="0">
      <text>
        <r>
          <rPr>
            <b/>
            <sz val="9"/>
            <color indexed="8"/>
            <rFont val="宋体"/>
            <family val="3"/>
            <charset val="134"/>
          </rPr>
          <t>asus:</t>
        </r>
        <r>
          <rPr>
            <sz val="9"/>
            <color indexed="8"/>
            <rFont val="宋体"/>
            <family val="3"/>
            <charset val="134"/>
          </rPr>
          <t xml:space="preserve">
技能大赛二等奖+7、院课题立项负责人+1.5、院课题立项成员+1</t>
        </r>
      </text>
    </comment>
    <comment ref="T584" authorId="37" shapeId="0">
      <text>
        <r>
          <rPr>
            <b/>
            <sz val="9"/>
            <color indexed="8"/>
            <rFont val="宋体"/>
            <family val="3"/>
            <charset val="134"/>
          </rPr>
          <t>asus:</t>
        </r>
        <r>
          <rPr>
            <sz val="9"/>
            <color indexed="8"/>
            <rFont val="宋体"/>
            <family val="3"/>
            <charset val="134"/>
          </rPr>
          <t xml:space="preserve">
参加精读大赛+0.5、参加相观斋茶座+0.5、大学生网络和信息安全竞赛一等奖+2</t>
        </r>
      </text>
    </comment>
    <comment ref="F585" authorId="37" shapeId="0">
      <text>
        <r>
          <rPr>
            <b/>
            <sz val="9"/>
            <rFont val="宋体"/>
            <family val="3"/>
            <charset val="134"/>
          </rPr>
          <t>asus:</t>
        </r>
        <r>
          <rPr>
            <sz val="9"/>
            <rFont val="宋体"/>
            <family val="3"/>
            <charset val="134"/>
          </rPr>
          <t xml:space="preserve">
志愿服务（30h）+4</t>
        </r>
      </text>
    </comment>
    <comment ref="O585" authorId="37"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院课题立项负责人</t>
        </r>
        <r>
          <rPr>
            <sz val="9"/>
            <color rgb="FF000000"/>
            <rFont val="宋体"/>
            <family val="3"/>
            <charset val="134"/>
          </rPr>
          <t>+1.5</t>
        </r>
        <r>
          <rPr>
            <sz val="9"/>
            <color rgb="FF000000"/>
            <rFont val="宋体"/>
            <family val="3"/>
            <charset val="134"/>
          </rPr>
          <t>、院课题立项成员</t>
        </r>
        <r>
          <rPr>
            <sz val="9"/>
            <color rgb="FF000000"/>
            <rFont val="宋体"/>
            <family val="3"/>
            <charset val="134"/>
          </rPr>
          <t>+0.25</t>
        </r>
      </text>
    </comment>
    <comment ref="T585" authorId="37" shapeId="0">
      <text>
        <r>
          <rPr>
            <b/>
            <sz val="9"/>
            <color indexed="8"/>
            <rFont val="宋体"/>
            <family val="3"/>
            <charset val="134"/>
          </rPr>
          <t>asus:</t>
        </r>
        <r>
          <rPr>
            <sz val="9"/>
            <color indexed="8"/>
            <rFont val="宋体"/>
            <family val="3"/>
            <charset val="134"/>
          </rPr>
          <t xml:space="preserve">
心理知识大赛一等奖+2、生态环境保护三等奖+2、环保知识竞赛优秀奖+2、参加翻跳大赛+0.5、参加线上马拉松+0.5</t>
        </r>
      </text>
    </comment>
    <comment ref="F586" authorId="37" shapeId="0">
      <text>
        <r>
          <rPr>
            <b/>
            <sz val="9"/>
            <rFont val="宋体"/>
            <family val="3"/>
            <charset val="134"/>
          </rPr>
          <t>asus:</t>
        </r>
        <r>
          <rPr>
            <sz val="9"/>
            <rFont val="宋体"/>
            <family val="3"/>
            <charset val="134"/>
          </rPr>
          <t xml:space="preserve">
学生工作称职+4、志愿服务（55.5h）+4</t>
        </r>
      </text>
    </comment>
    <comment ref="O586" authorId="37" shapeId="0">
      <text>
        <r>
          <rPr>
            <b/>
            <sz val="9"/>
            <rFont val="宋体"/>
            <family val="3"/>
            <charset val="134"/>
          </rPr>
          <t>asus:</t>
        </r>
        <r>
          <rPr>
            <sz val="9"/>
            <rFont val="宋体"/>
            <family val="3"/>
            <charset val="134"/>
          </rPr>
          <t xml:space="preserve">
院课题立项负责人+1.5、院课题立项成员+0.5、教学技能大赛三等奖+5、计算机软著+2</t>
        </r>
      </text>
    </comment>
    <comment ref="T586" authorId="37" shapeId="0">
      <text>
        <r>
          <rPr>
            <b/>
            <sz val="9"/>
            <color indexed="8"/>
            <rFont val="宋体"/>
            <family val="3"/>
            <charset val="134"/>
          </rPr>
          <t>asus:</t>
        </r>
        <r>
          <rPr>
            <sz val="9"/>
            <color indexed="8"/>
            <rFont val="宋体"/>
            <family val="3"/>
            <charset val="134"/>
          </rPr>
          <t xml:space="preserve">
心理知识大赛一等奖+2、环保知识竞赛优胜奖+2、生态环境保护竞赛一等奖+2、参加翻跳大赛+0.5、参加投篮之星+0.5</t>
        </r>
      </text>
    </comment>
    <comment ref="F587" authorId="37" shapeId="0">
      <text>
        <r>
          <rPr>
            <b/>
            <sz val="9"/>
            <rFont val="宋体"/>
            <family val="3"/>
            <charset val="134"/>
          </rPr>
          <t>asus:</t>
        </r>
        <r>
          <rPr>
            <sz val="9"/>
            <rFont val="宋体"/>
            <family val="3"/>
            <charset val="134"/>
          </rPr>
          <t xml:space="preserve">
志愿服务（50h）+4</t>
        </r>
      </text>
    </comment>
    <comment ref="O587" authorId="37" shapeId="0">
      <text>
        <r>
          <rPr>
            <b/>
            <sz val="9"/>
            <rFont val="宋体"/>
            <family val="3"/>
            <charset val="134"/>
          </rPr>
          <t>asus:</t>
        </r>
        <r>
          <rPr>
            <sz val="9"/>
            <rFont val="宋体"/>
            <family val="3"/>
            <charset val="134"/>
          </rPr>
          <t xml:space="preserve">
教学技能大赛三等奖+5、院课题立项组长+1.5、院课题立项成员+0.25</t>
        </r>
      </text>
    </comment>
    <comment ref="T587" authorId="37" shapeId="0">
      <text>
        <r>
          <rPr>
            <b/>
            <sz val="9"/>
            <color indexed="8"/>
            <rFont val="宋体"/>
            <family val="3"/>
            <charset val="134"/>
          </rPr>
          <t>asus:
生态环保竞赛+2、心理知识竞赛+2、环保知识竞赛+2、参加翻跳大赛+0.5、参加社会实践调查+0.5</t>
        </r>
      </text>
    </comment>
    <comment ref="F588" authorId="37" shapeId="0">
      <text>
        <r>
          <rPr>
            <b/>
            <sz val="9"/>
            <rFont val="宋体"/>
            <family val="3"/>
            <charset val="134"/>
          </rPr>
          <t>asus:</t>
        </r>
        <r>
          <rPr>
            <sz val="9"/>
            <rFont val="宋体"/>
            <family val="3"/>
            <charset val="134"/>
          </rPr>
          <t xml:space="preserve">
志愿服务（17h）3.5、文明寝室成员+3</t>
        </r>
      </text>
    </comment>
    <comment ref="O588" authorId="37" shapeId="0">
      <text>
        <r>
          <rPr>
            <b/>
            <sz val="9"/>
            <rFont val="宋体"/>
            <family val="3"/>
            <charset val="134"/>
          </rPr>
          <t>asus:</t>
        </r>
        <r>
          <rPr>
            <sz val="9"/>
            <rFont val="宋体"/>
            <family val="3"/>
            <charset val="134"/>
          </rPr>
          <t xml:space="preserve">
院课题立项负责人+1.5
院课题理想城阳+0.5、论文转载+10</t>
        </r>
      </text>
    </comment>
    <comment ref="T588" authorId="37" shapeId="0">
      <text>
        <r>
          <rPr>
            <b/>
            <sz val="9"/>
            <color indexed="8"/>
            <rFont val="宋体"/>
            <family val="3"/>
            <charset val="134"/>
          </rPr>
          <t>asus:</t>
        </r>
        <r>
          <rPr>
            <sz val="9"/>
            <color indexed="8"/>
            <rFont val="宋体"/>
            <family val="3"/>
            <charset val="134"/>
          </rPr>
          <t xml:space="preserve">
院文创比赛二等奖+2</t>
        </r>
      </text>
    </comment>
    <comment ref="F589" authorId="37" shapeId="0">
      <text>
        <r>
          <rPr>
            <b/>
            <sz val="9"/>
            <rFont val="宋体"/>
            <family val="3"/>
            <charset val="134"/>
          </rPr>
          <t>asus:</t>
        </r>
        <r>
          <rPr>
            <sz val="9"/>
            <rFont val="宋体"/>
            <family val="3"/>
            <charset val="134"/>
          </rPr>
          <t xml:space="preserve">
志愿服务（45h）+4</t>
        </r>
      </text>
    </comment>
    <comment ref="O589" authorId="37" shapeId="0">
      <text>
        <r>
          <rPr>
            <b/>
            <sz val="9"/>
            <rFont val="宋体"/>
            <family val="3"/>
            <charset val="134"/>
          </rPr>
          <t>asus:</t>
        </r>
        <r>
          <rPr>
            <sz val="9"/>
            <rFont val="宋体"/>
            <family val="3"/>
            <charset val="134"/>
          </rPr>
          <t xml:space="preserve">
教学技能大赛三等奖+5、院课题立项成员+0.25、院课题立项成员+0.5</t>
        </r>
      </text>
    </comment>
    <comment ref="T589" authorId="37" shapeId="0">
      <text>
        <r>
          <rPr>
            <b/>
            <sz val="9"/>
            <color indexed="8"/>
            <rFont val="宋体"/>
            <family val="3"/>
            <charset val="134"/>
          </rPr>
          <t>asus:</t>
        </r>
        <r>
          <rPr>
            <sz val="9"/>
            <color indexed="8"/>
            <rFont val="宋体"/>
            <family val="3"/>
            <charset val="134"/>
          </rPr>
          <t xml:space="preserve">
投篮之星三等奖+3、生态环境保护竞赛一等奖+2、心理知识大赛一等奖+2、数据分析科普知识竞赛+2、社会实践+0.5、参加精读大赛+0.5</t>
        </r>
      </text>
    </comment>
    <comment ref="F590" authorId="37" shapeId="0">
      <text>
        <r>
          <rPr>
            <b/>
            <sz val="9"/>
            <color indexed="8"/>
            <rFont val="宋体"/>
            <family val="3"/>
            <charset val="134"/>
          </rPr>
          <t>asus:</t>
        </r>
        <r>
          <rPr>
            <sz val="9"/>
            <color indexed="8"/>
            <rFont val="宋体"/>
            <family val="3"/>
            <charset val="134"/>
          </rPr>
          <t xml:space="preserve">
a志愿服务（18h）+4、寝室整改非责任人—3</t>
        </r>
      </text>
    </comment>
    <comment ref="O590" authorId="37" shapeId="0">
      <text>
        <r>
          <rPr>
            <b/>
            <sz val="9"/>
            <rFont val="宋体"/>
            <family val="3"/>
            <charset val="134"/>
          </rPr>
          <t>asus:</t>
        </r>
        <r>
          <rPr>
            <sz val="9"/>
            <rFont val="宋体"/>
            <family val="3"/>
            <charset val="134"/>
          </rPr>
          <t xml:space="preserve">
院课题立项负责人+1.5
科研（课题立项：基于“真实性”的高中数学建模活动设计研究（成员））+1
</t>
        </r>
      </text>
    </comment>
    <comment ref="F591" authorId="37" shapeId="0">
      <text>
        <r>
          <rPr>
            <b/>
            <sz val="9"/>
            <rFont val="宋体"/>
            <family val="3"/>
            <charset val="134"/>
          </rPr>
          <t>asus:</t>
        </r>
        <r>
          <rPr>
            <sz val="9"/>
            <rFont val="宋体"/>
            <family val="3"/>
            <charset val="134"/>
          </rPr>
          <t xml:space="preserve">
志愿服务（26.1h）+4，寝室整改责任人-5</t>
        </r>
      </text>
    </comment>
    <comment ref="O591" authorId="37" shapeId="0">
      <text>
        <r>
          <rPr>
            <b/>
            <sz val="9"/>
            <rFont val="宋体"/>
            <family val="3"/>
            <charset val="134"/>
          </rPr>
          <t>asus:</t>
        </r>
        <r>
          <rPr>
            <sz val="9"/>
            <rFont val="宋体"/>
            <family val="3"/>
            <charset val="134"/>
          </rPr>
          <t xml:space="preserve">
院课题立项负责人+1.5、元课题立项成员+1</t>
        </r>
      </text>
    </comment>
    <comment ref="F592" authorId="37" shapeId="0">
      <text>
        <r>
          <rPr>
            <b/>
            <sz val="9"/>
            <rFont val="宋体"/>
            <family val="3"/>
            <charset val="134"/>
          </rPr>
          <t>asus:</t>
        </r>
        <r>
          <rPr>
            <sz val="9"/>
            <rFont val="宋体"/>
            <family val="3"/>
            <charset val="134"/>
          </rPr>
          <t xml:space="preserve">
学生工作考核优秀+9、志愿服务（57.6h）+4、院级优秀干部+4、寝室整改非责任人-3</t>
        </r>
      </text>
    </comment>
    <comment ref="O592" authorId="37" shapeId="0">
      <text>
        <r>
          <rPr>
            <b/>
            <sz val="9"/>
            <color indexed="8"/>
            <rFont val="宋体"/>
            <family val="3"/>
            <charset val="134"/>
          </rPr>
          <t>asus:</t>
        </r>
        <r>
          <rPr>
            <sz val="9"/>
            <color indexed="8"/>
            <rFont val="宋体"/>
            <family val="3"/>
            <charset val="134"/>
          </rPr>
          <t xml:space="preserve">
教学技能大赛三等奖+5、院课题立项成员+0.25</t>
        </r>
      </text>
    </comment>
    <comment ref="T592" authorId="37" shapeId="0">
      <text>
        <r>
          <rPr>
            <b/>
            <sz val="9"/>
            <color indexed="8"/>
            <rFont val="宋体"/>
            <family val="3"/>
            <charset val="134"/>
          </rPr>
          <t>asus:</t>
        </r>
        <r>
          <rPr>
            <sz val="9"/>
            <color indexed="8"/>
            <rFont val="宋体"/>
            <family val="3"/>
            <charset val="134"/>
          </rPr>
          <t xml:space="preserve">
参加线上马拉松+0.5</t>
        </r>
      </text>
    </comment>
    <comment ref="F593" authorId="37" shapeId="0">
      <text>
        <r>
          <rPr>
            <b/>
            <sz val="9"/>
            <color indexed="8"/>
            <rFont val="宋体"/>
            <family val="3"/>
            <charset val="134"/>
          </rPr>
          <t>asus:</t>
        </r>
        <r>
          <rPr>
            <sz val="9"/>
            <color indexed="8"/>
            <rFont val="宋体"/>
            <family val="3"/>
            <charset val="134"/>
          </rPr>
          <t xml:space="preserve">
志愿服务（34h）+4、寝室整改非责任人-3</t>
        </r>
      </text>
    </comment>
    <comment ref="O593" authorId="37"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软著</t>
        </r>
        <r>
          <rPr>
            <sz val="9"/>
            <color rgb="FF000000"/>
            <rFont val="宋体"/>
            <family val="3"/>
            <charset val="134"/>
          </rPr>
          <t>+2</t>
        </r>
        <r>
          <rPr>
            <sz val="9"/>
            <color rgb="FF000000"/>
            <rFont val="宋体"/>
            <family val="3"/>
            <charset val="134"/>
          </rPr>
          <t>、教学技能大赛三等奖</t>
        </r>
        <r>
          <rPr>
            <sz val="9"/>
            <color rgb="FF000000"/>
            <rFont val="宋体"/>
            <family val="3"/>
            <charset val="134"/>
          </rPr>
          <t>+5</t>
        </r>
        <r>
          <rPr>
            <sz val="9"/>
            <color rgb="FF000000"/>
            <rFont val="宋体"/>
            <family val="3"/>
            <charset val="134"/>
          </rPr>
          <t>、院课题立项负责人</t>
        </r>
        <r>
          <rPr>
            <sz val="9"/>
            <color rgb="FF000000"/>
            <rFont val="宋体"/>
            <family val="3"/>
            <charset val="134"/>
          </rPr>
          <t>+1.5</t>
        </r>
        <r>
          <rPr>
            <sz val="9"/>
            <color rgb="FF000000"/>
            <rFont val="宋体"/>
            <family val="3"/>
            <charset val="134"/>
          </rPr>
          <t>、院课题立项成员</t>
        </r>
        <r>
          <rPr>
            <sz val="9"/>
            <color rgb="FF000000"/>
            <rFont val="宋体"/>
            <family val="3"/>
            <charset val="134"/>
          </rPr>
          <t>+1</t>
        </r>
      </text>
    </comment>
    <comment ref="T593" authorId="37" shapeId="0">
      <text>
        <r>
          <rPr>
            <b/>
            <sz val="9"/>
            <color indexed="8"/>
            <rFont val="宋体"/>
            <family val="3"/>
            <charset val="134"/>
          </rPr>
          <t>asus:</t>
        </r>
        <r>
          <rPr>
            <sz val="9"/>
            <color indexed="8"/>
            <rFont val="宋体"/>
            <family val="3"/>
            <charset val="134"/>
          </rPr>
          <t xml:space="preserve">
健康科普知识竞赛+2、社会实践调查+0.5、摄影绘画书法大赛优胜奖+2、参加线上马拉松+0.5、英语翻译大赛+2</t>
        </r>
      </text>
    </comment>
    <comment ref="F594" authorId="37" shapeId="0">
      <text>
        <r>
          <rPr>
            <b/>
            <sz val="9"/>
            <color indexed="8"/>
            <rFont val="宋体"/>
            <family val="3"/>
            <charset val="134"/>
          </rPr>
          <t>asus:</t>
        </r>
        <r>
          <rPr>
            <sz val="9"/>
            <color indexed="8"/>
            <rFont val="宋体"/>
            <family val="3"/>
            <charset val="134"/>
          </rPr>
          <t xml:space="preserve">
志愿活动（27.1h）+4、寝室整改非责任人-3、寝室整改责任人-5</t>
        </r>
      </text>
    </comment>
    <comment ref="O594" authorId="37" shapeId="0">
      <text>
        <r>
          <rPr>
            <b/>
            <sz val="9"/>
            <color indexed="8"/>
            <rFont val="宋体"/>
            <family val="3"/>
            <charset val="134"/>
          </rPr>
          <t>asus:</t>
        </r>
        <r>
          <rPr>
            <sz val="9"/>
            <color indexed="8"/>
            <rFont val="宋体"/>
            <family val="3"/>
            <charset val="134"/>
          </rPr>
          <t xml:space="preserve">
两项院课题立项成员+0.75</t>
        </r>
      </text>
    </comment>
    <comment ref="T594" authorId="37" shapeId="0">
      <text>
        <r>
          <rPr>
            <b/>
            <sz val="9"/>
            <color indexed="8"/>
            <rFont val="宋体"/>
            <family val="3"/>
            <charset val="134"/>
          </rPr>
          <t>asus:</t>
        </r>
        <r>
          <rPr>
            <sz val="9"/>
            <color indexed="8"/>
            <rFont val="宋体"/>
            <family val="3"/>
            <charset val="134"/>
          </rPr>
          <t xml:space="preserve">
本硕博篮球赛三等奖+1.5</t>
        </r>
      </text>
    </comment>
    <comment ref="F595" authorId="37" shapeId="0">
      <text>
        <r>
          <rPr>
            <b/>
            <sz val="9"/>
            <color indexed="8"/>
            <rFont val="宋体"/>
            <family val="3"/>
            <charset val="134"/>
          </rPr>
          <t>asus:</t>
        </r>
        <r>
          <rPr>
            <sz val="9"/>
            <color indexed="8"/>
            <rFont val="宋体"/>
            <family val="3"/>
            <charset val="134"/>
          </rPr>
          <t xml:space="preserve">
志愿服务（20h）+4、十月电瓶车违停-2</t>
        </r>
      </text>
    </comment>
    <comment ref="O595" authorId="37" shapeId="0">
      <text>
        <r>
          <rPr>
            <b/>
            <sz val="9"/>
            <color indexed="8"/>
            <rFont val="宋体"/>
            <family val="3"/>
            <charset val="134"/>
          </rPr>
          <t>asus:</t>
        </r>
        <r>
          <rPr>
            <sz val="9"/>
            <color indexed="8"/>
            <rFont val="宋体"/>
            <family val="3"/>
            <charset val="134"/>
          </rPr>
          <t xml:space="preserve">
教学技能大赛一等奖+10、院课题立项成员+1</t>
        </r>
      </text>
    </comment>
    <comment ref="F596" authorId="37"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学生工作称职</t>
        </r>
        <r>
          <rPr>
            <sz val="9"/>
            <color rgb="FF000000"/>
            <rFont val="宋体"/>
            <family val="3"/>
            <charset val="134"/>
          </rPr>
          <t>+4</t>
        </r>
        <r>
          <rPr>
            <sz val="9"/>
            <color rgb="FF000000"/>
            <rFont val="宋体"/>
            <family val="3"/>
            <charset val="134"/>
          </rPr>
          <t>、志愿服务（</t>
        </r>
        <r>
          <rPr>
            <sz val="9"/>
            <color rgb="FF000000"/>
            <rFont val="宋体"/>
            <family val="3"/>
            <charset val="134"/>
          </rPr>
          <t>28.2h</t>
        </r>
        <r>
          <rPr>
            <sz val="9"/>
            <color rgb="FF000000"/>
            <rFont val="宋体"/>
            <family val="3"/>
            <charset val="134"/>
          </rPr>
          <t>）</t>
        </r>
        <r>
          <rPr>
            <sz val="9"/>
            <color rgb="FF000000"/>
            <rFont val="宋体"/>
            <family val="3"/>
            <charset val="134"/>
          </rPr>
          <t>+4</t>
        </r>
        <r>
          <rPr>
            <sz val="9"/>
            <color rgb="FF000000"/>
            <rFont val="宋体"/>
            <family val="3"/>
            <charset val="134"/>
          </rPr>
          <t>、车辆违停</t>
        </r>
        <r>
          <rPr>
            <sz val="9"/>
            <color rgb="FF000000"/>
            <rFont val="宋体"/>
            <family val="3"/>
            <charset val="134"/>
          </rPr>
          <t>-2</t>
        </r>
      </text>
    </comment>
    <comment ref="O596" authorId="37" shapeId="0">
      <text>
        <r>
          <rPr>
            <b/>
            <sz val="9"/>
            <color indexed="8"/>
            <rFont val="宋体"/>
            <family val="3"/>
            <charset val="134"/>
          </rPr>
          <t>asus:</t>
        </r>
        <r>
          <rPr>
            <sz val="9"/>
            <color indexed="8"/>
            <rFont val="宋体"/>
            <family val="3"/>
            <charset val="134"/>
          </rPr>
          <t xml:space="preserve">
教学技能大赛一等奖+10、院课题立项成员+0.25</t>
        </r>
      </text>
    </comment>
    <comment ref="T596"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Microsoft YaHei UI"/>
            <family val="2"/>
            <charset val="1"/>
          </rPr>
          <t>先锋岗先进个人</t>
        </r>
        <r>
          <rPr>
            <sz val="10"/>
            <color rgb="FF000000"/>
            <rFont val="Microsoft YaHei UI"/>
            <family val="2"/>
            <charset val="1"/>
          </rPr>
          <t>+4</t>
        </r>
      </text>
    </comment>
    <comment ref="F597" authorId="1" shapeId="0">
      <text>
        <r>
          <rPr>
            <b/>
            <sz val="10"/>
            <color rgb="FF000000"/>
            <rFont val="宋体"/>
            <family val="3"/>
            <charset val="134"/>
          </rPr>
          <t>Microsoft Office User:</t>
        </r>
        <r>
          <rPr>
            <sz val="10"/>
            <color rgb="FF000000"/>
            <rFont val="宋体"/>
            <family val="3"/>
            <charset val="134"/>
          </rPr>
          <t xml:space="preserve">
</t>
        </r>
        <r>
          <rPr>
            <sz val="10"/>
            <color rgb="FF000000"/>
            <rFont val="宋体"/>
            <family val="3"/>
            <charset val="134"/>
          </rPr>
          <t>1.</t>
        </r>
        <r>
          <rPr>
            <sz val="10"/>
            <color rgb="FF000000"/>
            <rFont val="宋体"/>
            <family val="3"/>
            <charset val="134"/>
          </rPr>
          <t>志愿服务（</t>
        </r>
        <r>
          <rPr>
            <sz val="10"/>
            <color rgb="FF000000"/>
            <rFont val="宋体"/>
            <family val="3"/>
            <charset val="134"/>
          </rPr>
          <t>47.2h</t>
        </r>
        <r>
          <rPr>
            <sz val="10"/>
            <color rgb="FF000000"/>
            <rFont val="宋体"/>
            <family val="3"/>
            <charset val="134"/>
          </rPr>
          <t>）</t>
        </r>
        <r>
          <rPr>
            <sz val="10"/>
            <color rgb="FF000000"/>
            <rFont val="宋体"/>
            <family val="3"/>
            <charset val="134"/>
          </rPr>
          <t xml:space="preserve">+4
</t>
        </r>
        <r>
          <rPr>
            <sz val="10"/>
            <color rgb="FF000000"/>
            <rFont val="宋体"/>
            <family val="3"/>
            <charset val="134"/>
          </rPr>
          <t>2.</t>
        </r>
        <r>
          <rPr>
            <sz val="10"/>
            <color rgb="FF000000"/>
            <rFont val="宋体"/>
            <family val="3"/>
            <charset val="134"/>
          </rPr>
          <t>浙江师范大学</t>
        </r>
        <r>
          <rPr>
            <sz val="10"/>
            <color rgb="FF000000"/>
            <rFont val="宋体"/>
            <family val="3"/>
            <charset val="134"/>
          </rPr>
          <t>2021-2022</t>
        </r>
        <r>
          <rPr>
            <sz val="10"/>
            <color rgb="FF000000"/>
            <rFont val="宋体"/>
            <family val="3"/>
            <charset val="134"/>
          </rPr>
          <t>学年研究生文明寝室</t>
        </r>
        <r>
          <rPr>
            <sz val="10"/>
            <color rgb="FF000000"/>
            <rFont val="宋体"/>
            <family val="3"/>
            <charset val="134"/>
          </rPr>
          <t xml:space="preserve"> +3
</t>
        </r>
        <r>
          <rPr>
            <sz val="10"/>
            <color rgb="FF000000"/>
            <rFont val="宋体"/>
            <family val="3"/>
            <charset val="134"/>
          </rPr>
          <t>3.</t>
        </r>
        <r>
          <rPr>
            <sz val="10"/>
            <color rgb="FF000000"/>
            <rFont val="宋体"/>
            <family val="3"/>
            <charset val="134"/>
          </rPr>
          <t>志愿服务部干事，考核合格</t>
        </r>
        <r>
          <rPr>
            <sz val="10"/>
            <color rgb="FF000000"/>
            <rFont val="宋体"/>
            <family val="3"/>
            <charset val="134"/>
          </rPr>
          <t xml:space="preserve"> +1
</t>
        </r>
        <r>
          <rPr>
            <sz val="10"/>
            <color rgb="FF000000"/>
            <rFont val="宋体"/>
            <family val="3"/>
            <charset val="134"/>
          </rPr>
          <t>4.2021-2022</t>
        </r>
        <r>
          <rPr>
            <sz val="10"/>
            <color rgb="FF000000"/>
            <rFont val="宋体"/>
            <family val="3"/>
            <charset val="134"/>
          </rPr>
          <t>学年志愿者行动先进集体</t>
        </r>
        <r>
          <rPr>
            <sz val="10"/>
            <color rgb="FF000000"/>
            <rFont val="宋体"/>
            <family val="3"/>
            <charset val="134"/>
          </rPr>
          <t xml:space="preserve"> +4</t>
        </r>
      </text>
    </comment>
    <comment ref="O597"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Microsoft YaHei UI"/>
            <family val="2"/>
            <charset val="1"/>
          </rPr>
          <t>1.</t>
        </r>
        <r>
          <rPr>
            <sz val="10"/>
            <color rgb="FF000000"/>
            <rFont val="宋体"/>
            <family val="3"/>
            <charset val="134"/>
          </rPr>
          <t>教师教育学院第十期学生课外学术科技活动教育学课题立项，负责人</t>
        </r>
        <r>
          <rPr>
            <sz val="10"/>
            <color rgb="FF000000"/>
            <rFont val="宋体"/>
            <family val="3"/>
            <charset val="134"/>
          </rPr>
          <t xml:space="preserve"> +1.5
</t>
        </r>
        <r>
          <rPr>
            <sz val="10"/>
            <color rgb="FF000000"/>
            <rFont val="Microsoft YaHei UI"/>
            <family val="2"/>
            <charset val="1"/>
          </rPr>
          <t>2.</t>
        </r>
        <r>
          <rPr>
            <sz val="10"/>
            <color rgb="FF000000"/>
            <rFont val="宋体"/>
            <family val="3"/>
            <charset val="134"/>
          </rPr>
          <t>教师教育学院第十期学生课外学术科技活动教育学课题立项，主要成员</t>
        </r>
        <r>
          <rPr>
            <sz val="10"/>
            <color rgb="FF000000"/>
            <rFont val="宋体"/>
            <family val="3"/>
            <charset val="134"/>
          </rPr>
          <t xml:space="preserve"> +0.5
</t>
        </r>
        <r>
          <rPr>
            <sz val="10"/>
            <color rgb="FF000000"/>
            <rFont val="Microsoft YaHei UI"/>
            <family val="2"/>
            <charset val="1"/>
          </rPr>
          <t>3.</t>
        </r>
        <r>
          <rPr>
            <sz val="10"/>
            <color rgb="FF000000"/>
            <rFont val="宋体"/>
            <family val="3"/>
            <charset val="134"/>
          </rPr>
          <t>学科竞赛：浙江师范大学学科化学专业教学技能大赛二等奖</t>
        </r>
        <r>
          <rPr>
            <sz val="10"/>
            <color rgb="FF000000"/>
            <rFont val="宋体"/>
            <family val="3"/>
            <charset val="134"/>
          </rPr>
          <t xml:space="preserve"> +7</t>
        </r>
      </text>
    </comment>
    <comment ref="T597"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浙江师范大学第十四届研究生外语风采大赛之“喜迎亚运，译展风采”翻译大赛一等奖 +10
</t>
        </r>
        <r>
          <rPr>
            <sz val="10"/>
            <color indexed="8"/>
            <rFont val="Microsoft YaHei UI"/>
            <family val="2"/>
            <charset val="134"/>
          </rPr>
          <t>2.</t>
        </r>
        <r>
          <rPr>
            <sz val="10"/>
            <color indexed="8"/>
            <rFont val="宋体"/>
            <family val="3"/>
            <charset val="134"/>
          </rPr>
          <t xml:space="preserve">浙江师范大学“三行情书.明信片设计大赛”三等奖 +3
3.《习近平与大学生朋友们》精读大赛优秀奖 +3
</t>
        </r>
        <r>
          <rPr>
            <sz val="10"/>
            <color indexed="8"/>
            <rFont val="Microsoft YaHei UI"/>
            <family val="2"/>
            <charset val="134"/>
          </rPr>
          <t>4.</t>
        </r>
        <r>
          <rPr>
            <sz val="10"/>
            <color indexed="8"/>
            <rFont val="宋体"/>
            <family val="3"/>
            <charset val="134"/>
          </rPr>
          <t xml:space="preserve">教师教育学院第一届舞蹈翻跳大赛，参与 +0.5
</t>
        </r>
        <r>
          <rPr>
            <sz val="10"/>
            <color indexed="8"/>
            <rFont val="Microsoft YaHei UI"/>
            <family val="2"/>
            <charset val="134"/>
          </rPr>
          <t>5.</t>
        </r>
        <r>
          <rPr>
            <sz val="10"/>
            <color indexed="8"/>
            <rFont val="宋体"/>
            <family val="3"/>
            <charset val="134"/>
          </rPr>
          <t>2021-2022年度党员先锋岗活动先进个人 +4</t>
        </r>
      </text>
    </comment>
    <comment ref="F598"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文明寝室 +3
2.志愿服务（52.5h）+4  </t>
        </r>
      </text>
    </comment>
    <comment ref="O598" authorId="1" shapeId="0">
      <text>
        <r>
          <rPr>
            <b/>
            <sz val="10"/>
            <color rgb="FF000000"/>
            <rFont val="Microsoft YaHei UI"/>
            <family val="2"/>
            <charset val="134"/>
          </rPr>
          <t>Microsoft Office User:</t>
        </r>
        <r>
          <rPr>
            <sz val="10"/>
            <color rgb="FF000000"/>
            <rFont val="Microsoft YaHei UI"/>
            <family val="2"/>
            <charset val="134"/>
          </rPr>
          <t xml:space="preserve">
</t>
        </r>
        <r>
          <rPr>
            <sz val="10"/>
            <color rgb="FF000000"/>
            <rFont val="Microsoft YaHei UI"/>
            <family val="2"/>
            <charset val="134"/>
          </rPr>
          <t>1.</t>
        </r>
        <r>
          <rPr>
            <sz val="10"/>
            <color rgb="FF000000"/>
            <rFont val="宋体"/>
            <family val="3"/>
            <charset val="134"/>
          </rPr>
          <t>教师教育学院第十期学生课外学术科技活动教育学课题立项</t>
        </r>
        <r>
          <rPr>
            <sz val="10"/>
            <color rgb="FF000000"/>
            <rFont val="宋体"/>
            <family val="3"/>
            <charset val="134"/>
          </rPr>
          <t xml:space="preserve"> </t>
        </r>
        <r>
          <rPr>
            <sz val="10"/>
            <color rgb="FF000000"/>
            <rFont val="宋体"/>
            <family val="3"/>
            <charset val="134"/>
          </rPr>
          <t>项目成员</t>
        </r>
        <r>
          <rPr>
            <sz val="10"/>
            <color rgb="FF000000"/>
            <rFont val="宋体"/>
            <family val="3"/>
            <charset val="134"/>
          </rPr>
          <t xml:space="preserve"> +0.25
</t>
        </r>
        <r>
          <rPr>
            <sz val="10"/>
            <color rgb="FF000000"/>
            <rFont val="宋体"/>
            <family val="3"/>
            <charset val="134"/>
          </rPr>
          <t>2.</t>
        </r>
        <r>
          <rPr>
            <sz val="10"/>
            <color rgb="FF000000"/>
            <rFont val="宋体"/>
            <family val="3"/>
            <charset val="134"/>
          </rPr>
          <t>教师教育学院第十期学生课外学术科技活动教育学课题立项</t>
        </r>
        <r>
          <rPr>
            <sz val="10"/>
            <color rgb="FF000000"/>
            <rFont val="宋体"/>
            <family val="3"/>
            <charset val="134"/>
          </rPr>
          <t xml:space="preserve"> </t>
        </r>
        <r>
          <rPr>
            <sz val="10"/>
            <color rgb="FF000000"/>
            <rFont val="宋体"/>
            <family val="3"/>
            <charset val="134"/>
          </rPr>
          <t>项目主持人</t>
        </r>
        <r>
          <rPr>
            <sz val="10"/>
            <color rgb="FF000000"/>
            <rFont val="宋体"/>
            <family val="3"/>
            <charset val="134"/>
          </rPr>
          <t xml:space="preserve"> +1.5</t>
        </r>
      </text>
    </comment>
    <comment ref="T598"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第六届尖峰俱乐部联盟赛新生排球赛 团体第二名 +3.5
</t>
        </r>
        <r>
          <rPr>
            <sz val="10"/>
            <color indexed="8"/>
            <rFont val="Microsoft YaHei UI"/>
            <family val="2"/>
            <charset val="134"/>
          </rPr>
          <t>2.</t>
        </r>
        <r>
          <rPr>
            <sz val="10"/>
            <color indexed="8"/>
            <rFont val="宋体"/>
            <family val="3"/>
            <charset val="134"/>
          </rPr>
          <t xml:space="preserve">第六届尖峰俱乐部排球联赛 团体第二名 +3.5
</t>
        </r>
        <r>
          <rPr>
            <sz val="10"/>
            <color indexed="8"/>
            <rFont val="Microsoft YaHei UI"/>
            <family val="2"/>
            <charset val="134"/>
          </rPr>
          <t>3.</t>
        </r>
        <r>
          <rPr>
            <sz val="10"/>
            <color indexed="8"/>
            <rFont val="宋体"/>
            <family val="3"/>
            <charset val="134"/>
          </rPr>
          <t xml:space="preserve">浙江省第六届大学生运动会排球比赛 团体第七名 +2.5
</t>
        </r>
        <r>
          <rPr>
            <sz val="10"/>
            <color indexed="8"/>
            <rFont val="Microsoft YaHei UI"/>
            <family val="2"/>
            <charset val="134"/>
          </rPr>
          <t>4.</t>
        </r>
        <r>
          <rPr>
            <sz val="10"/>
            <color indexed="8"/>
            <rFont val="宋体"/>
            <family val="3"/>
            <charset val="134"/>
          </rPr>
          <t>浙江师范大学第十四届研究生外语风采大赛之“喜迎亚运，译展风采”翻译大赛 二等奖 +7
5.教师教育学院第一届舞蹈翻跳大赛 参与分 +0.5
6.2022年庆祝百年团建暨迎亚运·三行情书·明信片设计大赛 参与分 +0.5</t>
        </r>
      </text>
    </comment>
    <comment ref="F599"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志愿服务（18小时） +4
</t>
        </r>
        <r>
          <rPr>
            <sz val="10"/>
            <color indexed="8"/>
            <rFont val="Microsoft YaHei UI"/>
            <family val="2"/>
            <charset val="134"/>
          </rPr>
          <t>2.</t>
        </r>
        <r>
          <rPr>
            <sz val="10"/>
            <color indexed="8"/>
            <rFont val="宋体"/>
            <family val="3"/>
            <charset val="134"/>
          </rPr>
          <t xml:space="preserve">浙江师范大学研究生文明寝室  +3
</t>
        </r>
        <r>
          <rPr>
            <sz val="10"/>
            <color indexed="8"/>
            <rFont val="Microsoft YaHei UI"/>
            <family val="2"/>
            <charset val="134"/>
          </rPr>
          <t>3.</t>
        </r>
        <r>
          <rPr>
            <sz val="10"/>
            <color indexed="8"/>
            <rFont val="宋体"/>
            <family val="3"/>
            <charset val="134"/>
          </rPr>
          <t>电瓶车违停  -2</t>
        </r>
      </text>
    </comment>
    <comment ref="O599" authorId="1" shapeId="0">
      <text>
        <r>
          <rPr>
            <b/>
            <sz val="10"/>
            <color rgb="FF000000"/>
            <rFont val="Microsoft YaHei UI"/>
            <family val="2"/>
            <charset val="134"/>
          </rPr>
          <t>Microsoft Office User:</t>
        </r>
        <r>
          <rPr>
            <sz val="10"/>
            <color rgb="FF000000"/>
            <rFont val="Microsoft YaHei UI"/>
            <family val="2"/>
            <charset val="134"/>
          </rPr>
          <t xml:space="preserve">
</t>
        </r>
        <r>
          <rPr>
            <sz val="10"/>
            <color rgb="FF000000"/>
            <rFont val="Microsoft YaHei UI"/>
            <family val="2"/>
            <charset val="134"/>
          </rPr>
          <t>1.</t>
        </r>
        <r>
          <rPr>
            <sz val="10"/>
            <color rgb="FF000000"/>
            <rFont val="宋体"/>
            <family val="3"/>
            <charset val="134"/>
          </rPr>
          <t>教师教育学院第十期学生课外学术科技活动教育学课题立项：高中生化学元素周期律学习进阶研究</t>
        </r>
        <r>
          <rPr>
            <sz val="10"/>
            <color rgb="FF000000"/>
            <rFont val="宋体"/>
            <family val="3"/>
            <charset val="134"/>
          </rPr>
          <t xml:space="preserve">  </t>
        </r>
        <r>
          <rPr>
            <sz val="10"/>
            <color rgb="FF000000"/>
            <rFont val="宋体"/>
            <family val="3"/>
            <charset val="134"/>
          </rPr>
          <t>成员</t>
        </r>
        <r>
          <rPr>
            <sz val="10"/>
            <color rgb="FF000000"/>
            <rFont val="宋体"/>
            <family val="3"/>
            <charset val="134"/>
          </rPr>
          <t xml:space="preserve"> +0.33
</t>
        </r>
        <r>
          <rPr>
            <sz val="10"/>
            <color rgb="FF000000"/>
            <rFont val="Microsoft YaHei UI"/>
            <family val="2"/>
            <charset val="134"/>
          </rPr>
          <t>2.</t>
        </r>
        <r>
          <rPr>
            <sz val="10"/>
            <color rgb="FF000000"/>
            <rFont val="宋体"/>
            <family val="3"/>
            <charset val="134"/>
          </rPr>
          <t>浙江师范大学全日制教育硕士专业学位研究生学科教学（化学）专业教师技能大赛一等奖</t>
        </r>
        <r>
          <rPr>
            <sz val="10"/>
            <color rgb="FF000000"/>
            <rFont val="宋体"/>
            <family val="3"/>
            <charset val="134"/>
          </rPr>
          <t xml:space="preserve">  +10</t>
        </r>
      </text>
    </comment>
    <comment ref="T599" authorId="1" shapeId="0">
      <text>
        <r>
          <rPr>
            <b/>
            <sz val="10"/>
            <color rgb="FF000000"/>
            <rFont val="Microsoft YaHei UI"/>
            <family val="2"/>
            <charset val="134"/>
          </rPr>
          <t>Microsoft Office User:</t>
        </r>
        <r>
          <rPr>
            <sz val="10"/>
            <color rgb="FF000000"/>
            <rFont val="Microsoft YaHei UI"/>
            <family val="2"/>
            <charset val="134"/>
          </rPr>
          <t xml:space="preserve">
</t>
        </r>
        <r>
          <rPr>
            <sz val="10"/>
            <color rgb="FF000000"/>
            <rFont val="Microsoft YaHei UI"/>
            <family val="2"/>
            <charset val="134"/>
          </rPr>
          <t>1.</t>
        </r>
        <r>
          <rPr>
            <sz val="10"/>
            <color rgb="FF000000"/>
            <rFont val="宋体"/>
            <family val="3"/>
            <charset val="134"/>
          </rPr>
          <t>“强国有我，请党放心”</t>
        </r>
        <r>
          <rPr>
            <sz val="10"/>
            <color rgb="FF000000"/>
            <rFont val="宋体"/>
            <family val="3"/>
            <charset val="134"/>
          </rPr>
          <t>2021</t>
        </r>
        <r>
          <rPr>
            <sz val="10"/>
            <color rgb="FF000000"/>
            <rFont val="宋体"/>
            <family val="3"/>
            <charset val="134"/>
          </rPr>
          <t>级新生主题党日活动</t>
        </r>
        <r>
          <rPr>
            <sz val="10"/>
            <color rgb="FF000000"/>
            <rFont val="宋体"/>
            <family val="3"/>
            <charset val="134"/>
          </rPr>
          <t xml:space="preserve">  </t>
        </r>
        <r>
          <rPr>
            <sz val="10"/>
            <color rgb="FF000000"/>
            <rFont val="宋体"/>
            <family val="3"/>
            <charset val="134"/>
          </rPr>
          <t>优秀表演奖</t>
        </r>
        <r>
          <rPr>
            <sz val="10"/>
            <color rgb="FF000000"/>
            <rFont val="宋体"/>
            <family val="3"/>
            <charset val="134"/>
          </rPr>
          <t xml:space="preserve">  +3</t>
        </r>
      </text>
    </comment>
    <comment ref="F600"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浙江师范大学2021-2022学年研究生文明寝室 +3
</t>
        </r>
        <r>
          <rPr>
            <sz val="10"/>
            <color indexed="8"/>
            <rFont val="Microsoft YaHei UI"/>
            <family val="2"/>
            <charset val="134"/>
          </rPr>
          <t>2.</t>
        </r>
        <r>
          <rPr>
            <sz val="10"/>
            <color indexed="8"/>
            <rFont val="宋体"/>
            <family val="3"/>
            <charset val="134"/>
          </rPr>
          <t>志愿服务（19.1小时） +4</t>
        </r>
      </text>
    </comment>
    <comment ref="O600" authorId="1" shapeId="0">
      <text>
        <r>
          <rPr>
            <b/>
            <sz val="10"/>
            <color rgb="FF000000"/>
            <rFont val="Microsoft YaHei UI"/>
            <family val="2"/>
            <charset val="134"/>
          </rPr>
          <t>Microsoft Office User:</t>
        </r>
        <r>
          <rPr>
            <sz val="10"/>
            <color rgb="FF000000"/>
            <rFont val="Microsoft YaHei UI"/>
            <family val="2"/>
            <charset val="134"/>
          </rPr>
          <t xml:space="preserve">
</t>
        </r>
        <r>
          <rPr>
            <sz val="10"/>
            <color rgb="FF000000"/>
            <rFont val="Microsoft YaHei UI"/>
            <family val="2"/>
            <charset val="134"/>
          </rPr>
          <t>1.</t>
        </r>
        <r>
          <rPr>
            <sz val="10"/>
            <color rgb="FF000000"/>
            <rFont val="宋体"/>
            <family val="3"/>
            <charset val="134"/>
          </rPr>
          <t>教师教育学院第十期课题立项：基于深度学习理念的高中化学教学设计，主要成员</t>
        </r>
        <r>
          <rPr>
            <sz val="10"/>
            <color rgb="FF000000"/>
            <rFont val="宋体"/>
            <family val="3"/>
            <charset val="134"/>
          </rPr>
          <t xml:space="preserve"> +1
</t>
        </r>
        <r>
          <rPr>
            <sz val="10"/>
            <color rgb="FF000000"/>
            <rFont val="Microsoft YaHei UI"/>
            <family val="2"/>
            <charset val="134"/>
          </rPr>
          <t>2.</t>
        </r>
        <r>
          <rPr>
            <sz val="10"/>
            <color rgb="FF000000"/>
            <rFont val="宋体"/>
            <family val="3"/>
            <charset val="134"/>
          </rPr>
          <t>教师教育学院第十期课题立项：组态视角下高中生化学选课影响因素研究，主要成员</t>
        </r>
        <r>
          <rPr>
            <sz val="10"/>
            <color rgb="FF000000"/>
            <rFont val="宋体"/>
            <family val="3"/>
            <charset val="134"/>
          </rPr>
          <t xml:space="preserve"> +0.33 </t>
        </r>
      </text>
    </comment>
    <comment ref="T600"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浙江师范大学第十四届研究生外语风采大赛之“喜迎亚运，译展风采”翻译大赛一等奖 +10
2.第十二届国学文化节之主题征文大赛参赛 +0.5
</t>
        </r>
        <r>
          <rPr>
            <sz val="10"/>
            <color indexed="8"/>
            <rFont val="Microsoft YaHei UI"/>
            <family val="2"/>
            <charset val="134"/>
          </rPr>
          <t>3.</t>
        </r>
        <r>
          <rPr>
            <sz val="10"/>
            <color indexed="8"/>
            <rFont val="宋体"/>
            <family val="3"/>
            <charset val="134"/>
          </rPr>
          <t>2022三行情书·明信片设计大赛参赛 +0.5</t>
        </r>
      </text>
    </comment>
    <comment ref="F601"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志愿服务（18小时） +4
</t>
        </r>
        <r>
          <rPr>
            <sz val="10"/>
            <color indexed="8"/>
            <rFont val="Microsoft YaHei UI"/>
            <family val="2"/>
            <charset val="134"/>
          </rPr>
          <t>2.</t>
        </r>
        <r>
          <rPr>
            <sz val="10"/>
            <color indexed="8"/>
            <rFont val="宋体"/>
            <family val="3"/>
            <charset val="134"/>
          </rPr>
          <t>文明寝室 +3</t>
        </r>
      </text>
    </comment>
    <comment ref="O601"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课题立项：教师教育学院第十期学生课外学术科技活动教育学课题立项，成员 +0.33
</t>
        </r>
        <r>
          <rPr>
            <sz val="10"/>
            <color indexed="8"/>
            <rFont val="Microsoft YaHei UI"/>
            <family val="2"/>
            <charset val="134"/>
          </rPr>
          <t>2.</t>
        </r>
        <r>
          <rPr>
            <sz val="10"/>
            <color indexed="8"/>
            <rFont val="宋体"/>
            <family val="3"/>
            <charset val="134"/>
          </rPr>
          <t>学科竞赛：浙江师范大学教师技能大赛三等奖，三等奖 +5</t>
        </r>
      </text>
    </comment>
    <comment ref="F602"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志愿服务（18小时） +4
</t>
        </r>
        <r>
          <rPr>
            <sz val="10"/>
            <color indexed="8"/>
            <rFont val="Microsoft YaHei UI"/>
            <family val="2"/>
            <charset val="134"/>
          </rPr>
          <t>2.</t>
        </r>
        <r>
          <rPr>
            <sz val="10"/>
            <color indexed="8"/>
            <rFont val="宋体"/>
            <family val="3"/>
            <charset val="134"/>
          </rPr>
          <t xml:space="preserve">教师教育学院文明寝室成员 +3 </t>
        </r>
      </text>
    </comment>
    <comment ref="O602"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主持院级课题“组态视角下高中生化学选科的影响因素研究” +1.5
</t>
        </r>
        <r>
          <rPr>
            <sz val="10"/>
            <color indexed="8"/>
            <rFont val="Microsoft YaHei UI"/>
            <family val="2"/>
            <charset val="134"/>
          </rPr>
          <t>2.</t>
        </r>
        <r>
          <rPr>
            <sz val="10"/>
            <color indexed="8"/>
            <rFont val="宋体"/>
            <family val="3"/>
            <charset val="134"/>
          </rPr>
          <t>参与院级课题”基于SOLO分类理论的高考化学试卷命题研究“ +0.25</t>
        </r>
      </text>
    </comment>
    <comment ref="T602"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“教师教育学院2021级新生主题党日活动”院级三等奖 +3</t>
        </r>
      </text>
    </comment>
    <comment ref="F603"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Microsoft YaHei UI"/>
            <family val="2"/>
            <charset val="1"/>
          </rPr>
          <t>1.</t>
        </r>
        <r>
          <rPr>
            <sz val="10"/>
            <color rgb="FF000000"/>
            <rFont val="宋体"/>
            <family val="3"/>
            <charset val="134"/>
          </rPr>
          <t>志愿服务（</t>
        </r>
        <r>
          <rPr>
            <sz val="10"/>
            <color rgb="FF000000"/>
            <rFont val="宋体"/>
            <family val="3"/>
            <charset val="134"/>
          </rPr>
          <t>12</t>
        </r>
        <r>
          <rPr>
            <sz val="10"/>
            <color rgb="FF000000"/>
            <rFont val="宋体"/>
            <family val="3"/>
            <charset val="134"/>
          </rPr>
          <t>时）</t>
        </r>
        <r>
          <rPr>
            <sz val="10"/>
            <color rgb="FF000000"/>
            <rFont val="宋体"/>
            <family val="3"/>
            <charset val="134"/>
          </rPr>
          <t xml:space="preserve"> +1
</t>
        </r>
        <r>
          <rPr>
            <sz val="10"/>
            <color rgb="FF000000"/>
            <rFont val="Microsoft YaHei UI"/>
            <family val="2"/>
            <charset val="1"/>
          </rPr>
          <t>2.</t>
        </r>
        <r>
          <rPr>
            <sz val="10"/>
            <color rgb="FF000000"/>
            <rFont val="宋体"/>
            <family val="3"/>
            <charset val="134"/>
          </rPr>
          <t>荣誉加分（文明寝室）</t>
        </r>
        <r>
          <rPr>
            <sz val="10"/>
            <color rgb="FF000000"/>
            <rFont val="宋体"/>
            <family val="3"/>
            <charset val="134"/>
          </rPr>
          <t xml:space="preserve"> +3</t>
        </r>
      </text>
    </comment>
    <comment ref="O603" authorId="1" shapeId="0">
      <text>
        <r>
          <rPr>
            <b/>
            <sz val="10"/>
            <color rgb="FF000000"/>
            <rFont val="Microsoft YaHei UI"/>
            <family val="2"/>
            <charset val="134"/>
          </rPr>
          <t>Microsoft Office User:</t>
        </r>
        <r>
          <rPr>
            <sz val="10"/>
            <color rgb="FF000000"/>
            <rFont val="Microsoft YaHei UI"/>
            <family val="2"/>
            <charset val="134"/>
          </rPr>
          <t xml:space="preserve">
</t>
        </r>
        <r>
          <rPr>
            <sz val="10"/>
            <color rgb="FF000000"/>
            <rFont val="Microsoft YaHei UI"/>
            <family val="2"/>
            <charset val="134"/>
          </rPr>
          <t>1.</t>
        </r>
        <r>
          <rPr>
            <sz val="10"/>
            <color rgb="FF000000"/>
            <rFont val="宋体"/>
            <family val="3"/>
            <charset val="134"/>
          </rPr>
          <t>“项目式学习与开放式实验融合模式的构建研究”课题立项组员</t>
        </r>
        <r>
          <rPr>
            <sz val="10"/>
            <color rgb="FF000000"/>
            <rFont val="宋体"/>
            <family val="3"/>
            <charset val="134"/>
          </rPr>
          <t xml:space="preserve"> +0.33 </t>
        </r>
      </text>
    </comment>
    <comment ref="F604"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志愿服务（21.8小时） +4
</t>
        </r>
        <r>
          <rPr>
            <sz val="10"/>
            <color indexed="8"/>
            <rFont val="Microsoft YaHei UI"/>
            <family val="2"/>
            <charset val="134"/>
          </rPr>
          <t>2.</t>
        </r>
        <r>
          <rPr>
            <sz val="10"/>
            <color indexed="8"/>
            <rFont val="宋体"/>
            <family val="3"/>
            <charset val="134"/>
          </rPr>
          <t>荣誉加分（文明寝室成员） +3</t>
        </r>
      </text>
    </comment>
    <comment ref="O604" authorId="1" shapeId="0">
      <text>
        <r>
          <rPr>
            <b/>
            <sz val="10"/>
            <color rgb="FF000000"/>
            <rFont val="Microsoft YaHei UI"/>
            <family val="2"/>
            <charset val="1"/>
          </rPr>
          <t>Microsoft Office User:</t>
        </r>
        <r>
          <rPr>
            <sz val="10"/>
            <color rgb="FF000000"/>
            <rFont val="Microsoft YaHei UI"/>
            <family val="2"/>
            <charset val="1"/>
          </rPr>
          <t xml:space="preserve">
</t>
        </r>
        <r>
          <rPr>
            <sz val="10"/>
            <color rgb="FF000000"/>
            <rFont val="Microsoft YaHei UI"/>
            <family val="2"/>
            <charset val="1"/>
          </rPr>
          <t>1.</t>
        </r>
        <r>
          <rPr>
            <sz val="10"/>
            <color rgb="FF000000"/>
            <rFont val="宋体"/>
            <family val="3"/>
            <charset val="134"/>
          </rPr>
          <t>学科竞赛：浙江师范大学教学技能大赛，二等奖</t>
        </r>
        <r>
          <rPr>
            <sz val="10"/>
            <color rgb="FF000000"/>
            <rFont val="宋体"/>
            <family val="3"/>
            <charset val="134"/>
          </rPr>
          <t xml:space="preserve"> +7
</t>
        </r>
        <r>
          <rPr>
            <sz val="10"/>
            <color rgb="FF000000"/>
            <rFont val="宋体"/>
            <family val="3"/>
            <charset val="134"/>
          </rPr>
          <t>2.</t>
        </r>
        <r>
          <rPr>
            <sz val="10"/>
            <color rgb="FF000000"/>
            <rFont val="宋体"/>
            <family val="3"/>
            <charset val="134"/>
          </rPr>
          <t>课题立项：教师教育学院第十期学生课外学术科技活动教育学课题立项，成员</t>
        </r>
        <r>
          <rPr>
            <sz val="10"/>
            <color rgb="FF000000"/>
            <rFont val="宋体"/>
            <family val="3"/>
            <charset val="134"/>
          </rPr>
          <t xml:space="preserve"> +0.25  </t>
        </r>
      </text>
    </comment>
    <comment ref="F605"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副班长，考核优秀 +6
</t>
        </r>
        <r>
          <rPr>
            <sz val="10"/>
            <color indexed="8"/>
            <rFont val="Microsoft YaHei UI"/>
            <family val="2"/>
            <charset val="134"/>
          </rPr>
          <t>2.</t>
        </r>
        <r>
          <rPr>
            <sz val="10"/>
            <color indexed="8"/>
            <rFont val="宋体"/>
            <family val="3"/>
            <charset val="134"/>
          </rPr>
          <t xml:space="preserve">志愿服务（33.1小时） +4
</t>
        </r>
        <r>
          <rPr>
            <sz val="10"/>
            <color indexed="8"/>
            <rFont val="Microsoft YaHei UI"/>
            <family val="2"/>
            <charset val="134"/>
          </rPr>
          <t>3.</t>
        </r>
        <r>
          <rPr>
            <sz val="10"/>
            <color indexed="8"/>
            <rFont val="宋体"/>
            <family val="3"/>
            <charset val="134"/>
          </rPr>
          <t>荣誉加分（文明寝室成员） +3</t>
        </r>
      </text>
    </comment>
    <comment ref="O605" authorId="1" shapeId="0">
      <text>
        <r>
          <rPr>
            <b/>
            <sz val="10"/>
            <color rgb="FF000000"/>
            <rFont val="Microsoft YaHei UI"/>
            <family val="2"/>
            <charset val="134"/>
          </rPr>
          <t>Microsoft Office User:</t>
        </r>
        <r>
          <rPr>
            <sz val="10"/>
            <color rgb="FF000000"/>
            <rFont val="Microsoft YaHei UI"/>
            <family val="2"/>
            <charset val="134"/>
          </rPr>
          <t xml:space="preserve">
</t>
        </r>
        <r>
          <rPr>
            <sz val="10"/>
            <color rgb="FF000000"/>
            <rFont val="Microsoft YaHei UI"/>
            <family val="2"/>
            <charset val="134"/>
          </rPr>
          <t>1.</t>
        </r>
        <r>
          <rPr>
            <sz val="10"/>
            <color rgb="FF000000"/>
            <rFont val="宋体"/>
            <family val="3"/>
            <charset val="134"/>
          </rPr>
          <t>课题立项：教师教育学院第十期学生课外学术科技活动教育学课题立项，主持人</t>
        </r>
        <r>
          <rPr>
            <sz val="10"/>
            <color rgb="FF000000"/>
            <rFont val="宋体"/>
            <family val="3"/>
            <charset val="134"/>
          </rPr>
          <t xml:space="preserve">+1.5
</t>
        </r>
        <r>
          <rPr>
            <sz val="10"/>
            <color rgb="FF000000"/>
            <rFont val="宋体"/>
            <family val="3"/>
            <charset val="134"/>
          </rPr>
          <t>2.</t>
        </r>
        <r>
          <rPr>
            <sz val="10"/>
            <color rgb="FF000000"/>
            <rFont val="宋体"/>
            <family val="3"/>
            <charset val="134"/>
          </rPr>
          <t>课题立项：教师教育学院第十期学生课外学术科技活动教育学课题立项，成员</t>
        </r>
        <r>
          <rPr>
            <sz val="10"/>
            <color rgb="FF000000"/>
            <rFont val="宋体"/>
            <family val="3"/>
            <charset val="134"/>
          </rPr>
          <t xml:space="preserve"> +0.33
</t>
        </r>
        <r>
          <rPr>
            <sz val="10"/>
            <color rgb="FF000000"/>
            <rFont val="宋体"/>
            <family val="3"/>
            <charset val="134"/>
          </rPr>
          <t>3.</t>
        </r>
        <r>
          <rPr>
            <sz val="10"/>
            <color rgb="FF000000"/>
            <rFont val="宋体"/>
            <family val="3"/>
            <charset val="134"/>
          </rPr>
          <t>学科竞赛：浙江师范大学教学技能大赛，一等奖</t>
        </r>
        <r>
          <rPr>
            <sz val="10"/>
            <color rgb="FF000000"/>
            <rFont val="宋体"/>
            <family val="3"/>
            <charset val="134"/>
          </rPr>
          <t xml:space="preserve"> +10   </t>
        </r>
      </text>
    </comment>
    <comment ref="F606"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志愿服务（20.2小时） +4
</t>
        </r>
        <r>
          <rPr>
            <sz val="10"/>
            <color indexed="8"/>
            <rFont val="Microsoft YaHei UI"/>
            <family val="2"/>
            <charset val="134"/>
          </rPr>
          <t>2.</t>
        </r>
        <r>
          <rPr>
            <sz val="10"/>
            <color indexed="8"/>
            <rFont val="宋体"/>
            <family val="3"/>
            <charset val="134"/>
          </rPr>
          <t xml:space="preserve">文明寝室成员 +3 </t>
        </r>
      </text>
    </comment>
    <comment ref="F607" authorId="1" shapeId="0">
      <text>
        <r>
          <rPr>
            <b/>
            <sz val="10"/>
            <color indexed="8"/>
            <rFont val="Microsoft YaHei UI"/>
            <family val="2"/>
            <charset val="134"/>
          </rPr>
          <t>Microsoft Office User:</t>
        </r>
        <r>
          <rPr>
            <sz val="10"/>
            <color indexed="8"/>
            <rFont val="Microsoft YaHei UI"/>
            <family val="2"/>
            <charset val="134"/>
          </rPr>
          <t xml:space="preserve">
1.</t>
        </r>
        <r>
          <rPr>
            <sz val="10"/>
            <color indexed="8"/>
            <rFont val="宋体"/>
            <family val="3"/>
            <charset val="134"/>
          </rPr>
          <t xml:space="preserve">志愿服务（35.4小时） +4
</t>
        </r>
        <r>
          <rPr>
            <sz val="10"/>
            <color indexed="8"/>
            <rFont val="Microsoft YaHei UI"/>
            <family val="2"/>
            <charset val="134"/>
          </rPr>
          <t>2.</t>
        </r>
        <r>
          <rPr>
            <sz val="10"/>
            <color indexed="8"/>
            <rFont val="宋体"/>
            <family val="3"/>
            <charset val="134"/>
          </rPr>
          <t xml:space="preserve">文明寝室成员 +3 </t>
        </r>
      </text>
    </comment>
    <comment ref="O607" authorId="1" shapeId="0">
      <text>
        <r>
          <rPr>
            <b/>
            <sz val="10"/>
            <color rgb="FF000000"/>
            <rFont val="Microsoft YaHei UI"/>
            <family val="2"/>
            <charset val="134"/>
          </rPr>
          <t>Microsoft Office User:</t>
        </r>
        <r>
          <rPr>
            <sz val="10"/>
            <color rgb="FF000000"/>
            <rFont val="Microsoft YaHei UI"/>
            <family val="2"/>
            <charset val="134"/>
          </rPr>
          <t xml:space="preserve">
</t>
        </r>
        <r>
          <rPr>
            <sz val="10"/>
            <color rgb="FF000000"/>
            <rFont val="Microsoft YaHei UI"/>
            <family val="2"/>
            <charset val="134"/>
          </rPr>
          <t>1.</t>
        </r>
        <r>
          <rPr>
            <sz val="10"/>
            <color rgb="FF000000"/>
            <rFont val="宋体"/>
            <family val="3"/>
            <charset val="134"/>
          </rPr>
          <t>学科竞赛：浙江师范大学教学技能大赛，三等奖</t>
        </r>
        <r>
          <rPr>
            <sz val="10"/>
            <color rgb="FF000000"/>
            <rFont val="宋体"/>
            <family val="3"/>
            <charset val="134"/>
          </rPr>
          <t xml:space="preserve"> +5</t>
        </r>
      </text>
    </comment>
    <comment ref="F608" authorId="38" shapeId="0">
      <text>
        <r>
          <rPr>
            <b/>
            <sz val="9"/>
            <color indexed="8"/>
            <rFont val="宋体"/>
            <family val="3"/>
            <charset val="134"/>
          </rPr>
          <t>ASUS:</t>
        </r>
        <r>
          <rPr>
            <sz val="9"/>
            <color indexed="8"/>
            <rFont val="宋体"/>
            <family val="3"/>
            <charset val="134"/>
          </rPr>
          <t xml:space="preserve">
1.志愿服务（19小时） +4
</t>
        </r>
      </text>
    </comment>
    <comment ref="O608" authorId="38"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1.</t>
        </r>
        <r>
          <rPr>
            <sz val="9"/>
            <color rgb="FF000000"/>
            <rFont val="宋体"/>
            <family val="3"/>
            <charset val="134"/>
          </rPr>
          <t>教师教育学院第十期院级课题立项，组员</t>
        </r>
        <r>
          <rPr>
            <sz val="9"/>
            <color rgb="FF000000"/>
            <rFont val="宋体"/>
            <family val="3"/>
            <charset val="134"/>
          </rPr>
          <t xml:space="preserve"> +0.25
</t>
        </r>
        <r>
          <rPr>
            <sz val="9"/>
            <color rgb="FF000000"/>
            <rFont val="宋体"/>
            <family val="3"/>
            <charset val="134"/>
          </rPr>
          <t>2.</t>
        </r>
        <r>
          <rPr>
            <sz val="9"/>
            <color rgb="FF000000"/>
            <rFont val="宋体"/>
            <family val="3"/>
            <charset val="134"/>
          </rPr>
          <t>浙江师范大学全日制教育硕士专业学位研究生学科教学（化学）专业教学技能大赛三等奖</t>
        </r>
        <r>
          <rPr>
            <sz val="9"/>
            <color rgb="FF000000"/>
            <rFont val="宋体"/>
            <family val="3"/>
            <charset val="134"/>
          </rPr>
          <t xml:space="preserve"> +5</t>
        </r>
      </text>
    </comment>
    <comment ref="T608" authorId="38" shapeId="0">
      <text>
        <r>
          <rPr>
            <b/>
            <sz val="9"/>
            <color indexed="8"/>
            <rFont val="宋体"/>
            <family val="3"/>
            <charset val="134"/>
          </rPr>
          <t>ASUS:</t>
        </r>
        <r>
          <rPr>
            <sz val="9"/>
            <color indexed="8"/>
            <rFont val="宋体"/>
            <family val="3"/>
            <charset val="134"/>
          </rPr>
          <t xml:space="preserve">
1.教师教育学院舞蹈翻跳团体赛 +0.5
2.“研途芳华，由你开启”研究生录取通知书设计大赛优秀奖 +1.5</t>
        </r>
      </text>
    </comment>
    <comment ref="F609" authorId="38" shapeId="0">
      <text>
        <r>
          <rPr>
            <b/>
            <sz val="9"/>
            <rFont val="宋体"/>
            <family val="3"/>
            <charset val="134"/>
          </rPr>
          <t>ASUS:</t>
        </r>
        <r>
          <rPr>
            <sz val="9"/>
            <rFont val="宋体"/>
            <family val="3"/>
            <charset val="134"/>
          </rPr>
          <t xml:space="preserve">
1.志愿服务（18小时） +4</t>
        </r>
      </text>
    </comment>
    <comment ref="O609" authorId="38" shapeId="0">
      <text>
        <r>
          <rPr>
            <b/>
            <sz val="9"/>
            <color indexed="8"/>
            <rFont val="宋体"/>
            <family val="3"/>
            <charset val="134"/>
          </rPr>
          <t>ASUS:</t>
        </r>
        <r>
          <rPr>
            <sz val="9"/>
            <color indexed="8"/>
            <rFont val="宋体"/>
            <family val="3"/>
            <charset val="134"/>
          </rPr>
          <t xml:space="preserve">
1.浙江师范大学全日制教育硕士专业学位研究生学科教学（化学）专业教学技能大赛三等奖 +5
2.教师教育学院第十期学生课外学术课题立项，组员 +0.25
3.教师教育学院第十期学生课外学术课题立项，组员 +0.5
</t>
        </r>
      </text>
    </comment>
    <comment ref="T609" authorId="38"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1.</t>
        </r>
        <r>
          <rPr>
            <sz val="9"/>
            <color rgb="FF000000"/>
            <rFont val="宋体"/>
            <family val="3"/>
            <charset val="134"/>
          </rPr>
          <t>教师教育学院舞蹈翻跳团体赛</t>
        </r>
        <r>
          <rPr>
            <sz val="9"/>
            <color rgb="FF000000"/>
            <rFont val="宋体"/>
            <family val="3"/>
            <charset val="134"/>
          </rPr>
          <t xml:space="preserve"> +0.5
</t>
        </r>
        <r>
          <rPr>
            <sz val="9"/>
            <color rgb="FF000000"/>
            <rFont val="宋体"/>
            <family val="3"/>
            <charset val="134"/>
          </rPr>
          <t>2.</t>
        </r>
        <r>
          <rPr>
            <sz val="9"/>
            <color rgb="FF000000"/>
            <rFont val="宋体"/>
            <family val="3"/>
            <charset val="134"/>
          </rPr>
          <t>“研途芳华，由你开启”研究生录取通知书设计大赛优秀奖</t>
        </r>
        <r>
          <rPr>
            <sz val="9"/>
            <color rgb="FF000000"/>
            <rFont val="宋体"/>
            <family val="3"/>
            <charset val="134"/>
          </rPr>
          <t xml:space="preserve"> +1.5
</t>
        </r>
      </text>
    </comment>
    <comment ref="F610" authorId="38"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18.2</t>
        </r>
        <r>
          <rPr>
            <sz val="9"/>
            <color rgb="FF000000"/>
            <rFont val="宋体"/>
            <family val="3"/>
            <charset val="134"/>
          </rPr>
          <t>小时）</t>
        </r>
        <r>
          <rPr>
            <sz val="9"/>
            <color rgb="FF000000"/>
            <rFont val="宋体"/>
            <family val="3"/>
            <charset val="134"/>
          </rPr>
          <t xml:space="preserve"> +4</t>
        </r>
      </text>
    </comment>
    <comment ref="O610" authorId="38"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1.</t>
        </r>
        <r>
          <rPr>
            <sz val="9"/>
            <color rgb="FF000000"/>
            <rFont val="宋体"/>
            <family val="3"/>
            <charset val="134"/>
          </rPr>
          <t>教师教育学院第十期学生课外学术课题立项，组员</t>
        </r>
        <r>
          <rPr>
            <sz val="9"/>
            <color rgb="FF000000"/>
            <rFont val="宋体"/>
            <family val="3"/>
            <charset val="134"/>
          </rPr>
          <t xml:space="preserve"> +0.33
</t>
        </r>
        <r>
          <rPr>
            <sz val="9"/>
            <color rgb="FF000000"/>
            <rFont val="宋体"/>
            <family val="3"/>
            <charset val="134"/>
          </rPr>
          <t>2.</t>
        </r>
        <r>
          <rPr>
            <sz val="9"/>
            <color rgb="FF000000"/>
            <rFont val="宋体"/>
            <family val="3"/>
            <charset val="134"/>
          </rPr>
          <t>教师教育学院第十期学生课外学术课题立项，组员</t>
        </r>
        <r>
          <rPr>
            <sz val="9"/>
            <color rgb="FF000000"/>
            <rFont val="宋体"/>
            <family val="3"/>
            <charset val="134"/>
          </rPr>
          <t xml:space="preserve"> +0.33</t>
        </r>
      </text>
    </comment>
    <comment ref="T610" authorId="38" shapeId="0">
      <text>
        <r>
          <rPr>
            <b/>
            <sz val="9"/>
            <rFont val="宋体"/>
            <family val="3"/>
            <charset val="134"/>
          </rPr>
          <t>ASUS:</t>
        </r>
        <r>
          <rPr>
            <sz val="9"/>
            <rFont val="宋体"/>
            <family val="3"/>
            <charset val="134"/>
          </rPr>
          <t xml:space="preserve">
1.教师教育学院舞蹈翻跳团体赛 +0.5
2.浙江师范大学“研途芳华，由你开启”研究生录取通知书设计大赛优秀奖 +1.5</t>
        </r>
      </text>
    </comment>
    <comment ref="F611" authorId="38"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18.2</t>
        </r>
        <r>
          <rPr>
            <sz val="9"/>
            <color rgb="FF000000"/>
            <rFont val="宋体"/>
            <family val="3"/>
            <charset val="134"/>
          </rPr>
          <t>小时）</t>
        </r>
        <r>
          <rPr>
            <sz val="9"/>
            <color rgb="FF000000"/>
            <rFont val="宋体"/>
            <family val="3"/>
            <charset val="134"/>
          </rPr>
          <t xml:space="preserve"> +4
</t>
        </r>
        <r>
          <rPr>
            <sz val="9"/>
            <color rgb="FF000000"/>
            <rFont val="宋体"/>
            <family val="3"/>
            <charset val="134"/>
          </rPr>
          <t>2.</t>
        </r>
        <r>
          <rPr>
            <sz val="9"/>
            <color rgb="FF000000"/>
            <rFont val="宋体"/>
            <family val="3"/>
            <charset val="134"/>
          </rPr>
          <t>浙江师范大学教师教育学院文明寝室</t>
        </r>
        <r>
          <rPr>
            <sz val="9"/>
            <color rgb="FF000000"/>
            <rFont val="宋体"/>
            <family val="3"/>
            <charset val="134"/>
          </rPr>
          <t xml:space="preserve"> +3</t>
        </r>
      </text>
    </comment>
    <comment ref="O611" authorId="38" shapeId="0">
      <text>
        <r>
          <rPr>
            <b/>
            <sz val="9"/>
            <color indexed="8"/>
            <rFont val="宋体"/>
            <family val="3"/>
            <charset val="134"/>
          </rPr>
          <t>ASUS:</t>
        </r>
        <r>
          <rPr>
            <sz val="9"/>
            <color indexed="8"/>
            <rFont val="宋体"/>
            <family val="3"/>
            <charset val="134"/>
          </rPr>
          <t xml:space="preserve">
1.教师教育学院第十期学生课外学术课题立项，负责人 +1.5</t>
        </r>
      </text>
    </comment>
    <comment ref="T611" authorId="38" shapeId="0">
      <text>
        <r>
          <rPr>
            <b/>
            <sz val="9"/>
            <color indexed="8"/>
            <rFont val="宋体"/>
            <family val="3"/>
            <charset val="134"/>
          </rPr>
          <t>ASUS:</t>
        </r>
        <r>
          <rPr>
            <sz val="9"/>
            <color indexed="8"/>
            <rFont val="宋体"/>
            <family val="3"/>
            <charset val="134"/>
          </rPr>
          <t xml:space="preserve">
1.浙江师范大学教师教育学院新生演讲比赛，参与 +0.5</t>
        </r>
      </text>
    </comment>
    <comment ref="F612" authorId="38"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18</t>
        </r>
        <r>
          <rPr>
            <sz val="9"/>
            <color rgb="FF000000"/>
            <rFont val="宋体"/>
            <family val="3"/>
            <charset val="134"/>
          </rPr>
          <t>小时）</t>
        </r>
        <r>
          <rPr>
            <sz val="9"/>
            <color rgb="FF000000"/>
            <rFont val="宋体"/>
            <family val="3"/>
            <charset val="134"/>
          </rPr>
          <t xml:space="preserve"> +4
</t>
        </r>
        <r>
          <rPr>
            <sz val="9"/>
            <color rgb="FF000000"/>
            <rFont val="宋体"/>
            <family val="3"/>
            <charset val="134"/>
          </rPr>
          <t>2.</t>
        </r>
        <r>
          <rPr>
            <sz val="9"/>
            <color rgb="FF000000"/>
            <rFont val="宋体"/>
            <family val="3"/>
            <charset val="134"/>
          </rPr>
          <t>教师教育学院文明寝室</t>
        </r>
        <r>
          <rPr>
            <sz val="9"/>
            <color rgb="FF000000"/>
            <rFont val="宋体"/>
            <family val="3"/>
            <charset val="134"/>
          </rPr>
          <t xml:space="preserve"> +3</t>
        </r>
      </text>
    </comment>
    <comment ref="O612" authorId="38" shapeId="0">
      <text>
        <r>
          <rPr>
            <b/>
            <sz val="9"/>
            <color indexed="8"/>
            <rFont val="宋体"/>
            <family val="3"/>
            <charset val="134"/>
          </rPr>
          <t>ASUS:</t>
        </r>
        <r>
          <rPr>
            <sz val="9"/>
            <color indexed="8"/>
            <rFont val="宋体"/>
            <family val="3"/>
            <charset val="134"/>
          </rPr>
          <t xml:space="preserve">
1.教师教育学院第十期学生课外学术科技活动教育学课题立项，组员 +0.25 </t>
        </r>
      </text>
    </comment>
    <comment ref="F613" authorId="38"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18.6</t>
        </r>
        <r>
          <rPr>
            <sz val="9"/>
            <color rgb="FF000000"/>
            <rFont val="宋体"/>
            <family val="3"/>
            <charset val="134"/>
          </rPr>
          <t>小时）</t>
        </r>
        <r>
          <rPr>
            <sz val="9"/>
            <color rgb="FF000000"/>
            <rFont val="宋体"/>
            <family val="3"/>
            <charset val="134"/>
          </rPr>
          <t xml:space="preserve"> +4</t>
        </r>
      </text>
    </comment>
    <comment ref="O613" authorId="38"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1.</t>
        </r>
        <r>
          <rPr>
            <sz val="9"/>
            <color rgb="FF000000"/>
            <rFont val="宋体"/>
            <family val="3"/>
            <charset val="134"/>
          </rPr>
          <t>教师教育学院第十期学生课外学术科技活动教育学课题立项，组员</t>
        </r>
        <r>
          <rPr>
            <sz val="9"/>
            <color rgb="FF000000"/>
            <rFont val="宋体"/>
            <family val="3"/>
            <charset val="134"/>
          </rPr>
          <t xml:space="preserve"> +0.33
</t>
        </r>
        <r>
          <rPr>
            <sz val="9"/>
            <color rgb="FF000000"/>
            <rFont val="宋体"/>
            <family val="3"/>
            <charset val="134"/>
          </rPr>
          <t>2.</t>
        </r>
        <r>
          <rPr>
            <sz val="9"/>
            <color rgb="FF000000"/>
            <rFont val="宋体"/>
            <family val="3"/>
            <charset val="134"/>
          </rPr>
          <t>学科竞赛：浙江师范大学学科教学（化学）专业教学技能大赛三等奖</t>
        </r>
        <r>
          <rPr>
            <sz val="9"/>
            <color rgb="FF000000"/>
            <rFont val="宋体"/>
            <family val="3"/>
            <charset val="134"/>
          </rPr>
          <t xml:space="preserve"> +5</t>
        </r>
      </text>
    </comment>
    <comment ref="F614" authorId="38" shapeId="0">
      <text>
        <r>
          <rPr>
            <b/>
            <sz val="9"/>
            <rFont val="宋体"/>
            <family val="3"/>
            <charset val="134"/>
          </rPr>
          <t>ASUS:</t>
        </r>
        <r>
          <rPr>
            <sz val="9"/>
            <rFont val="宋体"/>
            <family val="3"/>
            <charset val="134"/>
          </rPr>
          <t xml:space="preserve">
1.志愿服务（20小时） +4</t>
        </r>
      </text>
    </comment>
    <comment ref="O614" authorId="38" shapeId="0">
      <text>
        <r>
          <rPr>
            <b/>
            <sz val="9"/>
            <rFont val="宋体"/>
            <family val="3"/>
            <charset val="134"/>
          </rPr>
          <t>ASUS:</t>
        </r>
        <r>
          <rPr>
            <sz val="9"/>
            <rFont val="宋体"/>
            <family val="3"/>
            <charset val="134"/>
          </rPr>
          <t xml:space="preserve">
1.学科竞赛：浙江师范大学全日制教育硕士专业学位研究生学科教学（化学）专业教学技能大赛一等奖 +10
2. 教师教育学院第十期学生课外学术科技活动教育学课题立项，负责人 +1.5
3.教师教育学院第十期学生课外学术科技活动教育学课题立项，组员 +0.25</t>
        </r>
      </text>
    </comment>
    <comment ref="F615" authorId="38"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26</t>
        </r>
        <r>
          <rPr>
            <sz val="9"/>
            <color rgb="FF000000"/>
            <rFont val="宋体"/>
            <family val="3"/>
            <charset val="134"/>
          </rPr>
          <t>小时）</t>
        </r>
        <r>
          <rPr>
            <sz val="9"/>
            <color rgb="FF000000"/>
            <rFont val="宋体"/>
            <family val="3"/>
            <charset val="134"/>
          </rPr>
          <t xml:space="preserve"> +4
</t>
        </r>
        <r>
          <rPr>
            <sz val="9"/>
            <color rgb="FF000000"/>
            <rFont val="宋体"/>
            <family val="3"/>
            <charset val="134"/>
          </rPr>
          <t>2.</t>
        </r>
        <r>
          <rPr>
            <sz val="9"/>
            <color rgb="FF000000"/>
            <rFont val="宋体"/>
            <family val="3"/>
            <charset val="134"/>
          </rPr>
          <t>学生工作（组织委员，考核称职）</t>
        </r>
        <r>
          <rPr>
            <sz val="9"/>
            <color rgb="FF000000"/>
            <rFont val="宋体"/>
            <family val="3"/>
            <charset val="134"/>
          </rPr>
          <t xml:space="preserve"> +4</t>
        </r>
      </text>
    </comment>
    <comment ref="F616" authorId="38" shapeId="0">
      <text>
        <r>
          <rPr>
            <b/>
            <sz val="9"/>
            <color rgb="FF000000"/>
            <rFont val="宋体"/>
            <family val="3"/>
            <charset val="134"/>
          </rPr>
          <t>ASUS:</t>
        </r>
        <r>
          <rPr>
            <sz val="9"/>
            <color rgb="FF000000"/>
            <rFont val="宋体"/>
            <family val="3"/>
            <charset val="134"/>
          </rPr>
          <t xml:space="preserve">
</t>
        </r>
        <r>
          <rPr>
            <sz val="9"/>
            <color rgb="FF000000"/>
            <rFont val="宋体"/>
            <family val="3"/>
            <charset val="134"/>
          </rPr>
          <t>1.</t>
        </r>
        <r>
          <rPr>
            <sz val="9"/>
            <color rgb="FF000000"/>
            <rFont val="宋体"/>
            <family val="3"/>
            <charset val="134"/>
          </rPr>
          <t>志愿服务（</t>
        </r>
        <r>
          <rPr>
            <sz val="9"/>
            <color rgb="FF000000"/>
            <rFont val="宋体"/>
            <family val="3"/>
            <charset val="134"/>
          </rPr>
          <t>22.3</t>
        </r>
        <r>
          <rPr>
            <sz val="9"/>
            <color rgb="FF000000"/>
            <rFont val="宋体"/>
            <family val="3"/>
            <charset val="134"/>
          </rPr>
          <t>小时）</t>
        </r>
        <r>
          <rPr>
            <sz val="9"/>
            <color rgb="FF000000"/>
            <rFont val="宋体"/>
            <family val="3"/>
            <charset val="134"/>
          </rPr>
          <t xml:space="preserve"> +4
</t>
        </r>
        <r>
          <rPr>
            <sz val="9"/>
            <color rgb="FF000000"/>
            <rFont val="宋体"/>
            <family val="3"/>
            <charset val="134"/>
          </rPr>
          <t>2.</t>
        </r>
        <r>
          <rPr>
            <sz val="9"/>
            <color rgb="FF000000"/>
            <rFont val="宋体"/>
            <family val="3"/>
            <charset val="134"/>
          </rPr>
          <t>寝室整改（非责任人）</t>
        </r>
        <r>
          <rPr>
            <sz val="9"/>
            <color rgb="FF000000"/>
            <rFont val="宋体"/>
            <family val="3"/>
            <charset val="134"/>
          </rPr>
          <t xml:space="preserve"> -3</t>
        </r>
      </text>
    </comment>
    <comment ref="F617" authorId="39" shapeId="0">
      <text>
        <r>
          <rPr>
            <b/>
            <sz val="9"/>
            <color rgb="FF000000"/>
            <rFont val="宋体"/>
            <family val="3"/>
            <charset val="134"/>
          </rPr>
          <t>wangjingyi:</t>
        </r>
        <r>
          <rPr>
            <sz val="9"/>
            <color rgb="FF000000"/>
            <rFont val="宋体"/>
            <family val="3"/>
            <charset val="134"/>
          </rPr>
          <t xml:space="preserve">
</t>
        </r>
        <r>
          <rPr>
            <sz val="9"/>
            <color rgb="FF000000"/>
            <rFont val="宋体"/>
            <family val="3"/>
            <charset val="134"/>
          </rPr>
          <t>志愿服务</t>
        </r>
        <r>
          <rPr>
            <sz val="9"/>
            <color rgb="FF000000"/>
            <rFont val="宋体"/>
            <family val="3"/>
            <charset val="134"/>
          </rPr>
          <t xml:space="preserve">23h+4
</t>
        </r>
        <r>
          <rPr>
            <sz val="9"/>
            <color rgb="FF000000"/>
            <rFont val="宋体"/>
            <family val="3"/>
            <charset val="134"/>
          </rPr>
          <t>文明寝室</t>
        </r>
        <r>
          <rPr>
            <sz val="9"/>
            <color rgb="FF000000"/>
            <rFont val="宋体"/>
            <family val="3"/>
            <charset val="134"/>
          </rPr>
          <t>+3</t>
        </r>
      </text>
    </comment>
    <comment ref="O617" authorId="39" shapeId="0">
      <text>
        <r>
          <rPr>
            <b/>
            <sz val="9"/>
            <rFont val="宋体"/>
            <family val="3"/>
            <charset val="134"/>
          </rPr>
          <t>wangjingyi:</t>
        </r>
        <r>
          <rPr>
            <sz val="9"/>
            <rFont val="宋体"/>
            <family val="3"/>
            <charset val="134"/>
          </rPr>
          <t xml:space="preserve">
校级师范技能二等奖+7
</t>
        </r>
      </text>
    </comment>
    <comment ref="F618" authorId="39" shapeId="0">
      <text>
        <r>
          <rPr>
            <b/>
            <sz val="9"/>
            <color indexed="8"/>
            <rFont val="宋体"/>
            <family val="3"/>
            <charset val="134"/>
          </rPr>
          <t>wangjingyi:</t>
        </r>
        <r>
          <rPr>
            <sz val="9"/>
            <color indexed="8"/>
            <rFont val="宋体"/>
            <family val="3"/>
            <charset val="134"/>
          </rPr>
          <t xml:space="preserve">
志愿服务12h+1
文明寝室+3</t>
        </r>
      </text>
    </comment>
    <comment ref="O618" authorId="39" shapeId="0">
      <text>
        <r>
          <rPr>
            <b/>
            <sz val="9"/>
            <color indexed="8"/>
            <rFont val="宋体"/>
            <family val="3"/>
            <charset val="134"/>
          </rPr>
          <t>wangjingyi:</t>
        </r>
        <r>
          <rPr>
            <sz val="9"/>
            <color indexed="8"/>
            <rFont val="宋体"/>
            <family val="3"/>
            <charset val="134"/>
          </rPr>
          <t xml:space="preserve">
《项目式学习与开放式实验融合模式的构建研究》课题成员+0.33
</t>
        </r>
      </text>
    </comment>
    <comment ref="F619" authorId="39" shapeId="0">
      <text>
        <r>
          <rPr>
            <b/>
            <sz val="9"/>
            <color indexed="8"/>
            <rFont val="宋体"/>
            <family val="3"/>
            <charset val="134"/>
          </rPr>
          <t>wangjingyi:</t>
        </r>
        <r>
          <rPr>
            <sz val="9"/>
            <color indexed="8"/>
            <rFont val="宋体"/>
            <family val="3"/>
            <charset val="134"/>
          </rPr>
          <t xml:space="preserve">
志愿服务19h +4
文明寝室 +3
</t>
        </r>
      </text>
    </comment>
    <comment ref="O619" authorId="39" shapeId="0">
      <text>
        <r>
          <rPr>
            <b/>
            <sz val="9"/>
            <rFont val="宋体"/>
            <family val="3"/>
            <charset val="134"/>
          </rPr>
          <t>wangjingyi:</t>
        </r>
        <r>
          <rPr>
            <sz val="9"/>
            <rFont val="宋体"/>
            <family val="3"/>
            <charset val="134"/>
          </rPr>
          <t xml:space="preserve">
教师教育学院第十期学生课外学术科技活动教育学课题立项：项目负责人 +1.5
成员1/2 +0.5</t>
        </r>
      </text>
    </comment>
    <comment ref="T619" authorId="39" shapeId="0">
      <text>
        <r>
          <rPr>
            <b/>
            <sz val="9"/>
            <color indexed="8"/>
            <rFont val="宋体"/>
            <family val="3"/>
            <charset val="134"/>
          </rPr>
          <t>wangjingyi:</t>
        </r>
        <r>
          <rPr>
            <sz val="9"/>
            <color indexed="8"/>
            <rFont val="宋体"/>
            <family val="3"/>
            <charset val="134"/>
          </rPr>
          <t xml:space="preserve">
浙江师范大学三行情书·明信片设计大赛优胜奖 +2
先锋岗活动先进个人评选 +4</t>
        </r>
      </text>
    </comment>
    <comment ref="F620" authorId="39" shapeId="0">
      <text>
        <r>
          <rPr>
            <b/>
            <sz val="9"/>
            <color indexed="8"/>
            <rFont val="宋体"/>
            <family val="3"/>
            <charset val="134"/>
          </rPr>
          <t>wangjingyi:</t>
        </r>
        <r>
          <rPr>
            <sz val="9"/>
            <color indexed="8"/>
            <rFont val="宋体"/>
            <family val="3"/>
            <charset val="134"/>
          </rPr>
          <t xml:space="preserve">
志愿服务18.1h +4</t>
        </r>
      </text>
    </comment>
    <comment ref="O620" authorId="39" shapeId="0">
      <text>
        <r>
          <rPr>
            <b/>
            <sz val="9"/>
            <rFont val="宋体"/>
            <family val="3"/>
            <charset val="134"/>
          </rPr>
          <t>wangjingyi:</t>
        </r>
        <r>
          <rPr>
            <sz val="9"/>
            <rFont val="宋体"/>
            <family val="3"/>
            <charset val="134"/>
          </rPr>
          <t xml:space="preserve">
主持教育学院第十期院级课题《高中化学课堂“教、学、评”一体化》立项 +1.5
教育学院第十期院级课题《小学教育专业师范生“学会教学”的个案研究》小组成员1/4 +0.25
校级师范技能三等奖 +5</t>
        </r>
      </text>
    </comment>
    <comment ref="T620" authorId="39" shapeId="0">
      <text>
        <r>
          <rPr>
            <b/>
            <sz val="9"/>
            <color indexed="8"/>
            <rFont val="宋体"/>
            <family val="3"/>
            <charset val="134"/>
          </rPr>
          <t>wangjingyi:</t>
        </r>
        <r>
          <rPr>
            <sz val="9"/>
            <color indexed="8"/>
            <rFont val="宋体"/>
            <family val="3"/>
            <charset val="134"/>
          </rPr>
          <t xml:space="preserve">
教育学院舞蹈翻跳比赛参与分 +0.5
校级研途芳华，由你开启 研究生录取通知书设计大赛 优胜奖团体 +1.5</t>
        </r>
      </text>
    </comment>
    <comment ref="F621" authorId="39" shapeId="0">
      <text>
        <r>
          <rPr>
            <b/>
            <sz val="9"/>
            <rFont val="宋体"/>
            <family val="3"/>
            <charset val="134"/>
          </rPr>
          <t>wangjingyi:</t>
        </r>
        <r>
          <rPr>
            <sz val="9"/>
            <rFont val="宋体"/>
            <family val="3"/>
            <charset val="134"/>
          </rPr>
          <t xml:space="preserve">
志愿服务13h +1.5
</t>
        </r>
      </text>
    </comment>
    <comment ref="O621" authorId="39" shapeId="0">
      <text>
        <r>
          <rPr>
            <b/>
            <sz val="9"/>
            <color rgb="FF000000"/>
            <rFont val="宋体"/>
            <family val="3"/>
            <charset val="134"/>
          </rPr>
          <t>wangjingyi:</t>
        </r>
        <r>
          <rPr>
            <sz val="9"/>
            <color rgb="FF000000"/>
            <rFont val="宋体"/>
            <family val="3"/>
            <charset val="134"/>
          </rPr>
          <t xml:space="preserve">
</t>
        </r>
        <r>
          <rPr>
            <sz val="9"/>
            <color rgb="FF000000"/>
            <rFont val="宋体"/>
            <family val="3"/>
            <charset val="134"/>
          </rPr>
          <t>校级师范技能三等奖</t>
        </r>
        <r>
          <rPr>
            <sz val="9"/>
            <color rgb="FF000000"/>
            <rFont val="宋体"/>
            <family val="3"/>
            <charset val="134"/>
          </rPr>
          <t xml:space="preserve"> +5</t>
        </r>
      </text>
    </comment>
    <comment ref="F622" authorId="39" shapeId="0">
      <text>
        <r>
          <rPr>
            <b/>
            <sz val="9"/>
            <color indexed="8"/>
            <rFont val="宋体"/>
            <family val="3"/>
            <charset val="134"/>
          </rPr>
          <t>wangjingyi:</t>
        </r>
        <r>
          <rPr>
            <sz val="9"/>
            <color indexed="8"/>
            <rFont val="宋体"/>
            <family val="3"/>
            <charset val="134"/>
          </rPr>
          <t xml:space="preserve">
志愿服务22.3h +4
寝室整改（非责任人） -3</t>
        </r>
      </text>
    </comment>
    <comment ref="O622" authorId="39" shapeId="0">
      <text>
        <r>
          <rPr>
            <b/>
            <sz val="9"/>
            <rFont val="宋体"/>
            <family val="3"/>
            <charset val="134"/>
          </rPr>
          <t>wangjingyi:</t>
        </r>
        <r>
          <rPr>
            <sz val="9"/>
            <rFont val="宋体"/>
            <family val="3"/>
            <charset val="134"/>
          </rPr>
          <t xml:space="preserve">
高中生化学元素周期律学习进阶的研究（课题立项）成员1/3 +0.33</t>
        </r>
      </text>
    </comment>
    <comment ref="F623" authorId="39" shapeId="0">
      <text>
        <r>
          <rPr>
            <b/>
            <sz val="9"/>
            <color indexed="8"/>
            <rFont val="宋体"/>
            <family val="3"/>
            <charset val="134"/>
          </rPr>
          <t>wangjingyi:</t>
        </r>
        <r>
          <rPr>
            <sz val="9"/>
            <color indexed="8"/>
            <rFont val="宋体"/>
            <family val="3"/>
            <charset val="134"/>
          </rPr>
          <t xml:space="preserve">
1.志愿服务26.3h +4
2.2022年（上）第六周寝室整改，非责任人 -3
3.2022年（上）第四周寝室整改，非责任人 -3
</t>
        </r>
      </text>
    </comment>
    <comment ref="O623" authorId="39" shapeId="0">
      <text>
        <r>
          <rPr>
            <b/>
            <sz val="9"/>
            <rFont val="宋体"/>
            <family val="3"/>
            <charset val="134"/>
          </rPr>
          <t>wangjingyi:</t>
        </r>
        <r>
          <rPr>
            <sz val="9"/>
            <rFont val="宋体"/>
            <family val="3"/>
            <charset val="134"/>
          </rPr>
          <t xml:space="preserve">
校级师范技能三等奖 +5
第十期院级课题《基于SOLO分类理论的高考化学试卷命题研究》立项，课题组负责人 +1.5
第十期院级课题《组态视角下高中生化学选科的影响因素研究》立项，课题组成员1/3 +0.33</t>
        </r>
      </text>
    </comment>
    <comment ref="T623" authorId="39" shapeId="0">
      <text>
        <r>
          <rPr>
            <b/>
            <sz val="9"/>
            <rFont val="宋体"/>
            <family val="3"/>
            <charset val="134"/>
          </rPr>
          <t>wangjingyi:</t>
        </r>
        <r>
          <rPr>
            <sz val="9"/>
            <rFont val="宋体"/>
            <family val="3"/>
            <charset val="134"/>
          </rPr>
          <t xml:space="preserve">
相观斋 +0.5</t>
        </r>
      </text>
    </comment>
    <comment ref="F624" authorId="39" shapeId="0">
      <text>
        <r>
          <rPr>
            <b/>
            <sz val="9"/>
            <color indexed="8"/>
            <rFont val="宋体"/>
            <family val="3"/>
            <charset val="134"/>
          </rPr>
          <t>wangjingyi:</t>
        </r>
        <r>
          <rPr>
            <sz val="9"/>
            <color indexed="8"/>
            <rFont val="宋体"/>
            <family val="3"/>
            <charset val="134"/>
          </rPr>
          <t xml:space="preserve">
志愿服务51h +4
文明寝室 +3
院级志愿者先进个人 +4</t>
        </r>
      </text>
    </comment>
    <comment ref="O624" authorId="39" shapeId="0">
      <text>
        <r>
          <rPr>
            <b/>
            <sz val="9"/>
            <rFont val="宋体"/>
            <family val="3"/>
            <charset val="134"/>
          </rPr>
          <t>wangjingyi:</t>
        </r>
        <r>
          <rPr>
            <sz val="9"/>
            <rFont val="宋体"/>
            <family val="3"/>
            <charset val="134"/>
          </rPr>
          <t xml:space="preserve">
第十期院级课题《基于SOLO分类理论的高考化学试卷命题研究》立项，课题组成员1/4 +0.25</t>
        </r>
      </text>
    </comment>
    <comment ref="T624" authorId="39" shapeId="0">
      <text>
        <r>
          <rPr>
            <b/>
            <sz val="9"/>
            <rFont val="宋体"/>
            <family val="3"/>
            <charset val="134"/>
          </rPr>
          <t>wangjingyi:</t>
        </r>
        <r>
          <rPr>
            <sz val="9"/>
            <rFont val="宋体"/>
            <family val="3"/>
            <charset val="134"/>
          </rPr>
          <t xml:space="preserve">
操舞比赛参与分 +0.5</t>
        </r>
      </text>
    </comment>
    <comment ref="F625" authorId="39" shapeId="0">
      <text>
        <r>
          <rPr>
            <b/>
            <sz val="9"/>
            <color indexed="8"/>
            <rFont val="宋体"/>
            <family val="3"/>
            <charset val="134"/>
          </rPr>
          <t>wangjingyi:</t>
        </r>
        <r>
          <rPr>
            <sz val="9"/>
            <color indexed="8"/>
            <rFont val="宋体"/>
            <family val="3"/>
            <charset val="134"/>
          </rPr>
          <t xml:space="preserve">
电瓶车违停 -2
志愿者22h +4</t>
        </r>
      </text>
    </comment>
    <comment ref="F626" authorId="39" shapeId="0">
      <text>
        <r>
          <rPr>
            <b/>
            <sz val="9"/>
            <color indexed="8"/>
            <rFont val="宋体"/>
            <family val="3"/>
            <charset val="134"/>
          </rPr>
          <t>wangjingyi:</t>
        </r>
        <r>
          <rPr>
            <sz val="9"/>
            <color indexed="8"/>
            <rFont val="宋体"/>
            <family val="3"/>
            <charset val="134"/>
          </rPr>
          <t xml:space="preserve">
志愿时长18.1h +4
寝室整改（非责任人） -3</t>
        </r>
      </text>
    </comment>
    <comment ref="O626" authorId="39" shapeId="0">
      <text>
        <r>
          <rPr>
            <b/>
            <sz val="9"/>
            <color indexed="8"/>
            <rFont val="宋体"/>
            <family val="3"/>
            <charset val="134"/>
          </rPr>
          <t>wangjingyi:</t>
        </r>
        <r>
          <rPr>
            <sz val="9"/>
            <color indexed="8"/>
            <rFont val="宋体"/>
            <family val="3"/>
            <charset val="134"/>
          </rPr>
          <t xml:space="preserve">
院级课题立项组员1/3 +0.33</t>
        </r>
      </text>
    </comment>
    <comment ref="F627" authorId="39" shapeId="0">
      <text>
        <r>
          <rPr>
            <b/>
            <sz val="9"/>
            <color indexed="8"/>
            <rFont val="宋体"/>
            <family val="3"/>
            <charset val="134"/>
          </rPr>
          <t>wangjingyi:</t>
        </r>
        <r>
          <rPr>
            <sz val="9"/>
            <color indexed="8"/>
            <rFont val="宋体"/>
            <family val="3"/>
            <charset val="134"/>
          </rPr>
          <t xml:space="preserve">
研会微宣部成员考核称职 +2
志愿时长 +4
</t>
        </r>
      </text>
    </comment>
    <comment ref="T627" authorId="39" shapeId="0">
      <text>
        <r>
          <rPr>
            <b/>
            <sz val="9"/>
            <rFont val="宋体"/>
            <family val="3"/>
            <charset val="134"/>
          </rPr>
          <t>wangjingyi:</t>
        </r>
        <r>
          <rPr>
            <sz val="9"/>
            <rFont val="宋体"/>
            <family val="3"/>
            <charset val="134"/>
          </rPr>
          <t xml:space="preserve">
参加精读大赛 +0.5
</t>
        </r>
      </text>
    </comment>
    <comment ref="F628" authorId="39" shapeId="0">
      <text>
        <r>
          <rPr>
            <b/>
            <sz val="9"/>
            <rFont val="宋体"/>
            <family val="3"/>
            <charset val="134"/>
          </rPr>
          <t>wangjingyi:</t>
        </r>
        <r>
          <rPr>
            <sz val="9"/>
            <rFont val="宋体"/>
            <family val="3"/>
            <charset val="134"/>
          </rPr>
          <t xml:space="preserve">
志愿时长18h +4
文明寝室 +3</t>
        </r>
      </text>
    </comment>
    <comment ref="O628" authorId="39" shapeId="0">
      <text>
        <r>
          <rPr>
            <b/>
            <sz val="9"/>
            <rFont val="宋体"/>
            <family val="3"/>
            <charset val="134"/>
          </rPr>
          <t>wangjingyi:</t>
        </r>
        <r>
          <rPr>
            <sz val="9"/>
            <rFont val="宋体"/>
            <family val="3"/>
            <charset val="134"/>
          </rPr>
          <t xml:space="preserve">
科研（院级课题立项：《组态视角下高一学生宏微素养差异分析与探究》主要成员）1/3 +0.33
科研（院级课题立项：《促进高中生模型认知素养的逆合成分析法教学策略研究》主要成员）1/3 +0.33</t>
        </r>
      </text>
    </comment>
    <comment ref="T628" authorId="39" shapeId="0">
      <text>
        <r>
          <rPr>
            <b/>
            <sz val="9"/>
            <rFont val="宋体"/>
            <family val="3"/>
            <charset val="134"/>
          </rPr>
          <t>wangjingyi:</t>
        </r>
        <r>
          <rPr>
            <sz val="9"/>
            <rFont val="宋体"/>
            <family val="3"/>
            <charset val="134"/>
          </rPr>
          <t xml:space="preserve">
舞蹈翻跳比赛参与分 +0.5
研究生录取通知书设计大赛优秀奖 +1.5</t>
        </r>
      </text>
    </comment>
    <comment ref="F629" authorId="39" shapeId="0">
      <text>
        <r>
          <rPr>
            <b/>
            <sz val="9"/>
            <rFont val="宋体"/>
            <family val="3"/>
            <charset val="134"/>
          </rPr>
          <t>wangjingyi:</t>
        </r>
        <r>
          <rPr>
            <sz val="9"/>
            <rFont val="宋体"/>
            <family val="3"/>
            <charset val="134"/>
          </rPr>
          <t xml:space="preserve">
志愿时长18h +4
文明寝室 +3
</t>
        </r>
      </text>
    </comment>
    <comment ref="O629" authorId="39" shapeId="0">
      <text>
        <r>
          <rPr>
            <b/>
            <sz val="9"/>
            <rFont val="宋体"/>
            <family val="3"/>
            <charset val="134"/>
          </rPr>
          <t>wangjingyi:</t>
        </r>
        <r>
          <rPr>
            <sz val="9"/>
            <rFont val="宋体"/>
            <family val="3"/>
            <charset val="134"/>
          </rPr>
          <t xml:space="preserve">
校级师范技能二等奖 +7
教师教育学院第十期学生课外学术科技活动教育学课题立项成员1/3 +0.33
</t>
        </r>
      </text>
    </comment>
    <comment ref="T629" authorId="39" shapeId="0">
      <text>
        <r>
          <rPr>
            <b/>
            <sz val="9"/>
            <color rgb="FF000000"/>
            <rFont val="宋体"/>
            <family val="3"/>
            <charset val="134"/>
          </rPr>
          <t>wangjingyi:</t>
        </r>
        <r>
          <rPr>
            <sz val="9"/>
            <color rgb="FF000000"/>
            <rFont val="宋体"/>
            <family val="3"/>
            <charset val="134"/>
          </rPr>
          <t xml:space="preserve">
</t>
        </r>
        <r>
          <rPr>
            <sz val="9"/>
            <color rgb="FF000000"/>
            <rFont val="宋体"/>
            <family val="3"/>
            <charset val="134"/>
          </rPr>
          <t>浙江师范大学“垃圾分类与光盘行动先锋岗”工作优秀个人</t>
        </r>
        <r>
          <rPr>
            <sz val="9"/>
            <color rgb="FF000000"/>
            <rFont val="宋体"/>
            <family val="3"/>
            <charset val="134"/>
          </rPr>
          <t xml:space="preserve"> +4
</t>
        </r>
        <r>
          <rPr>
            <sz val="9"/>
            <color rgb="FF000000"/>
            <rFont val="宋体"/>
            <family val="3"/>
            <charset val="134"/>
          </rPr>
          <t>浙江师范大学“研途芳华，由你开启”研究生录取通知书设计大赛优秀奖</t>
        </r>
        <r>
          <rPr>
            <sz val="9"/>
            <color rgb="FF000000"/>
            <rFont val="宋体"/>
            <family val="3"/>
            <charset val="134"/>
          </rPr>
          <t xml:space="preserve"> +1.5
</t>
        </r>
        <r>
          <rPr>
            <sz val="9"/>
            <color rgb="FF000000"/>
            <rFont val="宋体"/>
            <family val="3"/>
            <charset val="134"/>
          </rPr>
          <t>舞蹈翻跳比赛参与分</t>
        </r>
        <r>
          <rPr>
            <sz val="9"/>
            <color rgb="FF000000"/>
            <rFont val="宋体"/>
            <family val="3"/>
            <charset val="134"/>
          </rPr>
          <t xml:space="preserve"> +0.5
</t>
        </r>
        <r>
          <rPr>
            <sz val="9"/>
            <color rgb="FF000000"/>
            <rFont val="宋体"/>
            <family val="3"/>
            <charset val="134"/>
          </rPr>
          <t>2022</t>
        </r>
        <r>
          <rPr>
            <sz val="9"/>
            <color rgb="FF000000"/>
            <rFont val="宋体"/>
            <family val="3"/>
            <charset val="134"/>
          </rPr>
          <t>读书节“不一样的读书笔记”思维导图绘制参与分</t>
        </r>
        <r>
          <rPr>
            <sz val="9"/>
            <color rgb="FF000000"/>
            <rFont val="宋体"/>
            <family val="3"/>
            <charset val="134"/>
          </rPr>
          <t xml:space="preserve"> +0.5</t>
        </r>
      </text>
    </comment>
    <comment ref="F630" authorId="39" shapeId="0">
      <text>
        <r>
          <rPr>
            <b/>
            <sz val="9"/>
            <color rgb="FF000000"/>
            <rFont val="宋体"/>
            <family val="3"/>
            <charset val="134"/>
          </rPr>
          <t>wangjingyi:</t>
        </r>
        <r>
          <rPr>
            <sz val="9"/>
            <color rgb="FF000000"/>
            <rFont val="宋体"/>
            <family val="3"/>
            <charset val="134"/>
          </rPr>
          <t xml:space="preserve">
</t>
        </r>
        <r>
          <rPr>
            <sz val="9"/>
            <color rgb="FF000000"/>
            <rFont val="宋体"/>
            <family val="3"/>
            <charset val="134"/>
          </rPr>
          <t>志愿时长</t>
        </r>
        <r>
          <rPr>
            <sz val="9"/>
            <color rgb="FF000000"/>
            <rFont val="宋体"/>
            <family val="3"/>
            <charset val="134"/>
          </rPr>
          <t xml:space="preserve">13h +1.5
</t>
        </r>
        <r>
          <rPr>
            <sz val="9"/>
            <color rgb="FF000000"/>
            <rFont val="宋体"/>
            <family val="3"/>
            <charset val="134"/>
          </rPr>
          <t>寝室整改责任人</t>
        </r>
        <r>
          <rPr>
            <sz val="9"/>
            <color rgb="FF000000"/>
            <rFont val="宋体"/>
            <family val="3"/>
            <charset val="134"/>
          </rPr>
          <t xml:space="preserve"> -5
</t>
        </r>
      </text>
    </comment>
    <comment ref="O630" authorId="39" shapeId="0">
      <text>
        <r>
          <rPr>
            <b/>
            <sz val="9"/>
            <rFont val="宋体"/>
            <family val="3"/>
            <charset val="134"/>
          </rPr>
          <t>wangjingyi:</t>
        </r>
        <r>
          <rPr>
            <sz val="9"/>
            <rFont val="宋体"/>
            <family val="3"/>
            <charset val="134"/>
          </rPr>
          <t xml:space="preserve">
校级师范技能三等奖 +5</t>
        </r>
      </text>
    </comment>
    <comment ref="F631" authorId="39" shapeId="0">
      <text>
        <r>
          <rPr>
            <b/>
            <sz val="9"/>
            <color indexed="8"/>
            <rFont val="宋体"/>
            <family val="3"/>
            <charset val="134"/>
          </rPr>
          <t>wangjingyi:</t>
        </r>
        <r>
          <rPr>
            <sz val="9"/>
            <color indexed="8"/>
            <rFont val="宋体"/>
            <family val="3"/>
            <charset val="134"/>
          </rPr>
          <t xml:space="preserve">
志愿时长23h +4
文明寝室 +3</t>
        </r>
      </text>
    </comment>
    <comment ref="O631" authorId="39" shapeId="0">
      <text>
        <r>
          <rPr>
            <b/>
            <sz val="9"/>
            <color indexed="8"/>
            <rFont val="宋体"/>
            <family val="3"/>
            <charset val="134"/>
          </rPr>
          <t>wangjingyi:</t>
        </r>
        <r>
          <rPr>
            <sz val="9"/>
            <color indexed="8"/>
            <rFont val="宋体"/>
            <family val="3"/>
            <charset val="134"/>
          </rPr>
          <t xml:space="preserve">
科研（课题立项：第十期院级课题《促进高中生模型认知素养的逆合成分析法教学策略研究》，主持人) +1.5
科研（课题立项：第十期院级课题《“双新”背景下将化学前沿知识融入高中化学教学的应用研究》，成员)1/3 +0.33
</t>
        </r>
      </text>
    </comment>
    <comment ref="T631" authorId="39" shapeId="0">
      <text>
        <r>
          <rPr>
            <b/>
            <sz val="9"/>
            <rFont val="宋体"/>
            <family val="3"/>
            <charset val="134"/>
          </rPr>
          <t>wangjingyi:</t>
        </r>
        <r>
          <rPr>
            <sz val="9"/>
            <rFont val="宋体"/>
            <family val="3"/>
            <charset val="134"/>
          </rPr>
          <t xml:space="preserve">
舞蹈翻跳比赛 +0.5
浙江师范大学“沿途芳华，由你开启”研究生录取通知书设计大赛 优秀奖 +1.5</t>
        </r>
      </text>
    </comment>
    <comment ref="F632" authorId="39" shapeId="0">
      <text>
        <r>
          <rPr>
            <b/>
            <sz val="9"/>
            <color indexed="8"/>
            <rFont val="宋体"/>
            <family val="3"/>
            <charset val="134"/>
          </rPr>
          <t>wangjingyi:</t>
        </r>
        <r>
          <rPr>
            <sz val="9"/>
            <color indexed="8"/>
            <rFont val="宋体"/>
            <family val="3"/>
            <charset val="134"/>
          </rPr>
          <t xml:space="preserve">
志愿时长18h +4
文明寝室 +3</t>
        </r>
      </text>
    </comment>
    <comment ref="O632" authorId="39" shapeId="0">
      <text>
        <r>
          <rPr>
            <b/>
            <sz val="9"/>
            <color rgb="FF000000"/>
            <rFont val="宋体"/>
            <family val="3"/>
            <charset val="134"/>
          </rPr>
          <t>wangjingyi:</t>
        </r>
        <r>
          <rPr>
            <sz val="9"/>
            <color rgb="FF000000"/>
            <rFont val="宋体"/>
            <family val="3"/>
            <charset val="134"/>
          </rPr>
          <t xml:space="preserve">
</t>
        </r>
        <r>
          <rPr>
            <sz val="9"/>
            <color rgb="FF000000"/>
            <rFont val="宋体"/>
            <family val="3"/>
            <charset val="134"/>
          </rPr>
          <t>第十期院级课题立项“组态视角下高中生化学选科的影响因素研究”，成员</t>
        </r>
        <r>
          <rPr>
            <sz val="9"/>
            <color rgb="FF000000"/>
            <rFont val="宋体"/>
            <family val="3"/>
            <charset val="134"/>
          </rPr>
          <t xml:space="preserve">1/3 +0.33
</t>
        </r>
        <r>
          <rPr>
            <sz val="9"/>
            <color rgb="FF000000"/>
            <rFont val="宋体"/>
            <family val="3"/>
            <charset val="134"/>
          </rPr>
          <t>校级师范技能三等奖</t>
        </r>
        <r>
          <rPr>
            <sz val="9"/>
            <color rgb="FF000000"/>
            <rFont val="宋体"/>
            <family val="3"/>
            <charset val="134"/>
          </rPr>
          <t xml:space="preserve"> +5</t>
        </r>
      </text>
    </comment>
    <comment ref="T632" authorId="39" shapeId="0">
      <text>
        <r>
          <rPr>
            <b/>
            <sz val="9"/>
            <rFont val="宋体"/>
            <family val="3"/>
            <charset val="134"/>
          </rPr>
          <t>wangjingyi:</t>
        </r>
        <r>
          <rPr>
            <sz val="9"/>
            <rFont val="宋体"/>
            <family val="3"/>
            <charset val="134"/>
          </rPr>
          <t xml:space="preserve">
舞蹈翻跳比赛参与分 +0.5
浙江师范大学“研途芳华，由你开启”研究生录取通知书设计大赛优秀奖 +1.5</t>
        </r>
      </text>
    </comment>
    <comment ref="F633" authorId="39" shapeId="0">
      <text>
        <r>
          <rPr>
            <b/>
            <sz val="9"/>
            <color indexed="8"/>
            <rFont val="宋体"/>
            <family val="3"/>
            <charset val="134"/>
          </rPr>
          <t>wangjingyi:</t>
        </r>
        <r>
          <rPr>
            <sz val="9"/>
            <color indexed="8"/>
            <rFont val="宋体"/>
            <family val="3"/>
            <charset val="134"/>
          </rPr>
          <t xml:space="preserve">
志愿服务18h +4
寝室整改责任人 -5</t>
        </r>
      </text>
    </comment>
    <comment ref="O633" authorId="39" shapeId="0">
      <text>
        <r>
          <rPr>
            <b/>
            <sz val="9"/>
            <rFont val="宋体"/>
            <family val="3"/>
            <charset val="134"/>
          </rPr>
          <t>wangjingyi:</t>
        </r>
        <r>
          <rPr>
            <sz val="9"/>
            <rFont val="宋体"/>
            <family val="3"/>
            <charset val="134"/>
          </rPr>
          <t xml:space="preserve">
教师教育学院第十期院级课题立项，主持人 +1.5
</t>
        </r>
      </text>
    </comment>
    <comment ref="F634" authorId="39" shapeId="0">
      <text>
        <r>
          <rPr>
            <b/>
            <sz val="9"/>
            <color indexed="8"/>
            <rFont val="宋体"/>
            <family val="3"/>
            <charset val="134"/>
          </rPr>
          <t>wangjingyi:</t>
        </r>
        <r>
          <rPr>
            <sz val="9"/>
            <color indexed="8"/>
            <rFont val="宋体"/>
            <family val="3"/>
            <charset val="134"/>
          </rPr>
          <t xml:space="preserve">
志愿时长21h +4</t>
        </r>
      </text>
    </comment>
    <comment ref="O634" authorId="39" shapeId="0">
      <text>
        <r>
          <rPr>
            <b/>
            <sz val="9"/>
            <color indexed="8"/>
            <rFont val="宋体"/>
            <family val="3"/>
            <charset val="134"/>
          </rPr>
          <t>wangjingyi:</t>
        </r>
        <r>
          <rPr>
            <sz val="9"/>
            <color indexed="8"/>
            <rFont val="宋体"/>
            <family val="3"/>
            <charset val="134"/>
          </rPr>
          <t xml:space="preserve">
教师教育学院第十期学生课外学术科技活动教育学课题立项，项目成员1/4 +0.25</t>
        </r>
      </text>
    </comment>
    <comment ref="T634" authorId="39" shapeId="0">
      <text>
        <r>
          <rPr>
            <b/>
            <sz val="9"/>
            <rFont val="宋体"/>
            <family val="3"/>
            <charset val="134"/>
          </rPr>
          <t>wangjingyi:</t>
        </r>
        <r>
          <rPr>
            <sz val="9"/>
            <rFont val="宋体"/>
            <family val="3"/>
            <charset val="134"/>
          </rPr>
          <t xml:space="preserve">
浙师66周年校庆书法大赛参加分 +0.5</t>
        </r>
      </text>
    </comment>
    <comment ref="F635" authorId="39" shapeId="0">
      <text>
        <r>
          <rPr>
            <b/>
            <sz val="9"/>
            <color indexed="8"/>
            <rFont val="宋体"/>
            <family val="3"/>
            <charset val="134"/>
          </rPr>
          <t>wangjingyi:</t>
        </r>
        <r>
          <rPr>
            <sz val="9"/>
            <color indexed="8"/>
            <rFont val="宋体"/>
            <family val="3"/>
            <charset val="134"/>
          </rPr>
          <t xml:space="preserve">
1.电瓶车违停 -1
2.2022年（上）第四周寝室整改，非责任人 -3
3.2022年（上）第六周寝室整改，责任人 -5</t>
        </r>
      </text>
    </comment>
    <comment ref="F636" authorId="39" shapeId="0">
      <text>
        <r>
          <rPr>
            <b/>
            <sz val="9"/>
            <color indexed="8"/>
            <rFont val="宋体"/>
            <family val="3"/>
            <charset val="134"/>
          </rPr>
          <t>wangjingyi:</t>
        </r>
        <r>
          <rPr>
            <sz val="9"/>
            <color indexed="8"/>
            <rFont val="宋体"/>
            <family val="3"/>
            <charset val="134"/>
          </rPr>
          <t xml:space="preserve">
志愿时长21.5h +4
电瓶车违停 -2</t>
        </r>
      </text>
    </comment>
    <comment ref="O636" authorId="39" shapeId="0">
      <text>
        <r>
          <rPr>
            <b/>
            <sz val="9"/>
            <rFont val="宋体"/>
            <family val="3"/>
            <charset val="134"/>
          </rPr>
          <t>wangjingyi:</t>
        </r>
        <r>
          <rPr>
            <sz val="9"/>
            <rFont val="宋体"/>
            <family val="3"/>
            <charset val="134"/>
          </rPr>
          <t xml:space="preserve">
校级师范技能三等奖 +5</t>
        </r>
      </text>
    </comment>
    <comment ref="T636" authorId="39" shapeId="0">
      <text>
        <r>
          <rPr>
            <b/>
            <sz val="9"/>
            <rFont val="宋体"/>
            <family val="3"/>
            <charset val="134"/>
          </rPr>
          <t>wangjingyi:</t>
        </r>
        <r>
          <rPr>
            <sz val="9"/>
            <rFont val="宋体"/>
            <family val="3"/>
            <charset val="134"/>
          </rPr>
          <t xml:space="preserve">
2022年第三届大学生组织管理能力大赛校级二等奖 +2
浙江师范大学2021-2022年“携手同抗疫，不断浙里情”vlog大赛优胜奖 +1.5
综合性比赛（参与分：教院摄影绘画书法大赛） +0.5
综合性比赛（参与分：文传学院抗疫摄影比赛） +0.5</t>
        </r>
      </text>
    </comment>
  </commentList>
</comments>
</file>

<file path=xl/sharedStrings.xml><?xml version="1.0" encoding="utf-8"?>
<sst xmlns="http://schemas.openxmlformats.org/spreadsheetml/2006/main" count="2558" uniqueCount="1319">
  <si>
    <t>姓名</t>
  </si>
  <si>
    <t>学号</t>
  </si>
  <si>
    <t>年级</t>
  </si>
  <si>
    <t>专业</t>
  </si>
  <si>
    <t>德育模块</t>
  </si>
  <si>
    <t>智育模块</t>
  </si>
  <si>
    <t>排名百分比</t>
  </si>
  <si>
    <t>顾窗含</t>
  </si>
  <si>
    <t>202120200149</t>
  </si>
  <si>
    <t>教育学原理</t>
  </si>
  <si>
    <t>徐诣</t>
  </si>
  <si>
    <t>202120200150</t>
  </si>
  <si>
    <t>金婷</t>
  </si>
  <si>
    <t>202120200151</t>
  </si>
  <si>
    <t>张小雨</t>
  </si>
  <si>
    <t>202120200152</t>
  </si>
  <si>
    <t>杨钰坤</t>
  </si>
  <si>
    <t>202120200153</t>
  </si>
  <si>
    <t>蒋如怡</t>
  </si>
  <si>
    <t>202120200154</t>
  </si>
  <si>
    <t>廖梦意</t>
  </si>
  <si>
    <t>202120200155</t>
  </si>
  <si>
    <t>马祝萍</t>
  </si>
  <si>
    <t>202120200156</t>
  </si>
  <si>
    <t>戚晴晴</t>
  </si>
  <si>
    <t>202120200157</t>
  </si>
  <si>
    <t>2021级</t>
  </si>
  <si>
    <t>课程与教学论</t>
  </si>
  <si>
    <t>张雨露</t>
  </si>
  <si>
    <t>202120200158</t>
  </si>
  <si>
    <t>杨政慧</t>
  </si>
  <si>
    <t>202120200159</t>
  </si>
  <si>
    <t>余梦</t>
  </si>
  <si>
    <t>202120200160</t>
  </si>
  <si>
    <t>李思源</t>
  </si>
  <si>
    <t>202120200161</t>
  </si>
  <si>
    <t>罗欢</t>
  </si>
  <si>
    <t>202120200162</t>
  </si>
  <si>
    <t>何斯雯</t>
  </si>
  <si>
    <t>202120200163</t>
  </si>
  <si>
    <t>陆晓霜</t>
  </si>
  <si>
    <t>202120200164</t>
  </si>
  <si>
    <t>陈春云</t>
  </si>
  <si>
    <t>202120200165</t>
  </si>
  <si>
    <t>杨孟娜</t>
  </si>
  <si>
    <t>202120200166</t>
  </si>
  <si>
    <t>张贤</t>
  </si>
  <si>
    <t>202120200167</t>
  </si>
  <si>
    <t>柳晶晶</t>
  </si>
  <si>
    <t>202120200168</t>
  </si>
  <si>
    <t>周海宁</t>
  </si>
  <si>
    <t>202120200169</t>
  </si>
  <si>
    <t>张洁</t>
  </si>
  <si>
    <t>202120200170</t>
  </si>
  <si>
    <t>葛慧灵</t>
  </si>
  <si>
    <t>202120200171</t>
  </si>
  <si>
    <t>徐铭瑶</t>
  </si>
  <si>
    <t>202120200172</t>
  </si>
  <si>
    <t>胡诗云</t>
  </si>
  <si>
    <t>202120200173</t>
  </si>
  <si>
    <t>王媛</t>
  </si>
  <si>
    <t>202120200174</t>
  </si>
  <si>
    <t>陈彤童</t>
  </si>
  <si>
    <t>202120200175</t>
  </si>
  <si>
    <t>步佳磊</t>
  </si>
  <si>
    <t>202120200176</t>
  </si>
  <si>
    <t>高燕</t>
  </si>
  <si>
    <t>202120200177</t>
  </si>
  <si>
    <t>教育史</t>
  </si>
  <si>
    <t>向小燕</t>
  </si>
  <si>
    <t>202120200178</t>
  </si>
  <si>
    <t>欧阳玉轩</t>
  </si>
  <si>
    <t>202120200179</t>
  </si>
  <si>
    <t>吴春筱</t>
  </si>
  <si>
    <t>202120200180</t>
  </si>
  <si>
    <t>比较教育学</t>
  </si>
  <si>
    <t>陈爱萍</t>
  </si>
  <si>
    <t>202120200181</t>
  </si>
  <si>
    <t>徐玉兰</t>
  </si>
  <si>
    <t>202120200182</t>
  </si>
  <si>
    <t>黄霞</t>
  </si>
  <si>
    <t>202120200183</t>
  </si>
  <si>
    <t>鲁俞漩</t>
  </si>
  <si>
    <t>202120200184</t>
  </si>
  <si>
    <t>祝雨欣</t>
  </si>
  <si>
    <t>202120200185</t>
  </si>
  <si>
    <t>朱子玉</t>
  </si>
  <si>
    <t>202120200186</t>
  </si>
  <si>
    <t>严意淑</t>
  </si>
  <si>
    <t>202120200187</t>
  </si>
  <si>
    <t>鲁然</t>
  </si>
  <si>
    <t>202120200188</t>
  </si>
  <si>
    <t>祝歌伟</t>
  </si>
  <si>
    <t>202120200189</t>
  </si>
  <si>
    <t>梁艳萍</t>
  </si>
  <si>
    <t>202120200190</t>
  </si>
  <si>
    <t>郭月</t>
  </si>
  <si>
    <t>202120200191</t>
  </si>
  <si>
    <t>王苏月</t>
  </si>
  <si>
    <t>202120200192</t>
  </si>
  <si>
    <t>徐蓓</t>
  </si>
  <si>
    <t>202120200193</t>
  </si>
  <si>
    <t>陈威</t>
  </si>
  <si>
    <t>202120200218</t>
  </si>
  <si>
    <t>高等教育学</t>
  </si>
  <si>
    <t>赵海文</t>
  </si>
  <si>
    <t>202120200219</t>
  </si>
  <si>
    <t>陈鸣</t>
  </si>
  <si>
    <t>202120200220</t>
  </si>
  <si>
    <t>米艳玲</t>
  </si>
  <si>
    <t>202120200221</t>
  </si>
  <si>
    <t>吕修宇</t>
  </si>
  <si>
    <t>202120200222</t>
  </si>
  <si>
    <t>伍环</t>
  </si>
  <si>
    <t>202120200223</t>
  </si>
  <si>
    <t>王月月</t>
  </si>
  <si>
    <t>202120200224</t>
  </si>
  <si>
    <t>王莹</t>
  </si>
  <si>
    <t>202120200225</t>
  </si>
  <si>
    <t>潘诗颖</t>
  </si>
  <si>
    <t>202120200226</t>
  </si>
  <si>
    <t>叶俊雯</t>
  </si>
  <si>
    <t>202120200227</t>
  </si>
  <si>
    <t>成人教育学</t>
  </si>
  <si>
    <t>倪欣怡</t>
  </si>
  <si>
    <t>202120200228</t>
  </si>
  <si>
    <t>杨肖</t>
  </si>
  <si>
    <t>202120200229</t>
  </si>
  <si>
    <t>徐月莹</t>
  </si>
  <si>
    <t>许瀚予</t>
  </si>
  <si>
    <t>吴施慧</t>
  </si>
  <si>
    <t>202120200245</t>
  </si>
  <si>
    <t>教师教育</t>
  </si>
  <si>
    <t>麦慧君</t>
  </si>
  <si>
    <t>202120200246</t>
  </si>
  <si>
    <t>吴琪</t>
  </si>
  <si>
    <t>202120200247</t>
  </si>
  <si>
    <t>沙晓雨</t>
  </si>
  <si>
    <t>202120200248</t>
  </si>
  <si>
    <t>叶怡彤</t>
  </si>
  <si>
    <t>202120200249</t>
  </si>
  <si>
    <t>徐海英</t>
  </si>
  <si>
    <t>202120200250</t>
  </si>
  <si>
    <t>许艳爽</t>
  </si>
  <si>
    <t>202120200251</t>
  </si>
  <si>
    <t>张晶晶</t>
  </si>
  <si>
    <t>202120200252</t>
  </si>
  <si>
    <t>朱鑫灿</t>
  </si>
  <si>
    <t>202120201141</t>
  </si>
  <si>
    <t>教育经济与管理</t>
  </si>
  <si>
    <t>但兰兰</t>
  </si>
  <si>
    <t>202120201142</t>
  </si>
  <si>
    <t>石慧敏</t>
  </si>
  <si>
    <t>202120201143</t>
  </si>
  <si>
    <t>胡易简</t>
  </si>
  <si>
    <t>202120201144</t>
  </si>
  <si>
    <t>贾明胜</t>
  </si>
  <si>
    <t>202120201145</t>
  </si>
  <si>
    <t>于霄</t>
  </si>
  <si>
    <t>202120201146</t>
  </si>
  <si>
    <t>郑依伦</t>
  </si>
  <si>
    <t>202120201147</t>
  </si>
  <si>
    <t>李双子</t>
    <phoneticPr fontId="2" type="noConversion"/>
  </si>
  <si>
    <t>2021级</t>
    <phoneticPr fontId="2" type="noConversion"/>
  </si>
  <si>
    <t>心理学</t>
    <phoneticPr fontId="2" type="noConversion"/>
  </si>
  <si>
    <t>周银妃</t>
  </si>
  <si>
    <t>任勇</t>
  </si>
  <si>
    <t>于艇</t>
  </si>
  <si>
    <t>郭洪腾</t>
  </si>
  <si>
    <t>刘汩</t>
  </si>
  <si>
    <t>惠军军</t>
  </si>
  <si>
    <t>张博凯</t>
  </si>
  <si>
    <t>金灿</t>
  </si>
  <si>
    <t>张亦弛</t>
  </si>
  <si>
    <t>孙赛难</t>
  </si>
  <si>
    <t>赵海洋</t>
  </si>
  <si>
    <t>朱梦颖</t>
  </si>
  <si>
    <t>魏瑞</t>
    <phoneticPr fontId="2" type="noConversion"/>
  </si>
  <si>
    <t>郑倩雯</t>
  </si>
  <si>
    <t>邬才洪</t>
  </si>
  <si>
    <t>陈婉莹</t>
  </si>
  <si>
    <t>陈柯君</t>
  </si>
  <si>
    <t>李继凡</t>
  </si>
  <si>
    <t>刘惠文</t>
    <phoneticPr fontId="2" type="noConversion"/>
  </si>
  <si>
    <t>汪小柔</t>
  </si>
  <si>
    <t>曲会</t>
  </si>
  <si>
    <t>侯建敏</t>
  </si>
  <si>
    <t>苏婷</t>
  </si>
  <si>
    <t>常家延</t>
  </si>
  <si>
    <t>汪剑锋</t>
  </si>
  <si>
    <t>万小芬</t>
  </si>
  <si>
    <t>郑梦君</t>
  </si>
  <si>
    <t>张瑞</t>
  </si>
  <si>
    <t>张蕾</t>
  </si>
  <si>
    <t>陈璐瑶</t>
  </si>
  <si>
    <t>邱博倩</t>
  </si>
  <si>
    <t>闻人诗晴</t>
  </si>
  <si>
    <t>江燕娟</t>
  </si>
  <si>
    <t>占琳喆</t>
  </si>
  <si>
    <t>赵梦琦</t>
  </si>
  <si>
    <t>周畅</t>
  </si>
  <si>
    <t>余家豪</t>
  </si>
  <si>
    <t>刘瑶琦</t>
  </si>
  <si>
    <t>黄玉欣</t>
  </si>
  <si>
    <t>虞思怡</t>
  </si>
  <si>
    <t>李欣泽</t>
  </si>
  <si>
    <t>李美其</t>
  </si>
  <si>
    <t>付颜斌</t>
  </si>
  <si>
    <t>朱伟</t>
  </si>
  <si>
    <t>陶娅楠</t>
  </si>
  <si>
    <t>泽梦婷</t>
  </si>
  <si>
    <t>尹萌</t>
  </si>
  <si>
    <t>巩玉萍</t>
  </si>
  <si>
    <t>韩新芳</t>
  </si>
  <si>
    <t>王思雨</t>
  </si>
  <si>
    <t>颜康悦</t>
  </si>
  <si>
    <t>蒋栋杰</t>
  </si>
  <si>
    <t>杨世林</t>
  </si>
  <si>
    <t>毕锐胜</t>
  </si>
  <si>
    <t>范雨萌</t>
  </si>
  <si>
    <t>傅韵凡</t>
  </si>
  <si>
    <t>王晴</t>
  </si>
  <si>
    <t>王欣</t>
  </si>
  <si>
    <t>赵振杨</t>
  </si>
  <si>
    <t>刘昕悦</t>
  </si>
  <si>
    <t>杨素敏</t>
  </si>
  <si>
    <t>夏淑兰</t>
  </si>
  <si>
    <t>何茹沁</t>
  </si>
  <si>
    <t>李蕊</t>
  </si>
  <si>
    <t>王润花</t>
  </si>
  <si>
    <t>202020200865</t>
  </si>
  <si>
    <t>教育技术学</t>
  </si>
  <si>
    <t>陆丽园</t>
  </si>
  <si>
    <t>202120200931</t>
  </si>
  <si>
    <t>钟益华</t>
  </si>
  <si>
    <t>202120200932</t>
  </si>
  <si>
    <t>段嘉峰</t>
  </si>
  <si>
    <t>202120200933</t>
  </si>
  <si>
    <t>王鑫鑫</t>
  </si>
  <si>
    <t>202120200934</t>
  </si>
  <si>
    <t>刘娜娜</t>
  </si>
  <si>
    <t>202120200935</t>
  </si>
  <si>
    <t>周守宇</t>
  </si>
  <si>
    <t>202120200936</t>
  </si>
  <si>
    <t>杨毅</t>
  </si>
  <si>
    <t>202120200937</t>
  </si>
  <si>
    <t>李倩</t>
  </si>
  <si>
    <t>202120200938</t>
  </si>
  <si>
    <t>韩守港</t>
  </si>
  <si>
    <t>202120200939</t>
  </si>
  <si>
    <t>何小倩</t>
  </si>
  <si>
    <t>202120200940</t>
  </si>
  <si>
    <t>余丹丹</t>
  </si>
  <si>
    <t>202120200941</t>
  </si>
  <si>
    <t>张可金</t>
  </si>
  <si>
    <t>202120200942</t>
  </si>
  <si>
    <t>崔馨怡</t>
  </si>
  <si>
    <t>202120200943</t>
  </si>
  <si>
    <t>汪子怡</t>
  </si>
  <si>
    <t>202120200944</t>
  </si>
  <si>
    <t>李一帆</t>
  </si>
  <si>
    <t>202120200945</t>
  </si>
  <si>
    <t>陈雯</t>
  </si>
  <si>
    <t>202120200946</t>
  </si>
  <si>
    <t>施剑阳</t>
  </si>
  <si>
    <t>202120200947</t>
  </si>
  <si>
    <t>胡涵毅</t>
  </si>
  <si>
    <t>202120200948</t>
  </si>
  <si>
    <t>周睿</t>
  </si>
  <si>
    <t>202120200949</t>
  </si>
  <si>
    <t>李欣桐</t>
  </si>
  <si>
    <t>202120200950</t>
  </si>
  <si>
    <t>王文卓</t>
  </si>
  <si>
    <t>202120200951</t>
  </si>
  <si>
    <t>王倩</t>
  </si>
  <si>
    <t>202120200952</t>
  </si>
  <si>
    <t>陈高宇</t>
  </si>
  <si>
    <t>202120200953</t>
  </si>
  <si>
    <t>司雨</t>
  </si>
  <si>
    <t>202120200954</t>
  </si>
  <si>
    <t>吴贵春</t>
  </si>
  <si>
    <t>202120200955</t>
  </si>
  <si>
    <t>方顺涛</t>
  </si>
  <si>
    <t>202120200956</t>
  </si>
  <si>
    <t>徐亚婷</t>
  </si>
  <si>
    <t>202120200957</t>
  </si>
  <si>
    <t>董晓婧</t>
  </si>
  <si>
    <t>202120200958</t>
  </si>
  <si>
    <t>周文清</t>
  </si>
  <si>
    <t>202120200959</t>
  </si>
  <si>
    <t>欧贤成</t>
  </si>
  <si>
    <t>202120200960</t>
  </si>
  <si>
    <t>胡青囡</t>
  </si>
  <si>
    <t>202125200050</t>
  </si>
  <si>
    <t>现代教育技术</t>
  </si>
  <si>
    <t>应淑帆</t>
  </si>
  <si>
    <t>202125200051</t>
  </si>
  <si>
    <t>肖运舟</t>
  </si>
  <si>
    <t>202125200052</t>
  </si>
  <si>
    <t>俞晓晗</t>
  </si>
  <si>
    <t>202125200053</t>
  </si>
  <si>
    <t>王乔丹</t>
  </si>
  <si>
    <t>202125200543</t>
  </si>
  <si>
    <t>任铮豪</t>
  </si>
  <si>
    <t>202125200544</t>
  </si>
  <si>
    <t>苏雪琴</t>
  </si>
  <si>
    <t>202125200545</t>
  </si>
  <si>
    <t>张学婷</t>
  </si>
  <si>
    <t>202125200546</t>
  </si>
  <si>
    <t>梁安妮</t>
  </si>
  <si>
    <t>202125200548</t>
  </si>
  <si>
    <t>易琼</t>
  </si>
  <si>
    <t>202125200549</t>
  </si>
  <si>
    <t>姚昕路</t>
  </si>
  <si>
    <t>202125200550</t>
  </si>
  <si>
    <t>夏芊芊</t>
  </si>
  <si>
    <t>202125200551</t>
  </si>
  <si>
    <t>李佳</t>
  </si>
  <si>
    <t>202125200552</t>
  </si>
  <si>
    <t>王芳</t>
  </si>
  <si>
    <t>202125200553</t>
  </si>
  <si>
    <t>周健</t>
  </si>
  <si>
    <t>202125200554</t>
  </si>
  <si>
    <t>卢卓豪</t>
  </si>
  <si>
    <t>202125200555</t>
  </si>
  <si>
    <t>葛钰婷</t>
  </si>
  <si>
    <t>202125200556</t>
  </si>
  <si>
    <t>刘婷</t>
  </si>
  <si>
    <t>202125200557</t>
  </si>
  <si>
    <t>王芸卿</t>
  </si>
  <si>
    <t>202125200558</t>
  </si>
  <si>
    <t>唐学喆</t>
  </si>
  <si>
    <t>202125200559</t>
  </si>
  <si>
    <t>龙周萍</t>
  </si>
  <si>
    <t>202125200560</t>
  </si>
  <si>
    <t>李诗雅</t>
  </si>
  <si>
    <t>202125200561</t>
  </si>
  <si>
    <t>张华</t>
  </si>
  <si>
    <t>202125200562</t>
  </si>
  <si>
    <t>彭森森</t>
  </si>
  <si>
    <t>202125200563</t>
  </si>
  <si>
    <t>陈艳姣</t>
  </si>
  <si>
    <t>202125200564</t>
  </si>
  <si>
    <t>胡人和</t>
  </si>
  <si>
    <t>202125200565</t>
  </si>
  <si>
    <t>王怡颜</t>
  </si>
  <si>
    <t>202125200566</t>
  </si>
  <si>
    <t>202125200567</t>
  </si>
  <si>
    <t>吴玉枝</t>
  </si>
  <si>
    <t>202125200568</t>
  </si>
  <si>
    <t>郑欢</t>
  </si>
  <si>
    <t>202125200569</t>
  </si>
  <si>
    <t>姚舟叶</t>
  </si>
  <si>
    <t>202025200030</t>
  </si>
  <si>
    <t>小学教育</t>
  </si>
  <si>
    <t>张慧清</t>
  </si>
  <si>
    <t>202125200056</t>
  </si>
  <si>
    <t>章方颖</t>
  </si>
  <si>
    <t>202125200571</t>
  </si>
  <si>
    <t>李跃晗</t>
  </si>
  <si>
    <t>202125200572</t>
  </si>
  <si>
    <t>董以利</t>
  </si>
  <si>
    <t>202125200573</t>
  </si>
  <si>
    <t>余梦丹</t>
  </si>
  <si>
    <t>202125200574</t>
  </si>
  <si>
    <t>徐馨婷</t>
  </si>
  <si>
    <t>202125200575</t>
  </si>
  <si>
    <t>林文浩</t>
  </si>
  <si>
    <t>202125200576</t>
  </si>
  <si>
    <t>陈明慧</t>
  </si>
  <si>
    <t>202125200577</t>
  </si>
  <si>
    <t>吴钰槿</t>
  </si>
  <si>
    <t>202125200578</t>
  </si>
  <si>
    <t>吴含敏</t>
  </si>
  <si>
    <t>202125200579</t>
  </si>
  <si>
    <t>徐家颖</t>
  </si>
  <si>
    <t>202125200580</t>
  </si>
  <si>
    <t>叶莉</t>
  </si>
  <si>
    <t>202125200581</t>
  </si>
  <si>
    <t>黄红丽</t>
  </si>
  <si>
    <t>202125200582</t>
  </si>
  <si>
    <t>潘洁</t>
  </si>
  <si>
    <t>202125200584</t>
  </si>
  <si>
    <t>王希</t>
  </si>
  <si>
    <t>202125200583</t>
  </si>
  <si>
    <t>汪彬倩</t>
  </si>
  <si>
    <t>202125200585</t>
  </si>
  <si>
    <t>郭燨璘</t>
  </si>
  <si>
    <t>202125200586</t>
  </si>
  <si>
    <t>金穗</t>
  </si>
  <si>
    <t>202125200587</t>
  </si>
  <si>
    <t>王均凤</t>
  </si>
  <si>
    <t>202125200588</t>
  </si>
  <si>
    <t>刘琴情</t>
  </si>
  <si>
    <t>202125200589</t>
  </si>
  <si>
    <t>罗琼</t>
  </si>
  <si>
    <t>202125200590</t>
  </si>
  <si>
    <t>阮珂婷</t>
  </si>
  <si>
    <t>202125200591</t>
  </si>
  <si>
    <t>郑倩</t>
  </si>
  <si>
    <t>202125200592</t>
  </si>
  <si>
    <t>莫佳娜</t>
  </si>
  <si>
    <t>202125200593</t>
  </si>
  <si>
    <t>唐甜甜</t>
  </si>
  <si>
    <t>202125200594</t>
  </si>
  <si>
    <t>黄卫欣</t>
  </si>
  <si>
    <t>202125200595</t>
  </si>
  <si>
    <t>冯旭</t>
  </si>
  <si>
    <t>202125200596</t>
  </si>
  <si>
    <t>邹慧琳</t>
  </si>
  <si>
    <t>202125200597</t>
  </si>
  <si>
    <t>倪晨希</t>
  </si>
  <si>
    <t>202125200598</t>
  </si>
  <si>
    <t>徐芬芬</t>
  </si>
  <si>
    <t>202125200599</t>
  </si>
  <si>
    <t>周蕾</t>
  </si>
  <si>
    <t>202125200600</t>
  </si>
  <si>
    <t>陈铭蕊</t>
  </si>
  <si>
    <t>202125200601</t>
  </si>
  <si>
    <t>黄珊珊</t>
  </si>
  <si>
    <t>202125200602</t>
  </si>
  <si>
    <t>孙玉婷</t>
  </si>
  <si>
    <t>202125200603</t>
  </si>
  <si>
    <t>韩菲</t>
  </si>
  <si>
    <t>202125200604</t>
  </si>
  <si>
    <t>夏冰</t>
  </si>
  <si>
    <t>202125200605</t>
  </si>
  <si>
    <t>高佳惠</t>
  </si>
  <si>
    <t>202125200606</t>
  </si>
  <si>
    <t>徐玉丽</t>
  </si>
  <si>
    <t>202125200607</t>
  </si>
  <si>
    <t>辛怡</t>
  </si>
  <si>
    <t>202125200608</t>
  </si>
  <si>
    <t>宋冉</t>
  </si>
  <si>
    <t>202125200609</t>
  </si>
  <si>
    <t>刘静怡</t>
  </si>
  <si>
    <t>202125200610</t>
  </si>
  <si>
    <t>田超阁</t>
  </si>
  <si>
    <t>202125200611</t>
  </si>
  <si>
    <t>王琳</t>
  </si>
  <si>
    <t>202125200612</t>
  </si>
  <si>
    <t>刘恩驰</t>
  </si>
  <si>
    <t>202125200613</t>
  </si>
  <si>
    <t>李哲</t>
  </si>
  <si>
    <t>202125200614</t>
  </si>
  <si>
    <t>陈雨萌</t>
  </si>
  <si>
    <t>202125200615</t>
  </si>
  <si>
    <t>王立潇</t>
  </si>
  <si>
    <t>202125200616</t>
  </si>
  <si>
    <t>王晓敏</t>
  </si>
  <si>
    <t>202125200617</t>
  </si>
  <si>
    <t>于晨清</t>
  </si>
  <si>
    <t>202125200618</t>
  </si>
  <si>
    <t>李从丛</t>
  </si>
  <si>
    <t>202125200619</t>
  </si>
  <si>
    <t>王桐</t>
  </si>
  <si>
    <t>202125200620</t>
  </si>
  <si>
    <t>赵翌辰</t>
  </si>
  <si>
    <t>202125200621</t>
  </si>
  <si>
    <t>吴子妍</t>
  </si>
  <si>
    <t>202125200622</t>
  </si>
  <si>
    <t>徐午曦</t>
  </si>
  <si>
    <t>202125200623</t>
  </si>
  <si>
    <t>倪莎莎</t>
  </si>
  <si>
    <t>202125200624</t>
  </si>
  <si>
    <t>施洁</t>
  </si>
  <si>
    <t>202125200625</t>
  </si>
  <si>
    <t>马逍璐</t>
  </si>
  <si>
    <t>202125200626</t>
  </si>
  <si>
    <t>凌帆</t>
  </si>
  <si>
    <t>202125200627</t>
  </si>
  <si>
    <t>王梦璐</t>
  </si>
  <si>
    <t>202125200628</t>
  </si>
  <si>
    <t>郑玉琳</t>
  </si>
  <si>
    <t>202125200629</t>
  </si>
  <si>
    <t>郭百会</t>
  </si>
  <si>
    <t>202125200630</t>
  </si>
  <si>
    <t>印方圆</t>
  </si>
  <si>
    <t>202125200631</t>
  </si>
  <si>
    <t>徐淑婷</t>
  </si>
  <si>
    <t>202125200632</t>
  </si>
  <si>
    <t>季欣悦</t>
  </si>
  <si>
    <t>202125200633</t>
  </si>
  <si>
    <t>吴洁如</t>
  </si>
  <si>
    <t>202125200634</t>
  </si>
  <si>
    <t>陈明月</t>
  </si>
  <si>
    <t>202125200635</t>
  </si>
  <si>
    <t>胡潇文</t>
  </si>
  <si>
    <t>202125200636</t>
  </si>
  <si>
    <t>何简妤</t>
  </si>
  <si>
    <t>202025200003</t>
  </si>
  <si>
    <t>学科教学（语文）</t>
  </si>
  <si>
    <t>李陶然</t>
  </si>
  <si>
    <t>202125200008</t>
  </si>
  <si>
    <t>方玉蝶</t>
  </si>
  <si>
    <t>202125200009</t>
  </si>
  <si>
    <t>沈思诗</t>
  </si>
  <si>
    <t>202125200010</t>
  </si>
  <si>
    <t>曾思颖</t>
  </si>
  <si>
    <t>202125200011</t>
  </si>
  <si>
    <t>姚佳琪</t>
  </si>
  <si>
    <t>202125200012</t>
  </si>
  <si>
    <t>胡亦萌</t>
  </si>
  <si>
    <t>202125200013</t>
  </si>
  <si>
    <t>林倩宇</t>
  </si>
  <si>
    <t>202125200014</t>
  </si>
  <si>
    <t>章敏</t>
  </si>
  <si>
    <t>202125200017</t>
  </si>
  <si>
    <t>祝彬彬</t>
  </si>
  <si>
    <t>202125200221</t>
  </si>
  <si>
    <t>何雨婷</t>
  </si>
  <si>
    <t>202125200222</t>
  </si>
  <si>
    <t>王晴晴</t>
  </si>
  <si>
    <t>202125200223</t>
  </si>
  <si>
    <t>戎蒙利</t>
  </si>
  <si>
    <t>202125200224</t>
  </si>
  <si>
    <t>徐溢浛</t>
  </si>
  <si>
    <t>202125200225</t>
  </si>
  <si>
    <t>虞童</t>
  </si>
  <si>
    <t>202125200226</t>
  </si>
  <si>
    <t>陈婧</t>
  </si>
  <si>
    <t>202125200227</t>
  </si>
  <si>
    <t>王玮</t>
  </si>
  <si>
    <t>202125200228</t>
  </si>
  <si>
    <t>邱晓倩</t>
  </si>
  <si>
    <t>202125200229</t>
  </si>
  <si>
    <t>黄娟</t>
  </si>
  <si>
    <t>202125200230</t>
  </si>
  <si>
    <t>邬洲</t>
  </si>
  <si>
    <t>202125200231</t>
  </si>
  <si>
    <t>黄义娇</t>
  </si>
  <si>
    <t>202125200232</t>
  </si>
  <si>
    <t>陶佳</t>
  </si>
  <si>
    <t>202125200233</t>
  </si>
  <si>
    <t>余雅芬</t>
  </si>
  <si>
    <t>202125200234</t>
  </si>
  <si>
    <t>黄如如</t>
  </si>
  <si>
    <t>202125200235</t>
  </si>
  <si>
    <t>吴虹霞</t>
  </si>
  <si>
    <t>202125200236</t>
  </si>
  <si>
    <t>楼肖燕</t>
  </si>
  <si>
    <t>202125200237</t>
  </si>
  <si>
    <t>熊丽</t>
  </si>
  <si>
    <t>202125200238</t>
  </si>
  <si>
    <t>李诗燕</t>
  </si>
  <si>
    <t>202125200239</t>
  </si>
  <si>
    <t>麦晴儿</t>
  </si>
  <si>
    <t>202125200240</t>
  </si>
  <si>
    <t>洪佳苗</t>
  </si>
  <si>
    <t>202125200241</t>
  </si>
  <si>
    <t>朱灿明</t>
  </si>
  <si>
    <t>202125200242</t>
  </si>
  <si>
    <t>周静宜</t>
  </si>
  <si>
    <t>202125200243</t>
  </si>
  <si>
    <t>周莉</t>
  </si>
  <si>
    <t>202125200244</t>
  </si>
  <si>
    <t>陈婕</t>
  </si>
  <si>
    <t>202125200245</t>
  </si>
  <si>
    <t>徐婷</t>
  </si>
  <si>
    <t>202125200246</t>
  </si>
  <si>
    <t>常娟娟</t>
  </si>
  <si>
    <t>202125200247</t>
  </si>
  <si>
    <t>王依婷</t>
  </si>
  <si>
    <t>202125200248</t>
  </si>
  <si>
    <t>杨冰</t>
  </si>
  <si>
    <t>202125200249</t>
  </si>
  <si>
    <t>周悦</t>
  </si>
  <si>
    <t>202125200250</t>
  </si>
  <si>
    <t>李慧子</t>
  </si>
  <si>
    <t>202125200251</t>
  </si>
  <si>
    <t>陈伊如</t>
  </si>
  <si>
    <t>202125200252</t>
  </si>
  <si>
    <t>张锶佳</t>
  </si>
  <si>
    <t>202125200253</t>
  </si>
  <si>
    <t>钟馨雅</t>
  </si>
  <si>
    <t>202125200254</t>
  </si>
  <si>
    <t>吴雨倩</t>
  </si>
  <si>
    <t>202125200255</t>
  </si>
  <si>
    <t>袁睿</t>
  </si>
  <si>
    <t>202125200256</t>
  </si>
  <si>
    <t>应敏硕</t>
  </si>
  <si>
    <t>202125200257</t>
  </si>
  <si>
    <t>陈美君</t>
  </si>
  <si>
    <t>202125200258</t>
  </si>
  <si>
    <t>潘亚潞</t>
  </si>
  <si>
    <t>202125200259</t>
  </si>
  <si>
    <t>叶慧雅</t>
  </si>
  <si>
    <t>202125200260</t>
  </si>
  <si>
    <t>舒添</t>
  </si>
  <si>
    <t>202125200261</t>
  </si>
  <si>
    <t>洪佳</t>
  </si>
  <si>
    <t>202125200262</t>
  </si>
  <si>
    <t>吴帆</t>
  </si>
  <si>
    <t>202125200263</t>
  </si>
  <si>
    <t>盛雨晴</t>
  </si>
  <si>
    <t>202125200264</t>
  </si>
  <si>
    <t>吴丽媛</t>
  </si>
  <si>
    <t>202125200265</t>
  </si>
  <si>
    <t>董希荧</t>
  </si>
  <si>
    <t>202125200266</t>
  </si>
  <si>
    <t>徐烂</t>
  </si>
  <si>
    <t>202125200267</t>
  </si>
  <si>
    <t>周祎婧</t>
  </si>
  <si>
    <t>202125200268</t>
  </si>
  <si>
    <t>胡冰蔚</t>
  </si>
  <si>
    <t>202125200269</t>
  </si>
  <si>
    <t>丁黎思</t>
  </si>
  <si>
    <t>202125200200</t>
  </si>
  <si>
    <t>学科教学（思政）</t>
  </si>
  <si>
    <t>陈琪</t>
  </si>
  <si>
    <t>202125200006</t>
  </si>
  <si>
    <t>王佳琪</t>
  </si>
  <si>
    <t>202125200216</t>
  </si>
  <si>
    <t>杨冰莹</t>
  </si>
  <si>
    <t>202125200215</t>
  </si>
  <si>
    <t>张思佳</t>
  </si>
  <si>
    <t>202125200218</t>
  </si>
  <si>
    <t>吴茜雯</t>
  </si>
  <si>
    <t>202125200197</t>
  </si>
  <si>
    <t>林靖青</t>
  </si>
  <si>
    <t>202125200219</t>
  </si>
  <si>
    <t>李嘉诚</t>
  </si>
  <si>
    <t>202125200198</t>
  </si>
  <si>
    <t>郑碧莹</t>
  </si>
  <si>
    <t>202125200206</t>
  </si>
  <si>
    <t>王晗琦</t>
  </si>
  <si>
    <t>202125200201</t>
  </si>
  <si>
    <t>彭新燕</t>
  </si>
  <si>
    <t>202125200199</t>
  </si>
  <si>
    <t>易静</t>
  </si>
  <si>
    <t>202125200007</t>
  </si>
  <si>
    <t>刘与哲</t>
  </si>
  <si>
    <t>202125200004</t>
  </si>
  <si>
    <t>徐慧敏</t>
  </si>
  <si>
    <t>202125200002</t>
  </si>
  <si>
    <t>俞洁</t>
  </si>
  <si>
    <t>202125200196</t>
  </si>
  <si>
    <t>张俊婷</t>
  </si>
  <si>
    <t>202125200217</t>
  </si>
  <si>
    <t>罗绮</t>
  </si>
  <si>
    <t>202125200207</t>
  </si>
  <si>
    <t>方银辉</t>
  </si>
  <si>
    <t>202125200214</t>
  </si>
  <si>
    <t>王益萍</t>
  </si>
  <si>
    <t>202125200220</t>
  </si>
  <si>
    <t>赵美玲</t>
  </si>
  <si>
    <t>202125200209</t>
  </si>
  <si>
    <t>杨草</t>
  </si>
  <si>
    <t>202125200208</t>
  </si>
  <si>
    <t>谭晨宇</t>
  </si>
  <si>
    <t>202125200203</t>
  </si>
  <si>
    <t>周颖</t>
  </si>
  <si>
    <t>202125200210</t>
  </si>
  <si>
    <t>徐倩</t>
  </si>
  <si>
    <t>202125200211</t>
  </si>
  <si>
    <t>陈宏青</t>
  </si>
  <si>
    <t>202125200204</t>
  </si>
  <si>
    <t>孙艳</t>
  </si>
  <si>
    <t>202125200202</t>
  </si>
  <si>
    <t>仝广月</t>
  </si>
  <si>
    <t>202125200212</t>
  </si>
  <si>
    <t>苏娅琴</t>
  </si>
  <si>
    <t>202125200213</t>
  </si>
  <si>
    <t>周煜</t>
  </si>
  <si>
    <t>202125200205</t>
  </si>
  <si>
    <t>全彬逢</t>
  </si>
  <si>
    <t>202125200038</t>
  </si>
  <si>
    <t>学科教学（历史）</t>
  </si>
  <si>
    <t>赵丹丹</t>
  </si>
  <si>
    <t>202125200454</t>
  </si>
  <si>
    <t>陈耿洋</t>
  </si>
  <si>
    <t>202125200037</t>
  </si>
  <si>
    <t>周成佳</t>
  </si>
  <si>
    <t>202125200456</t>
  </si>
  <si>
    <t>董佳琪</t>
  </si>
  <si>
    <t>202125200353</t>
  </si>
  <si>
    <t>施灵秀</t>
  </si>
  <si>
    <t>202125200036</t>
  </si>
  <si>
    <t>张嘉运</t>
  </si>
  <si>
    <t>202125200034</t>
  </si>
  <si>
    <t>黄燕芬</t>
  </si>
  <si>
    <t>202125200450</t>
  </si>
  <si>
    <t>吕晨璟</t>
  </si>
  <si>
    <t>黄淑颖</t>
  </si>
  <si>
    <t>邹海娟</t>
  </si>
  <si>
    <t>202125200452</t>
  </si>
  <si>
    <t>谢汶袁</t>
  </si>
  <si>
    <t>董子靖</t>
  </si>
  <si>
    <t>202125200455</t>
  </si>
  <si>
    <t>陈王霞</t>
  </si>
  <si>
    <t>202125200449</t>
  </si>
  <si>
    <t>叶思楠</t>
  </si>
  <si>
    <t>202125200459</t>
  </si>
  <si>
    <t>姚佳波</t>
  </si>
  <si>
    <t>202125200462</t>
  </si>
  <si>
    <t>郭峰</t>
  </si>
  <si>
    <t>202125200465</t>
  </si>
  <si>
    <t>裘丹华</t>
  </si>
  <si>
    <t>202125200035</t>
  </si>
  <si>
    <t>蒲诺涵</t>
  </si>
  <si>
    <t>周凯乐</t>
  </si>
  <si>
    <t>202125200458</t>
  </si>
  <si>
    <t>丁凡</t>
  </si>
  <si>
    <t>张昊</t>
  </si>
  <si>
    <t>202125200457</t>
  </si>
  <si>
    <t>徐凯</t>
  </si>
  <si>
    <t>202125200460</t>
  </si>
  <si>
    <t>章宇航</t>
  </si>
  <si>
    <t>202125200448</t>
  </si>
  <si>
    <t>(2021-2022 学年)</t>
  </si>
  <si>
    <t>学院 （公章）：                                                                                    分管领导签字：</t>
  </si>
  <si>
    <t>体美劳育模块</t>
  </si>
  <si>
    <t>综合测评成绩</t>
  </si>
  <si>
    <t>测评班排名</t>
  </si>
  <si>
    <t>测评班人数</t>
  </si>
  <si>
    <t>德育基本分
70分</t>
  </si>
  <si>
    <t>德育奖惩分</t>
  </si>
  <si>
    <t>德育基本分+德育奖惩分</t>
  </si>
  <si>
    <t>（德育基本分+德育奖惩分）的最大值</t>
  </si>
  <si>
    <t>折算后德育分</t>
  </si>
  <si>
    <t>本人平均学分绩点</t>
  </si>
  <si>
    <t>平均学分绩点的最大值</t>
  </si>
  <si>
    <t>折算后课程分</t>
  </si>
  <si>
    <t>科研基础分</t>
  </si>
  <si>
    <t>科研基础分的最大值</t>
  </si>
  <si>
    <t>科研能力分</t>
  </si>
  <si>
    <t>科研能力分的最大值</t>
  </si>
  <si>
    <t>折算后科研分</t>
  </si>
  <si>
    <t>折算后智育分</t>
  </si>
  <si>
    <t>基础素质分  30分</t>
  </si>
  <si>
    <t>能力分</t>
  </si>
  <si>
    <t>基础素质分+能力分</t>
  </si>
  <si>
    <t>（基础素质分+能力分）的最大值</t>
  </si>
  <si>
    <t>折算后体美劳育分</t>
  </si>
  <si>
    <t>楼中鉴</t>
  </si>
  <si>
    <t>202025200052</t>
  </si>
  <si>
    <t>应用心理</t>
  </si>
  <si>
    <t>赵弯</t>
  </si>
  <si>
    <t>202125200974</t>
  </si>
  <si>
    <t>叶嘉瑶</t>
  </si>
  <si>
    <t>202125200975</t>
  </si>
  <si>
    <t>方静</t>
  </si>
  <si>
    <t>202125200976</t>
  </si>
  <si>
    <t>周佳雯</t>
  </si>
  <si>
    <t>202125200977</t>
  </si>
  <si>
    <t>宗一宁</t>
  </si>
  <si>
    <t>202125200978</t>
  </si>
  <si>
    <t>方园园</t>
  </si>
  <si>
    <t>202125200979</t>
  </si>
  <si>
    <t>周皓文俊</t>
  </si>
  <si>
    <t>202125200980</t>
  </si>
  <si>
    <t>张翔</t>
  </si>
  <si>
    <t>202125200981</t>
  </si>
  <si>
    <t>陈心怡</t>
  </si>
  <si>
    <t>202125200982</t>
  </si>
  <si>
    <t>石静</t>
  </si>
  <si>
    <t>202125200983</t>
  </si>
  <si>
    <t>沈紫絮</t>
  </si>
  <si>
    <t>202125200984</t>
  </si>
  <si>
    <t>刘俊鲜</t>
  </si>
  <si>
    <t>202125200985</t>
  </si>
  <si>
    <t>杨青风</t>
  </si>
  <si>
    <t>202125200986</t>
  </si>
  <si>
    <t>程慧</t>
  </si>
  <si>
    <t>202125200987</t>
  </si>
  <si>
    <t>龚秀梅</t>
  </si>
  <si>
    <t>202125200988</t>
  </si>
  <si>
    <t>朱锋</t>
  </si>
  <si>
    <t>202125200989</t>
  </si>
  <si>
    <t>侯玉茹</t>
  </si>
  <si>
    <t>202125200990</t>
  </si>
  <si>
    <t>李睿怡</t>
  </si>
  <si>
    <t>202125200991</t>
  </si>
  <si>
    <t>廖亚敏</t>
  </si>
  <si>
    <t>202125200992</t>
  </si>
  <si>
    <t>樊瑞婷</t>
  </si>
  <si>
    <t>202125200993</t>
  </si>
  <si>
    <t>常朝夕</t>
  </si>
  <si>
    <t>202125200994</t>
  </si>
  <si>
    <t>喻艳玲</t>
  </si>
  <si>
    <t>202125200995</t>
  </si>
  <si>
    <t>戴晴雯</t>
  </si>
  <si>
    <t>202125200996</t>
  </si>
  <si>
    <t>邹旭</t>
  </si>
  <si>
    <t>202125200997</t>
  </si>
  <si>
    <t>钱衡</t>
  </si>
  <si>
    <t>202125200998</t>
  </si>
  <si>
    <t>杨思雨</t>
  </si>
  <si>
    <t>202125200999</t>
  </si>
  <si>
    <t>罗熠坤</t>
  </si>
  <si>
    <t>202125201000</t>
  </si>
  <si>
    <t>李琦</t>
  </si>
  <si>
    <t>202125201001</t>
  </si>
  <si>
    <t>陈盈秀</t>
  </si>
  <si>
    <t>202125201002</t>
  </si>
  <si>
    <t>王佳钰</t>
  </si>
  <si>
    <t>202125201004</t>
  </si>
  <si>
    <t>陈可琛</t>
  </si>
  <si>
    <t>202125201005</t>
  </si>
  <si>
    <t>杨钰梁</t>
  </si>
  <si>
    <t>202125201006</t>
  </si>
  <si>
    <t>宣春燕</t>
  </si>
  <si>
    <t>202125201007</t>
  </si>
  <si>
    <t>王思怡</t>
  </si>
  <si>
    <t>202125201008</t>
  </si>
  <si>
    <t>王佳</t>
  </si>
  <si>
    <t>202125201009</t>
  </si>
  <si>
    <t>张加茜</t>
  </si>
  <si>
    <t>202125201010</t>
  </si>
  <si>
    <t>吴宝敏</t>
  </si>
  <si>
    <t>202125201011</t>
  </si>
  <si>
    <t>张苡尉</t>
  </si>
  <si>
    <t>202125201012</t>
  </si>
  <si>
    <t>袁成红</t>
  </si>
  <si>
    <t>202125201013</t>
  </si>
  <si>
    <t>郑洋</t>
  </si>
  <si>
    <t>202125201014</t>
  </si>
  <si>
    <t>叶丹玲</t>
  </si>
  <si>
    <t>202125201015</t>
  </si>
  <si>
    <t>王婧静</t>
  </si>
  <si>
    <t>202125201016</t>
  </si>
  <si>
    <t>赵誉婧</t>
  </si>
  <si>
    <t>202125201017</t>
  </si>
  <si>
    <t>陈绮琪</t>
  </si>
  <si>
    <t>202125201018</t>
  </si>
  <si>
    <t>杨孟茂</t>
  </si>
  <si>
    <t>202125201019</t>
  </si>
  <si>
    <t>储航</t>
  </si>
  <si>
    <t>202125201020</t>
  </si>
  <si>
    <t>周怡彤</t>
  </si>
  <si>
    <t>202125201021</t>
  </si>
  <si>
    <t>蒙玉娟</t>
  </si>
  <si>
    <t>202125201022</t>
  </si>
  <si>
    <t>唐凯</t>
  </si>
  <si>
    <t>202125201023</t>
  </si>
  <si>
    <t>陈秀萍</t>
  </si>
  <si>
    <t>202125201024</t>
  </si>
  <si>
    <t>武莹</t>
  </si>
  <si>
    <t>202125201025</t>
  </si>
  <si>
    <t>202125201026</t>
  </si>
  <si>
    <t>党芙兰</t>
  </si>
  <si>
    <t>202125201027</t>
  </si>
  <si>
    <t>白宛艳</t>
  </si>
  <si>
    <t>202125201028</t>
  </si>
  <si>
    <t>刘伟</t>
  </si>
  <si>
    <t>202125201029</t>
  </si>
  <si>
    <t>尹采月</t>
  </si>
  <si>
    <t>202125201030</t>
  </si>
  <si>
    <t>陈志远</t>
  </si>
  <si>
    <t>202125201031</t>
  </si>
  <si>
    <t>张学成</t>
  </si>
  <si>
    <t>202125201032</t>
  </si>
  <si>
    <t>赖可莹</t>
  </si>
  <si>
    <t>202125201033</t>
  </si>
  <si>
    <t>戎珂欣</t>
  </si>
  <si>
    <t>202125201034</t>
  </si>
  <si>
    <t>杨书航</t>
  </si>
  <si>
    <t>202125201035</t>
  </si>
  <si>
    <t>陈薇</t>
  </si>
  <si>
    <t>202125201036</t>
  </si>
  <si>
    <t>诸晓雯</t>
  </si>
  <si>
    <t>202125201037</t>
  </si>
  <si>
    <t>张佳璐</t>
  </si>
  <si>
    <t>202125201038</t>
  </si>
  <si>
    <t>崔梦阳</t>
  </si>
  <si>
    <t>202125201039</t>
  </si>
  <si>
    <t>易彦伶</t>
  </si>
  <si>
    <t>202125201040</t>
  </si>
  <si>
    <t>徐云帆</t>
  </si>
  <si>
    <t>202125201041</t>
  </si>
  <si>
    <t>缪梦惠</t>
  </si>
  <si>
    <t>202125201042</t>
  </si>
  <si>
    <t>魏苏云</t>
  </si>
  <si>
    <t>202125201043</t>
  </si>
  <si>
    <t>张依人</t>
  </si>
  <si>
    <t>202125201044</t>
  </si>
  <si>
    <t>邹海燕</t>
  </si>
  <si>
    <t>202125201045</t>
  </si>
  <si>
    <t>杨琦万</t>
  </si>
  <si>
    <t>202125201046</t>
  </si>
  <si>
    <t>杨曼</t>
  </si>
  <si>
    <t>202125201047</t>
  </si>
  <si>
    <t>马嘉怡</t>
  </si>
  <si>
    <t>202125201048</t>
  </si>
  <si>
    <t>丁奕妍</t>
  </si>
  <si>
    <t>202125200028</t>
  </si>
  <si>
    <t>学科教学（物理）</t>
  </si>
  <si>
    <t>张礼</t>
  </si>
  <si>
    <t>徐炜</t>
  </si>
  <si>
    <t>杨世奕</t>
  </si>
  <si>
    <t>辅楠</t>
  </si>
  <si>
    <t>王禾</t>
  </si>
  <si>
    <t>余晓露</t>
  </si>
  <si>
    <t>王伽伽</t>
  </si>
  <si>
    <t>邓兴</t>
  </si>
  <si>
    <t>邵郑凯</t>
  </si>
  <si>
    <t>王静娴</t>
  </si>
  <si>
    <t>董燕</t>
  </si>
  <si>
    <t>吴宇航</t>
  </si>
  <si>
    <t>刘文新</t>
  </si>
  <si>
    <t>陈鑫</t>
  </si>
  <si>
    <t>戴迦路</t>
  </si>
  <si>
    <t>叶锦涛</t>
  </si>
  <si>
    <t>虞爽</t>
  </si>
  <si>
    <t>李文博</t>
  </si>
  <si>
    <t>黄程</t>
  </si>
  <si>
    <t>管正跃</t>
  </si>
  <si>
    <t>蒋叠浪</t>
  </si>
  <si>
    <t>应家浩</t>
  </si>
  <si>
    <t>徐浩</t>
  </si>
  <si>
    <t>张涵</t>
  </si>
  <si>
    <t>202125200361</t>
  </si>
  <si>
    <t>学科教学（生物）</t>
  </si>
  <si>
    <t>潘俏俏</t>
  </si>
  <si>
    <t>202125200362</t>
  </si>
  <si>
    <t>戴颖云</t>
  </si>
  <si>
    <t>202125200363</t>
  </si>
  <si>
    <t>黄琛</t>
  </si>
  <si>
    <t>202125200364</t>
  </si>
  <si>
    <t>袁舒婷</t>
  </si>
  <si>
    <t>202125200365</t>
  </si>
  <si>
    <t>吴萍</t>
  </si>
  <si>
    <t>202125200366</t>
  </si>
  <si>
    <t>宁梦艺</t>
  </si>
  <si>
    <t>202125200367</t>
  </si>
  <si>
    <t>温珺瑶</t>
  </si>
  <si>
    <t>202125200368</t>
  </si>
  <si>
    <t>王哓迪</t>
  </si>
  <si>
    <t>202125200369</t>
  </si>
  <si>
    <t>范振伟</t>
  </si>
  <si>
    <t>202125200370</t>
  </si>
  <si>
    <t>陈浩乐</t>
  </si>
  <si>
    <t>202125200371</t>
  </si>
  <si>
    <t>尹思迪</t>
  </si>
  <si>
    <t>202125200372</t>
  </si>
  <si>
    <t>杜蕾</t>
  </si>
  <si>
    <t>202125200373</t>
  </si>
  <si>
    <t>姚雨婷</t>
  </si>
  <si>
    <t>202125200374</t>
  </si>
  <si>
    <t>陶冶</t>
  </si>
  <si>
    <t>202125200375</t>
  </si>
  <si>
    <t>王曦</t>
  </si>
  <si>
    <t>202125200376</t>
  </si>
  <si>
    <t>郑雅婷</t>
  </si>
  <si>
    <t>202125200377</t>
  </si>
  <si>
    <t>金雨瑶</t>
  </si>
  <si>
    <t>202125200378</t>
  </si>
  <si>
    <t>钱于洁</t>
  </si>
  <si>
    <t>202125200379</t>
  </si>
  <si>
    <t>严雅萍</t>
  </si>
  <si>
    <t>202125200380</t>
  </si>
  <si>
    <t>王子祎</t>
  </si>
  <si>
    <t>202125200381</t>
  </si>
  <si>
    <t>何天扬</t>
  </si>
  <si>
    <t>202125200382</t>
  </si>
  <si>
    <t>杨佳楠</t>
  </si>
  <si>
    <t>202125200383</t>
  </si>
  <si>
    <t>叶文青</t>
  </si>
  <si>
    <t>202125200384</t>
  </si>
  <si>
    <t>曹钦林</t>
  </si>
  <si>
    <t>202125200385</t>
  </si>
  <si>
    <t>屠哲坤</t>
  </si>
  <si>
    <t>科学与技术教育</t>
  </si>
  <si>
    <t>梅景辉</t>
  </si>
  <si>
    <t>金丽珍</t>
  </si>
  <si>
    <t>黄馨颍</t>
  </si>
  <si>
    <t>叶钟城</t>
  </si>
  <si>
    <t>胡静雯</t>
  </si>
  <si>
    <t>戴天宇</t>
  </si>
  <si>
    <t>徐倩倩</t>
  </si>
  <si>
    <t>楼亚军</t>
  </si>
  <si>
    <t>陈莹莹</t>
  </si>
  <si>
    <t>李智</t>
  </si>
  <si>
    <t>吴炳涵</t>
  </si>
  <si>
    <t>俞滢菲</t>
  </si>
  <si>
    <t>郑霁晗</t>
  </si>
  <si>
    <t>庄文心</t>
  </si>
  <si>
    <t>杨翘荧</t>
  </si>
  <si>
    <t>陆淑芳</t>
  </si>
  <si>
    <t>胡婉萌</t>
  </si>
  <si>
    <t>王彤</t>
  </si>
  <si>
    <t>傅诗羽</t>
  </si>
  <si>
    <t>赫珍珍</t>
  </si>
  <si>
    <t>202025200612</t>
  </si>
  <si>
    <t>杨燕如</t>
  </si>
  <si>
    <t>丁亚红</t>
  </si>
  <si>
    <t>202125200019</t>
  </si>
  <si>
    <t>学科教学（数学）</t>
  </si>
  <si>
    <t>王未一</t>
  </si>
  <si>
    <t>202125200020</t>
  </si>
  <si>
    <t>颜思璇</t>
  </si>
  <si>
    <t>202125200021</t>
  </si>
  <si>
    <t>李雯</t>
  </si>
  <si>
    <t>202125200022</t>
  </si>
  <si>
    <t>卢俊俏</t>
  </si>
  <si>
    <t>202125200023</t>
  </si>
  <si>
    <t>张豪</t>
  </si>
  <si>
    <t>202125200024</t>
  </si>
  <si>
    <t>倪慧捷</t>
  </si>
  <si>
    <t>202125200026</t>
  </si>
  <si>
    <t>周雯馨</t>
  </si>
  <si>
    <t>黄凯</t>
  </si>
  <si>
    <t>钟慧娟</t>
  </si>
  <si>
    <t>江瑶瑶</t>
  </si>
  <si>
    <t>吕帅沅</t>
  </si>
  <si>
    <t>周禾</t>
  </si>
  <si>
    <t>李佳薇</t>
  </si>
  <si>
    <t>杜兰歌</t>
  </si>
  <si>
    <t>张梦勤</t>
  </si>
  <si>
    <t>陆贝贝</t>
  </si>
  <si>
    <t>方国生</t>
  </si>
  <si>
    <t>肖丹</t>
  </si>
  <si>
    <t>黄跃琦</t>
  </si>
  <si>
    <t>钱筱珍</t>
  </si>
  <si>
    <t>陶慧婵</t>
  </si>
  <si>
    <t>陈可可</t>
  </si>
  <si>
    <t>侯甜</t>
  </si>
  <si>
    <t>王静逸</t>
  </si>
  <si>
    <t>王璐</t>
  </si>
  <si>
    <t>周高权</t>
  </si>
  <si>
    <t>吴晓敏</t>
  </si>
  <si>
    <t>任爽琪</t>
  </si>
  <si>
    <t>邵诺愉</t>
  </si>
  <si>
    <t>鲍佳丽</t>
  </si>
  <si>
    <t>何依洁</t>
  </si>
  <si>
    <t>姚遥</t>
  </si>
  <si>
    <t>宋莉敏</t>
  </si>
  <si>
    <t>胡欣欣</t>
  </si>
  <si>
    <t>袁陈娣</t>
  </si>
  <si>
    <t>学科教学（化学）</t>
  </si>
  <si>
    <t>王辛瑶</t>
  </si>
  <si>
    <t>胡志杰</t>
  </si>
  <si>
    <t>郑先丽</t>
  </si>
  <si>
    <t>邓宗吉</t>
  </si>
  <si>
    <t>唐胜</t>
  </si>
  <si>
    <t>文佳玲</t>
  </si>
  <si>
    <t>李莎</t>
  </si>
  <si>
    <t>7.25</t>
  </si>
  <si>
    <t>陈媛媛</t>
  </si>
  <si>
    <t>王瑞哲</t>
  </si>
  <si>
    <t>杜晓红</t>
  </si>
  <si>
    <t>戴念慈</t>
  </si>
  <si>
    <t>张雨琦</t>
  </si>
  <si>
    <t>杨洋</t>
  </si>
  <si>
    <t>申海娟</t>
  </si>
  <si>
    <t>吴有根</t>
  </si>
  <si>
    <t>娄喻李</t>
  </si>
  <si>
    <t>崔晨阳</t>
  </si>
  <si>
    <t>张恬</t>
  </si>
  <si>
    <t>卢孔非</t>
  </si>
  <si>
    <t>姜奕冰</t>
  </si>
  <si>
    <t>徐宇昕</t>
  </si>
  <si>
    <t>郑笑雅</t>
  </si>
  <si>
    <t>郑柔慧</t>
  </si>
  <si>
    <t>林馨</t>
  </si>
  <si>
    <t>陆永辉</t>
  </si>
  <si>
    <t>应杰</t>
  </si>
  <si>
    <t>张丹</t>
  </si>
  <si>
    <t>董冰云</t>
  </si>
  <si>
    <t>惠吕佳</t>
  </si>
  <si>
    <t>毛倩芸</t>
  </si>
  <si>
    <t>张丽菁</t>
  </si>
  <si>
    <t>茹镇缘</t>
  </si>
  <si>
    <t>张一仁</t>
  </si>
  <si>
    <t>叶迦文</t>
  </si>
  <si>
    <t>傅慧</t>
  </si>
  <si>
    <t>王嘉雯</t>
  </si>
  <si>
    <t>何文妮</t>
  </si>
  <si>
    <t>裘嘉昊</t>
  </si>
  <si>
    <t>刘微微</t>
  </si>
  <si>
    <r>
      <t>2021</t>
    </r>
    <r>
      <rPr>
        <b/>
        <sz val="10"/>
        <color theme="1"/>
        <rFont val="仿宋"/>
        <family val="3"/>
        <charset val="134"/>
      </rPr>
      <t>级研究生综合素质测评结果汇总表</t>
    </r>
  </si>
  <si>
    <t>202120200230</t>
  </si>
  <si>
    <t>202120200231</t>
  </si>
  <si>
    <t>202125200461</t>
  </si>
  <si>
    <t>202125200463</t>
  </si>
  <si>
    <t>202125200464</t>
  </si>
  <si>
    <t>潘婷婷</t>
  </si>
  <si>
    <t>202110100001</t>
  </si>
  <si>
    <t>谷玉</t>
  </si>
  <si>
    <t>202110100002</t>
  </si>
  <si>
    <t>林怡杉</t>
  </si>
  <si>
    <t>202110100033</t>
  </si>
  <si>
    <t>孙旖旎</t>
  </si>
  <si>
    <t>202110100034</t>
  </si>
  <si>
    <t>陆家豪</t>
  </si>
  <si>
    <t>202110100035</t>
  </si>
  <si>
    <t>贾熙泽</t>
  </si>
  <si>
    <t>202110100037</t>
  </si>
  <si>
    <t>杨越</t>
  </si>
  <si>
    <t>202110100038</t>
  </si>
  <si>
    <t>赵伟</t>
  </si>
  <si>
    <t>202110100009</t>
  </si>
  <si>
    <t>商琳芳</t>
  </si>
  <si>
    <t>202110100010</t>
  </si>
  <si>
    <t>甘小丰</t>
  </si>
  <si>
    <t>202110100011</t>
  </si>
  <si>
    <t>胡艳芳</t>
  </si>
  <si>
    <t>202110100012</t>
  </si>
  <si>
    <t>谢静雨</t>
  </si>
  <si>
    <t>202110100015</t>
  </si>
  <si>
    <t>包开鑫</t>
  </si>
  <si>
    <t>202110100016</t>
  </si>
  <si>
    <t>金明飞</t>
  </si>
  <si>
    <t>202110100017</t>
  </si>
  <si>
    <t>单可</t>
  </si>
  <si>
    <t>202110100018</t>
  </si>
  <si>
    <t>谭乔尹</t>
  </si>
  <si>
    <t>202110100019</t>
  </si>
  <si>
    <t>朱晓娟</t>
  </si>
  <si>
    <t>202110100020</t>
  </si>
  <si>
    <t>李婉玥</t>
  </si>
  <si>
    <t>202110100021</t>
  </si>
  <si>
    <t>王蕾</t>
  </si>
  <si>
    <t>202110100022</t>
  </si>
  <si>
    <t>涂雅欣</t>
  </si>
  <si>
    <t>202110100023</t>
  </si>
  <si>
    <t>陈雨婷</t>
  </si>
  <si>
    <t>202110100024</t>
  </si>
  <si>
    <t>景慧</t>
  </si>
  <si>
    <t>202110100025</t>
  </si>
  <si>
    <t>梁晨</t>
  </si>
  <si>
    <t>202110100027</t>
  </si>
  <si>
    <t>蔡馨宇</t>
  </si>
  <si>
    <t>202110100028</t>
  </si>
  <si>
    <t>季益龙</t>
  </si>
  <si>
    <t>202110100029</t>
  </si>
  <si>
    <t>王晓丽</t>
  </si>
  <si>
    <t>202110100030</t>
  </si>
  <si>
    <t>肖潇</t>
  </si>
  <si>
    <t>202110100031</t>
  </si>
  <si>
    <t>罗公波</t>
  </si>
  <si>
    <t>202110100032</t>
  </si>
  <si>
    <t>魏智子</t>
  </si>
  <si>
    <t>202115100001</t>
  </si>
  <si>
    <t>章小斌</t>
  </si>
  <si>
    <t>202115100002</t>
  </si>
  <si>
    <t>教育博士</t>
    <phoneticPr fontId="1" type="noConversion"/>
  </si>
  <si>
    <t>心理学博士</t>
    <phoneticPr fontId="1" type="noConversion"/>
  </si>
  <si>
    <t>教育学博士</t>
    <phoneticPr fontId="1" type="noConversion"/>
  </si>
  <si>
    <t>顾洁莹</t>
    <phoneticPr fontId="1" type="noConversion"/>
  </si>
  <si>
    <t>202125200005</t>
    <phoneticPr fontId="1" type="noConversion"/>
  </si>
  <si>
    <t>202125200447</t>
    <phoneticPr fontId="1" type="noConversion"/>
  </si>
  <si>
    <t>201920200186</t>
    <phoneticPr fontId="1" type="noConversion"/>
  </si>
  <si>
    <t>202120200007</t>
    <phoneticPr fontId="1" type="noConversion"/>
  </si>
  <si>
    <t>202120200253</t>
    <phoneticPr fontId="1" type="noConversion"/>
  </si>
  <si>
    <t>202120200254</t>
    <phoneticPr fontId="1" type="noConversion"/>
  </si>
  <si>
    <t>202120200255</t>
    <phoneticPr fontId="1" type="noConversion"/>
  </si>
  <si>
    <t>202120200256</t>
    <phoneticPr fontId="1" type="noConversion"/>
  </si>
  <si>
    <t>202120200257</t>
    <phoneticPr fontId="1" type="noConversion"/>
  </si>
  <si>
    <t>202120200258</t>
    <phoneticPr fontId="1" type="noConversion"/>
  </si>
  <si>
    <t>202120200259</t>
    <phoneticPr fontId="1" type="noConversion"/>
  </si>
  <si>
    <t>202120200260</t>
    <phoneticPr fontId="1" type="noConversion"/>
  </si>
  <si>
    <t>202120200261</t>
    <phoneticPr fontId="1" type="noConversion"/>
  </si>
  <si>
    <t>202125200360</t>
    <phoneticPr fontId="1" type="noConversion"/>
  </si>
  <si>
    <t>202125200359</t>
    <phoneticPr fontId="1" type="noConversion"/>
  </si>
  <si>
    <t>202125200358</t>
    <phoneticPr fontId="1" type="noConversion"/>
  </si>
  <si>
    <t>202125200357</t>
    <phoneticPr fontId="1" type="noConversion"/>
  </si>
  <si>
    <t>202125200356</t>
    <phoneticPr fontId="1" type="noConversion"/>
  </si>
  <si>
    <t>202125200355</t>
    <phoneticPr fontId="1" type="noConversion"/>
  </si>
  <si>
    <t>202125200354</t>
    <phoneticPr fontId="1" type="noConversion"/>
  </si>
  <si>
    <t>202125200353</t>
    <phoneticPr fontId="1" type="noConversion"/>
  </si>
  <si>
    <t>202125200352</t>
    <phoneticPr fontId="1" type="noConversion"/>
  </si>
  <si>
    <t>202125200351</t>
    <phoneticPr fontId="1" type="noConversion"/>
  </si>
  <si>
    <t>202125200350</t>
    <phoneticPr fontId="1" type="noConversion"/>
  </si>
  <si>
    <t>202125200349</t>
    <phoneticPr fontId="1" type="noConversion"/>
  </si>
  <si>
    <t>202125200348</t>
    <phoneticPr fontId="1" type="noConversion"/>
  </si>
  <si>
    <t>202125200347</t>
    <phoneticPr fontId="1" type="noConversion"/>
  </si>
  <si>
    <t>202120200262</t>
    <phoneticPr fontId="1" type="noConversion"/>
  </si>
  <si>
    <t>202120200263</t>
    <phoneticPr fontId="1" type="noConversion"/>
  </si>
  <si>
    <t>202120200264</t>
    <phoneticPr fontId="1" type="noConversion"/>
  </si>
  <si>
    <t>202120200265</t>
    <phoneticPr fontId="1" type="noConversion"/>
  </si>
  <si>
    <t>202120200266</t>
    <phoneticPr fontId="1" type="noConversion"/>
  </si>
  <si>
    <t>202120200267</t>
    <phoneticPr fontId="1" type="noConversion"/>
  </si>
  <si>
    <t>202120200268</t>
    <phoneticPr fontId="1" type="noConversion"/>
  </si>
  <si>
    <t>202120200269</t>
    <phoneticPr fontId="1" type="noConversion"/>
  </si>
  <si>
    <t>202120200270</t>
    <phoneticPr fontId="1" type="noConversion"/>
  </si>
  <si>
    <t>202125200346</t>
    <phoneticPr fontId="1" type="noConversion"/>
  </si>
  <si>
    <t>202125200345</t>
    <phoneticPr fontId="1" type="noConversion"/>
  </si>
  <si>
    <t>202125200344</t>
    <phoneticPr fontId="1" type="noConversion"/>
  </si>
  <si>
    <t>202125200343</t>
    <phoneticPr fontId="1" type="noConversion"/>
  </si>
  <si>
    <t>202125200342</t>
    <phoneticPr fontId="1" type="noConversion"/>
  </si>
  <si>
    <t>202125200341</t>
    <phoneticPr fontId="1" type="noConversion"/>
  </si>
  <si>
    <t>202125200340</t>
    <phoneticPr fontId="1" type="noConversion"/>
  </si>
  <si>
    <t>202125200339</t>
    <phoneticPr fontId="1" type="noConversion"/>
  </si>
  <si>
    <t>202125200338</t>
    <phoneticPr fontId="1" type="noConversion"/>
  </si>
  <si>
    <t>202120200271</t>
    <phoneticPr fontId="1" type="noConversion"/>
  </si>
  <si>
    <t>202120200272</t>
    <phoneticPr fontId="1" type="noConversion"/>
  </si>
  <si>
    <t>202120200273</t>
    <phoneticPr fontId="1" type="noConversion"/>
  </si>
  <si>
    <t>202120200274</t>
    <phoneticPr fontId="1" type="noConversion"/>
  </si>
  <si>
    <t>202120200275</t>
    <phoneticPr fontId="1" type="noConversion"/>
  </si>
  <si>
    <t>202120200276</t>
    <phoneticPr fontId="1" type="noConversion"/>
  </si>
  <si>
    <t>202120200277</t>
    <phoneticPr fontId="1" type="noConversion"/>
  </si>
  <si>
    <t>202120200278</t>
    <phoneticPr fontId="1" type="noConversion"/>
  </si>
  <si>
    <t>202120200279</t>
    <phoneticPr fontId="1" type="noConversion"/>
  </si>
  <si>
    <t>202120200280</t>
    <phoneticPr fontId="1" type="noConversion"/>
  </si>
  <si>
    <t>202120200281</t>
    <phoneticPr fontId="1" type="noConversion"/>
  </si>
  <si>
    <t>202120200282</t>
    <phoneticPr fontId="1" type="noConversion"/>
  </si>
  <si>
    <t>202120200283</t>
    <phoneticPr fontId="1" type="noConversion"/>
  </si>
  <si>
    <t>202120200284</t>
    <phoneticPr fontId="1" type="noConversion"/>
  </si>
  <si>
    <t>202120200285</t>
    <phoneticPr fontId="1" type="noConversion"/>
  </si>
  <si>
    <t>202120200286</t>
    <phoneticPr fontId="1" type="noConversion"/>
  </si>
  <si>
    <t>202120200287</t>
    <phoneticPr fontId="1" type="noConversion"/>
  </si>
  <si>
    <t>202120200288</t>
    <phoneticPr fontId="1" type="noConversion"/>
  </si>
  <si>
    <t>202120200289</t>
    <phoneticPr fontId="1" type="noConversion"/>
  </si>
  <si>
    <t>202120200290</t>
    <phoneticPr fontId="1" type="noConversion"/>
  </si>
  <si>
    <t>202120200291</t>
    <phoneticPr fontId="1" type="noConversion"/>
  </si>
  <si>
    <t>202120200292</t>
    <phoneticPr fontId="1" type="noConversion"/>
  </si>
  <si>
    <t>202120200293</t>
    <phoneticPr fontId="1" type="noConversion"/>
  </si>
  <si>
    <t>202120200294</t>
    <phoneticPr fontId="1" type="noConversion"/>
  </si>
  <si>
    <t>202120200295</t>
    <phoneticPr fontId="1" type="noConversion"/>
  </si>
  <si>
    <t>202120200296</t>
    <phoneticPr fontId="1" type="noConversion"/>
  </si>
  <si>
    <t>202120200297</t>
    <phoneticPr fontId="1" type="noConversion"/>
  </si>
  <si>
    <t>202120200298</t>
    <phoneticPr fontId="1" type="noConversion"/>
  </si>
  <si>
    <t>202120200299</t>
    <phoneticPr fontId="1" type="noConversion"/>
  </si>
  <si>
    <t>202120200300</t>
    <phoneticPr fontId="1" type="noConversion"/>
  </si>
  <si>
    <t>202120200301</t>
    <phoneticPr fontId="1" type="noConversion"/>
  </si>
  <si>
    <t>202120200302</t>
    <phoneticPr fontId="1" type="noConversion"/>
  </si>
  <si>
    <t>202120200303</t>
    <phoneticPr fontId="1" type="noConversion"/>
  </si>
  <si>
    <t>202120200304</t>
    <phoneticPr fontId="1" type="noConversion"/>
  </si>
  <si>
    <t>202120200305</t>
    <phoneticPr fontId="1" type="noConversion"/>
  </si>
  <si>
    <t>202120200306</t>
    <phoneticPr fontId="1" type="noConversion"/>
  </si>
  <si>
    <t>202120200307</t>
    <phoneticPr fontId="1" type="noConversion"/>
  </si>
  <si>
    <t>202120200308</t>
    <phoneticPr fontId="1" type="noConversion"/>
  </si>
  <si>
    <t>202120200309</t>
    <phoneticPr fontId="1" type="noConversion"/>
  </si>
  <si>
    <t>202120200310</t>
    <phoneticPr fontId="1" type="noConversion"/>
  </si>
  <si>
    <t>202120200311</t>
    <phoneticPr fontId="1" type="noConversion"/>
  </si>
  <si>
    <t>202120200313</t>
    <phoneticPr fontId="1" type="noConversion"/>
  </si>
  <si>
    <t>202120200314</t>
    <phoneticPr fontId="1" type="noConversion"/>
  </si>
  <si>
    <t>202120200315</t>
    <phoneticPr fontId="1" type="noConversion"/>
  </si>
  <si>
    <t>202120200316</t>
    <phoneticPr fontId="1" type="noConversion"/>
  </si>
  <si>
    <t>202125200310</t>
    <phoneticPr fontId="1" type="noConversion"/>
  </si>
  <si>
    <t>202125200311</t>
    <phoneticPr fontId="1" type="noConversion"/>
  </si>
  <si>
    <t>202125200312</t>
    <phoneticPr fontId="1" type="noConversion"/>
  </si>
  <si>
    <t>202125200335</t>
    <phoneticPr fontId="1" type="noConversion"/>
  </si>
  <si>
    <t>202125200336</t>
    <phoneticPr fontId="1" type="noConversion"/>
  </si>
  <si>
    <t>202125200337</t>
    <phoneticPr fontId="1" type="noConversion"/>
  </si>
  <si>
    <t>202125200334</t>
    <phoneticPr fontId="1" type="noConversion"/>
  </si>
  <si>
    <t>202125200333</t>
    <phoneticPr fontId="1" type="noConversion"/>
  </si>
  <si>
    <t>202125200332</t>
    <phoneticPr fontId="1" type="noConversion"/>
  </si>
  <si>
    <t>202125200331</t>
    <phoneticPr fontId="1" type="noConversion"/>
  </si>
  <si>
    <t>202125200330</t>
    <phoneticPr fontId="1" type="noConversion"/>
  </si>
  <si>
    <t>202125200329</t>
    <phoneticPr fontId="1" type="noConversion"/>
  </si>
  <si>
    <t>202125200328</t>
    <phoneticPr fontId="1" type="noConversion"/>
  </si>
  <si>
    <t>202125200327</t>
    <phoneticPr fontId="1" type="noConversion"/>
  </si>
  <si>
    <t>202125200326</t>
    <phoneticPr fontId="1" type="noConversion"/>
  </si>
  <si>
    <t>202125200325</t>
    <phoneticPr fontId="1" type="noConversion"/>
  </si>
  <si>
    <t>202125200324</t>
    <phoneticPr fontId="1" type="noConversion"/>
  </si>
  <si>
    <t>202125200295</t>
    <phoneticPr fontId="1" type="noConversion"/>
  </si>
  <si>
    <t>202125200296</t>
    <phoneticPr fontId="1" type="noConversion"/>
  </si>
  <si>
    <t>202125200297</t>
    <phoneticPr fontId="1" type="noConversion"/>
  </si>
  <si>
    <t>202125200321</t>
    <phoneticPr fontId="1" type="noConversion"/>
  </si>
  <si>
    <t>202125200322</t>
    <phoneticPr fontId="1" type="noConversion"/>
  </si>
  <si>
    <t>202125200323</t>
    <phoneticPr fontId="1" type="noConversion"/>
  </si>
  <si>
    <t>202125200283</t>
    <phoneticPr fontId="1" type="noConversion"/>
  </si>
  <si>
    <t>202125200284</t>
    <phoneticPr fontId="1" type="noConversion"/>
  </si>
  <si>
    <t>202125200285</t>
    <phoneticPr fontId="1" type="noConversion"/>
  </si>
  <si>
    <t>202125200286</t>
    <phoneticPr fontId="1" type="noConversion"/>
  </si>
  <si>
    <t>202125200287</t>
    <phoneticPr fontId="1" type="noConversion"/>
  </si>
  <si>
    <t>202125200288</t>
    <phoneticPr fontId="1" type="noConversion"/>
  </si>
  <si>
    <t>202125200289</t>
    <phoneticPr fontId="1" type="noConversion"/>
  </si>
  <si>
    <t>202125200290</t>
    <phoneticPr fontId="1" type="noConversion"/>
  </si>
  <si>
    <t>202125200291</t>
    <phoneticPr fontId="1" type="noConversion"/>
  </si>
  <si>
    <t>202125200292</t>
    <phoneticPr fontId="1" type="noConversion"/>
  </si>
  <si>
    <t>202125200293</t>
    <phoneticPr fontId="1" type="noConversion"/>
  </si>
  <si>
    <t>202125200294</t>
    <phoneticPr fontId="1" type="noConversion"/>
  </si>
  <si>
    <t>202125200270</t>
    <phoneticPr fontId="1" type="noConversion"/>
  </si>
  <si>
    <t>202125200271</t>
    <phoneticPr fontId="1" type="noConversion"/>
  </si>
  <si>
    <t>202125200272</t>
    <phoneticPr fontId="1" type="noConversion"/>
  </si>
  <si>
    <t>202125200273</t>
    <phoneticPr fontId="1" type="noConversion"/>
  </si>
  <si>
    <t>202125200274</t>
    <phoneticPr fontId="1" type="noConversion"/>
  </si>
  <si>
    <t>202125200275</t>
    <phoneticPr fontId="1" type="noConversion"/>
  </si>
  <si>
    <t>202125200276</t>
    <phoneticPr fontId="1" type="noConversion"/>
  </si>
  <si>
    <t>202125200277</t>
    <phoneticPr fontId="1" type="noConversion"/>
  </si>
  <si>
    <t>202125200278</t>
    <phoneticPr fontId="1" type="noConversion"/>
  </si>
  <si>
    <t>202125200279</t>
    <phoneticPr fontId="1" type="noConversion"/>
  </si>
  <si>
    <t>202125200280</t>
    <phoneticPr fontId="1" type="noConversion"/>
  </si>
  <si>
    <t>202125200281</t>
    <phoneticPr fontId="1" type="noConversion"/>
  </si>
  <si>
    <t>202125200282</t>
    <phoneticPr fontId="1" type="noConversion"/>
  </si>
  <si>
    <t>202125200657</t>
    <phoneticPr fontId="1" type="noConversion"/>
  </si>
  <si>
    <t>202125200656</t>
    <phoneticPr fontId="1" type="noConversion"/>
  </si>
  <si>
    <t>202125200655</t>
    <phoneticPr fontId="1" type="noConversion"/>
  </si>
  <si>
    <t>202125200654</t>
    <phoneticPr fontId="1" type="noConversion"/>
  </si>
  <si>
    <t>202125200653</t>
    <phoneticPr fontId="1" type="noConversion"/>
  </si>
  <si>
    <t>202125200313</t>
    <phoneticPr fontId="1" type="noConversion"/>
  </si>
  <si>
    <t>202125200314</t>
    <phoneticPr fontId="1" type="noConversion"/>
  </si>
  <si>
    <t>202125200652</t>
    <phoneticPr fontId="1" type="noConversion"/>
  </si>
  <si>
    <t>202125200651</t>
    <phoneticPr fontId="1" type="noConversion"/>
  </si>
  <si>
    <t>202125200298</t>
    <phoneticPr fontId="1" type="noConversion"/>
  </si>
  <si>
    <t>202125200299</t>
    <phoneticPr fontId="1" type="noConversion"/>
  </si>
  <si>
    <t>202125200637</t>
    <phoneticPr fontId="1" type="noConversion"/>
  </si>
  <si>
    <t>202125200638</t>
    <phoneticPr fontId="1" type="noConversion"/>
  </si>
  <si>
    <t>202125200639</t>
    <phoneticPr fontId="1" type="noConversion"/>
  </si>
  <si>
    <t>202125200640</t>
    <phoneticPr fontId="1" type="noConversion"/>
  </si>
  <si>
    <t>202125200641</t>
    <phoneticPr fontId="1" type="noConversion"/>
  </si>
  <si>
    <t>202125200642</t>
    <phoneticPr fontId="1" type="noConversion"/>
  </si>
  <si>
    <t>202125200643</t>
    <phoneticPr fontId="1" type="noConversion"/>
  </si>
  <si>
    <t>202125200644</t>
    <phoneticPr fontId="1" type="noConversion"/>
  </si>
  <si>
    <t>202125200645</t>
    <phoneticPr fontId="1" type="noConversion"/>
  </si>
  <si>
    <t>202125200646</t>
    <phoneticPr fontId="1" type="noConversion"/>
  </si>
  <si>
    <t>202125200647</t>
    <phoneticPr fontId="1" type="noConversion"/>
  </si>
  <si>
    <t>202125200648</t>
    <phoneticPr fontId="1" type="noConversion"/>
  </si>
  <si>
    <t>202125200649</t>
    <phoneticPr fontId="1" type="noConversion"/>
  </si>
  <si>
    <t>202125200650</t>
    <phoneticPr fontId="1" type="noConversion"/>
  </si>
  <si>
    <t>202125200315</t>
    <phoneticPr fontId="1" type="noConversion"/>
  </si>
  <si>
    <t>202125200316</t>
    <phoneticPr fontId="1" type="noConversion"/>
  </si>
  <si>
    <t>202125200317</t>
    <phoneticPr fontId="1" type="noConversion"/>
  </si>
  <si>
    <t>202125200318</t>
    <phoneticPr fontId="1" type="noConversion"/>
  </si>
  <si>
    <t>202125200319</t>
    <phoneticPr fontId="1" type="noConversion"/>
  </si>
  <si>
    <t>202125200320</t>
    <phoneticPr fontId="1" type="noConversion"/>
  </si>
  <si>
    <t>202125200309</t>
    <phoneticPr fontId="1" type="noConversion"/>
  </si>
  <si>
    <t>202125200308</t>
    <phoneticPr fontId="1" type="noConversion"/>
  </si>
  <si>
    <t>202125200307</t>
    <phoneticPr fontId="1" type="noConversion"/>
  </si>
  <si>
    <t>202125200300</t>
    <phoneticPr fontId="1" type="noConversion"/>
  </si>
  <si>
    <t>202125200301</t>
    <phoneticPr fontId="1" type="noConversion"/>
  </si>
  <si>
    <t>202125200302</t>
    <phoneticPr fontId="1" type="noConversion"/>
  </si>
  <si>
    <t>202125200303</t>
    <phoneticPr fontId="1" type="noConversion"/>
  </si>
  <si>
    <t>202125200304</t>
    <phoneticPr fontId="1" type="noConversion"/>
  </si>
  <si>
    <t>202125200305</t>
    <phoneticPr fontId="1" type="noConversion"/>
  </si>
  <si>
    <t>202125200306</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</si>
</sst>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00_);[Red]\(0.000\)"/>
    <numFmt numFmtId="177" formatCode="0.00_ "/>
    <numFmt numFmtId="178" formatCode="0.00_);[Red]\(0.00\)"/>
  </numFmts>
  <fonts count="32">
    <font>
      <sz val="12"/>
      <color theme="1"/>
      <name val="等线"/>
      <family val="2"/>
      <charset val="134"/>
      <scheme val="minor"/>
    </font>
    <font>
      <sz val="9"/>
      <name val="等线"/>
      <family val="2"/>
      <charset val="134"/>
      <scheme val="minor"/>
    </font>
    <font>
      <sz val="9"/>
      <name val="宋体"/>
      <family val="3"/>
      <charset val="134"/>
    </font>
    <font>
      <sz val="10"/>
      <color theme="1"/>
      <name val="仿宋"/>
      <family val="3"/>
      <charset val="134"/>
    </font>
    <font>
      <sz val="10"/>
      <color theme="1"/>
      <name val="仿宋_GB2312"/>
      <family val="3"/>
      <charset val="134"/>
    </font>
    <font>
      <b/>
      <sz val="9"/>
      <name val="宋体"/>
      <family val="3"/>
      <charset val="134"/>
    </font>
    <font>
      <b/>
      <sz val="9"/>
      <name val="方正书宋_GBK"/>
      <charset val="134"/>
    </font>
    <font>
      <sz val="9"/>
      <name val="方正书宋_GBK"/>
      <charset val="134"/>
    </font>
    <font>
      <b/>
      <sz val="9"/>
      <color indexed="81"/>
      <name val="宋体"/>
      <family val="3"/>
      <charset val="134"/>
    </font>
    <font>
      <sz val="9"/>
      <color indexed="81"/>
      <name val="宋体"/>
      <family val="3"/>
      <charset val="134"/>
    </font>
    <font>
      <b/>
      <sz val="9"/>
      <color rgb="FF000000"/>
      <name val="宋体"/>
      <family val="3"/>
      <charset val="134"/>
    </font>
    <font>
      <sz val="9"/>
      <color rgb="FF000000"/>
      <name val="宋体"/>
      <family val="3"/>
      <charset val="134"/>
    </font>
    <font>
      <sz val="10"/>
      <color indexed="8"/>
      <name val="宋体"/>
      <family val="3"/>
      <charset val="134"/>
    </font>
    <font>
      <sz val="9"/>
      <color indexed="8"/>
      <name val="宋体"/>
      <family val="3"/>
      <charset val="134"/>
    </font>
    <font>
      <b/>
      <sz val="10"/>
      <color indexed="8"/>
      <name val="Microsoft YaHei UI"/>
      <family val="2"/>
      <charset val="134"/>
    </font>
    <font>
      <sz val="10"/>
      <color indexed="8"/>
      <name val="Microsoft YaHei UI"/>
      <family val="2"/>
      <charset val="134"/>
    </font>
    <font>
      <sz val="11"/>
      <color rgb="FF000000"/>
      <name val="等线"/>
      <family val="3"/>
      <charset val="134"/>
      <scheme val="minor"/>
    </font>
    <font>
      <sz val="11"/>
      <color rgb="FF000000"/>
      <name val="Helvetica"/>
      <family val="2"/>
    </font>
    <font>
      <sz val="11"/>
      <color rgb="FF000000"/>
      <name val="宋体"/>
      <family val="3"/>
      <charset val="134"/>
    </font>
    <font>
      <b/>
      <sz val="9"/>
      <color indexed="8"/>
      <name val="宋体"/>
      <family val="3"/>
      <charset val="134"/>
    </font>
    <font>
      <b/>
      <sz val="10"/>
      <color rgb="FF000000"/>
      <name val="Microsoft YaHei UI"/>
      <family val="2"/>
      <charset val="1"/>
    </font>
    <font>
      <sz val="10"/>
      <color rgb="FF000000"/>
      <name val="Microsoft YaHei UI"/>
      <family val="2"/>
      <charset val="1"/>
    </font>
    <font>
      <b/>
      <sz val="10"/>
      <color rgb="FF000000"/>
      <name val="Microsoft YaHei UI"/>
      <family val="2"/>
      <charset val="134"/>
    </font>
    <font>
      <sz val="10"/>
      <color rgb="FF000000"/>
      <name val="Microsoft YaHei UI"/>
      <family val="2"/>
      <charset val="134"/>
    </font>
    <font>
      <b/>
      <sz val="10"/>
      <color rgb="FF000000"/>
      <name val="宋体"/>
      <family val="3"/>
      <charset val="134"/>
    </font>
    <font>
      <sz val="10"/>
      <color rgb="FF000000"/>
      <name val="宋体"/>
      <family val="3"/>
      <charset val="134"/>
    </font>
    <font>
      <sz val="10"/>
      <color theme="1"/>
      <name val="等线"/>
      <family val="2"/>
      <charset val="134"/>
      <scheme val="minor"/>
    </font>
    <font>
      <b/>
      <u/>
      <sz val="10"/>
      <color theme="1"/>
      <name val="仿宋"/>
      <family val="3"/>
      <charset val="134"/>
    </font>
    <font>
      <b/>
      <sz val="10"/>
      <color theme="1"/>
      <name val="仿宋"/>
      <family val="3"/>
      <charset val="134"/>
    </font>
    <font>
      <sz val="10"/>
      <color indexed="8"/>
      <name val="SimSun"/>
      <family val="3"/>
      <charset val="134"/>
    </font>
    <font>
      <sz val="9"/>
      <color indexed="8"/>
      <name val="SimSun"/>
      <family val="3"/>
      <charset val="134"/>
    </font>
    <font>
      <sz val="11"/>
      <color rgb="FF000000"/>
      <name val="等线"/>
      <family val="4"/>
      <charset val="134"/>
    </font>
  </fonts>
  <fills count="2">
    <fill>
      <patternFill patternType="none"/>
    </fill>
    <fill>
      <patternFill patternType="gray125"/>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top/>
      <bottom style="thin">
        <color indexed="64"/>
      </bottom>
      <diagonal/>
    </border>
    <border>
      <left style="thin">
        <color indexed="8"/>
      </left>
      <right style="thin">
        <color indexed="8"/>
      </right>
      <top style="thin">
        <color indexed="8"/>
      </top>
      <bottom style="thin">
        <color indexed="8"/>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indexed="64"/>
      </left>
      <right style="thin">
        <color indexed="64"/>
      </right>
      <top style="thin">
        <color indexed="64"/>
      </top>
      <bottom/>
      <diagonal/>
    </border>
    <border>
      <left/>
      <right style="thin">
        <color rgb="FF000000"/>
      </right>
      <top style="thin">
        <color rgb="FF000000"/>
      </top>
      <bottom/>
      <diagonal/>
    </border>
  </borders>
  <cellStyleXfs count="1">
    <xf numFmtId="0" fontId="0" fillId="0" borderId="0">
      <alignment vertical="center"/>
    </xf>
  </cellStyleXfs>
  <cellXfs count="72">
    <xf numFmtId="0" fontId="0" fillId="0" borderId="0" xfId="0">
      <alignment vertical="center"/>
    </xf>
    <xf numFmtId="0" fontId="4"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12" xfId="0" applyFont="1" applyBorder="1" applyAlignment="1">
      <alignment horizontal="center"/>
    </xf>
    <xf numFmtId="0" fontId="3" fillId="0" borderId="12" xfId="0" applyFont="1" applyBorder="1" applyAlignment="1">
      <alignment horizontal="center" vertical="center" wrapText="1"/>
    </xf>
    <xf numFmtId="0" fontId="3" fillId="0" borderId="7" xfId="0" applyFont="1" applyBorder="1" applyAlignment="1">
      <alignment horizontal="center" vertical="center" wrapText="1"/>
    </xf>
    <xf numFmtId="178" fontId="3" fillId="0" borderId="12" xfId="0" applyNumberFormat="1" applyFont="1" applyBorder="1" applyAlignment="1">
      <alignment horizontal="center" vertical="center" wrapText="1"/>
    </xf>
    <xf numFmtId="0" fontId="3" fillId="0" borderId="15" xfId="0" applyFont="1" applyBorder="1" applyAlignment="1">
      <alignment horizontal="center"/>
    </xf>
    <xf numFmtId="0" fontId="3" fillId="0" borderId="15" xfId="0" applyFont="1" applyBorder="1" applyAlignment="1">
      <alignment horizontal="center" vertical="center" wrapText="1"/>
    </xf>
    <xf numFmtId="0" fontId="3" fillId="0" borderId="8" xfId="0" applyFont="1" applyBorder="1" applyAlignment="1">
      <alignment horizontal="center" vertical="center" wrapText="1"/>
    </xf>
    <xf numFmtId="178" fontId="3" fillId="0" borderId="15" xfId="0" applyNumberFormat="1" applyFont="1" applyBorder="1" applyAlignment="1">
      <alignment horizontal="center" vertical="center" wrapText="1"/>
    </xf>
    <xf numFmtId="0" fontId="3" fillId="0" borderId="7" xfId="0" applyFont="1" applyBorder="1" applyAlignment="1">
      <alignment horizontal="center"/>
    </xf>
    <xf numFmtId="178" fontId="3" fillId="0" borderId="7" xfId="0" applyNumberFormat="1" applyFont="1" applyBorder="1" applyAlignment="1">
      <alignment horizontal="center" vertical="center" wrapText="1"/>
    </xf>
    <xf numFmtId="0" fontId="3" fillId="0" borderId="1" xfId="0" applyFont="1" applyBorder="1" applyAlignment="1">
      <alignment horizontal="center"/>
    </xf>
    <xf numFmtId="0" fontId="3" fillId="0" borderId="13" xfId="0" applyFont="1" applyBorder="1" applyAlignment="1">
      <alignment horizontal="center"/>
    </xf>
    <xf numFmtId="178" fontId="3" fillId="0" borderId="7" xfId="0" applyNumberFormat="1" applyFont="1" applyBorder="1" applyAlignment="1">
      <alignment horizontal="center"/>
    </xf>
    <xf numFmtId="0" fontId="26" fillId="0" borderId="0" xfId="0" applyFont="1" applyAlignment="1">
      <alignment horizontal="center" vertical="center"/>
    </xf>
    <xf numFmtId="0" fontId="3" fillId="0" borderId="16" xfId="0" applyFont="1" applyBorder="1" applyAlignment="1">
      <alignment horizontal="center"/>
    </xf>
    <xf numFmtId="10" fontId="26" fillId="0" borderId="0" xfId="0" applyNumberFormat="1" applyFont="1" applyAlignment="1">
      <alignment horizontal="center" vertical="center"/>
    </xf>
    <xf numFmtId="0" fontId="3" fillId="0" borderId="2" xfId="0" applyFont="1" applyBorder="1" applyAlignment="1">
      <alignment horizontal="center" vertical="center" wrapText="1"/>
    </xf>
    <xf numFmtId="49" fontId="3" fillId="0" borderId="1" xfId="0" applyNumberFormat="1" applyFont="1" applyBorder="1" applyAlignment="1">
      <alignment horizontal="center" vertical="center" wrapText="1"/>
    </xf>
    <xf numFmtId="177" fontId="3" fillId="0" borderId="1" xfId="0" applyNumberFormat="1" applyFont="1" applyBorder="1" applyAlignment="1">
      <alignment horizontal="center" vertical="center" wrapText="1"/>
    </xf>
    <xf numFmtId="10" fontId="3"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49" fontId="3" fillId="0" borderId="1" xfId="0" applyNumberFormat="1" applyFont="1" applyBorder="1" applyAlignment="1">
      <alignment horizontal="center" vertical="center"/>
    </xf>
    <xf numFmtId="49" fontId="3" fillId="0" borderId="1" xfId="0" quotePrefix="1" applyNumberFormat="1" applyFont="1" applyBorder="1" applyAlignment="1">
      <alignment horizontal="center" vertical="center"/>
    </xf>
    <xf numFmtId="49" fontId="3" fillId="0" borderId="1" xfId="0" quotePrefix="1" applyNumberFormat="1" applyFont="1" applyBorder="1" applyAlignment="1">
      <alignment horizontal="center" vertical="center" wrapText="1"/>
    </xf>
    <xf numFmtId="176" fontId="3" fillId="0" borderId="1" xfId="0" applyNumberFormat="1" applyFont="1" applyBorder="1" applyAlignment="1">
      <alignment horizontal="center" vertical="center" wrapText="1"/>
    </xf>
    <xf numFmtId="178" fontId="3" fillId="0" borderId="1" xfId="0" applyNumberFormat="1" applyFont="1" applyBorder="1" applyAlignment="1">
      <alignment horizontal="center" vertical="center" wrapText="1"/>
    </xf>
    <xf numFmtId="0" fontId="3" fillId="0" borderId="7" xfId="0" applyFont="1" applyBorder="1" applyAlignment="1">
      <alignment horizontal="center" vertical="center"/>
    </xf>
    <xf numFmtId="0" fontId="3" fillId="0" borderId="10" xfId="0" applyFont="1" applyBorder="1" applyAlignment="1">
      <alignment horizontal="center" vertical="center" wrapText="1"/>
    </xf>
    <xf numFmtId="0" fontId="3" fillId="0" borderId="8" xfId="0" applyFont="1" applyBorder="1" applyAlignment="1">
      <alignment horizontal="center" vertical="center"/>
    </xf>
    <xf numFmtId="176" fontId="26" fillId="0" borderId="0" xfId="0" applyNumberFormat="1" applyFont="1" applyAlignment="1">
      <alignment horizontal="center" vertical="center"/>
    </xf>
    <xf numFmtId="0" fontId="3" fillId="0" borderId="11" xfId="0" applyFont="1" applyBorder="1" applyAlignment="1">
      <alignment horizontal="center" vertical="center" wrapText="1"/>
    </xf>
    <xf numFmtId="178" fontId="3" fillId="0" borderId="2" xfId="0" applyNumberFormat="1" applyFont="1" applyBorder="1" applyAlignment="1">
      <alignment horizontal="center" vertical="center" wrapText="1"/>
    </xf>
    <xf numFmtId="178" fontId="3" fillId="0" borderId="0" xfId="0" applyNumberFormat="1" applyFont="1" applyAlignment="1">
      <alignment horizontal="center" vertical="center" wrapText="1"/>
    </xf>
    <xf numFmtId="178" fontId="3" fillId="0" borderId="10" xfId="0" applyNumberFormat="1" applyFont="1" applyBorder="1" applyAlignment="1">
      <alignment horizontal="center" vertical="center" wrapText="1"/>
    </xf>
    <xf numFmtId="178" fontId="3" fillId="0" borderId="6" xfId="0" applyNumberFormat="1" applyFont="1" applyBorder="1" applyAlignment="1">
      <alignment horizontal="center" vertical="center" wrapText="1"/>
    </xf>
    <xf numFmtId="178" fontId="26" fillId="0" borderId="0" xfId="0" applyNumberFormat="1" applyFont="1" applyAlignment="1">
      <alignment horizontal="center" vertical="center"/>
    </xf>
    <xf numFmtId="178" fontId="3" fillId="0" borderId="8" xfId="0" applyNumberFormat="1" applyFont="1" applyBorder="1" applyAlignment="1">
      <alignment horizontal="center" vertical="center" wrapText="1"/>
    </xf>
    <xf numFmtId="49" fontId="3" fillId="0" borderId="1" xfId="0" applyNumberFormat="1" applyFont="1" applyBorder="1" applyAlignment="1">
      <alignment horizontal="center"/>
    </xf>
    <xf numFmtId="49" fontId="3" fillId="0" borderId="1" xfId="0" quotePrefix="1" applyNumberFormat="1" applyFont="1" applyBorder="1" applyAlignment="1">
      <alignment horizontal="center"/>
    </xf>
    <xf numFmtId="49" fontId="3" fillId="0" borderId="7" xfId="0" applyNumberFormat="1" applyFont="1" applyBorder="1" applyAlignment="1">
      <alignment horizontal="center"/>
    </xf>
    <xf numFmtId="49" fontId="3" fillId="0" borderId="8" xfId="0" applyNumberFormat="1" applyFont="1" applyBorder="1" applyAlignment="1">
      <alignment horizontal="center"/>
    </xf>
    <xf numFmtId="49" fontId="3" fillId="0" borderId="12" xfId="0" applyNumberFormat="1" applyFont="1" applyBorder="1" applyAlignment="1">
      <alignment horizontal="center"/>
    </xf>
    <xf numFmtId="49" fontId="3" fillId="0" borderId="12" xfId="0" applyNumberFormat="1" applyFont="1" applyBorder="1" applyAlignment="1">
      <alignment horizontal="center" vertical="center" wrapText="1"/>
    </xf>
    <xf numFmtId="49" fontId="3" fillId="0" borderId="1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49" fontId="26" fillId="0" borderId="0" xfId="0" applyNumberFormat="1" applyFont="1" applyAlignment="1">
      <alignment horizontal="center" vertical="center"/>
    </xf>
    <xf numFmtId="177" fontId="3" fillId="0" borderId="2" xfId="0" applyNumberFormat="1" applyFont="1" applyBorder="1" applyAlignment="1">
      <alignment horizontal="center" vertical="center" wrapText="1"/>
    </xf>
    <xf numFmtId="177" fontId="3" fillId="0" borderId="7" xfId="0" applyNumberFormat="1" applyFont="1" applyBorder="1" applyAlignment="1">
      <alignment horizontal="center" vertical="center" wrapText="1"/>
    </xf>
    <xf numFmtId="177" fontId="3" fillId="0" borderId="10" xfId="0" applyNumberFormat="1" applyFont="1" applyBorder="1" applyAlignment="1">
      <alignment horizontal="center" vertical="center" wrapText="1"/>
    </xf>
    <xf numFmtId="177" fontId="3" fillId="0" borderId="8" xfId="0" applyNumberFormat="1" applyFont="1" applyBorder="1" applyAlignment="1">
      <alignment horizontal="center" vertical="center" wrapText="1"/>
    </xf>
    <xf numFmtId="177" fontId="3" fillId="0" borderId="12" xfId="0" applyNumberFormat="1" applyFont="1" applyBorder="1" applyAlignment="1">
      <alignment horizontal="center" vertical="center" wrapText="1"/>
    </xf>
    <xf numFmtId="177" fontId="3" fillId="0" borderId="14" xfId="0" applyNumberFormat="1" applyFont="1" applyBorder="1" applyAlignment="1">
      <alignment horizontal="center" vertical="center" wrapText="1"/>
    </xf>
    <xf numFmtId="177" fontId="3" fillId="0" borderId="6" xfId="0" applyNumberFormat="1" applyFont="1" applyBorder="1" applyAlignment="1">
      <alignment horizontal="center" vertical="center" wrapText="1"/>
    </xf>
    <xf numFmtId="177" fontId="3" fillId="0" borderId="15" xfId="0" applyNumberFormat="1" applyFont="1" applyBorder="1" applyAlignment="1">
      <alignment horizontal="center" vertical="center" wrapText="1"/>
    </xf>
    <xf numFmtId="177" fontId="3" fillId="0" borderId="7" xfId="0" applyNumberFormat="1" applyFont="1" applyBorder="1" applyAlignment="1">
      <alignment horizontal="center"/>
    </xf>
    <xf numFmtId="177" fontId="26" fillId="0" borderId="0" xfId="0" applyNumberFormat="1" applyFont="1" applyAlignment="1">
      <alignment horizontal="center" vertical="center"/>
    </xf>
    <xf numFmtId="49" fontId="27" fillId="0" borderId="0" xfId="0" applyNumberFormat="1" applyFont="1" applyAlignment="1">
      <alignment horizontal="center" vertical="center" wrapText="1"/>
    </xf>
    <xf numFmtId="49" fontId="28" fillId="0" borderId="0" xfId="0" applyNumberFormat="1" applyFont="1" applyAlignment="1">
      <alignment horizontal="center" vertical="center" wrapText="1"/>
    </xf>
    <xf numFmtId="0" fontId="3" fillId="0" borderId="0" xfId="0" applyFont="1" applyAlignment="1">
      <alignment horizontal="center" vertical="center" wrapText="1"/>
    </xf>
    <xf numFmtId="49" fontId="3" fillId="0" borderId="0" xfId="0" applyNumberFormat="1" applyFont="1" applyAlignment="1">
      <alignment horizontal="center" vertical="center" wrapText="1"/>
    </xf>
    <xf numFmtId="49" fontId="3" fillId="0" borderId="9" xfId="0" applyNumberFormat="1"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6" xfId="0"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6" xfId="0" applyNumberFormat="1"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A636"/>
  <sheetViews>
    <sheetView tabSelected="1" topLeftCell="A347" zoomScale="90" zoomScaleNormal="50" workbookViewId="0">
      <selection activeCell="Y365" sqref="Y365"/>
    </sheetView>
  </sheetViews>
  <sheetFormatPr defaultColWidth="10.875" defaultRowHeight="12.75"/>
  <cols>
    <col min="1" max="1" width="10.875" style="16"/>
    <col min="2" max="2" width="15.375" style="48" bestFit="1" customWidth="1"/>
    <col min="3" max="3" width="11" style="16" bestFit="1" customWidth="1"/>
    <col min="4" max="4" width="16" style="16" customWidth="1"/>
    <col min="5" max="5" width="9.375" style="16" customWidth="1"/>
    <col min="6" max="6" width="8.125" style="58" customWidth="1"/>
    <col min="7" max="7" width="10.875" style="58" customWidth="1"/>
    <col min="8" max="8" width="11" style="58" bestFit="1" customWidth="1"/>
    <col min="9" max="9" width="8.5" style="32" customWidth="1"/>
    <col min="10" max="10" width="9.5" style="16" customWidth="1"/>
    <col min="11" max="11" width="9.125" style="16" customWidth="1"/>
    <col min="12" max="12" width="8.125" style="32" customWidth="1"/>
    <col min="13" max="13" width="8.375" style="16" customWidth="1"/>
    <col min="14" max="14" width="11" style="16" bestFit="1" customWidth="1"/>
    <col min="15" max="16" width="11" style="38" bestFit="1" customWidth="1"/>
    <col min="17" max="17" width="8.5" style="32" customWidth="1"/>
    <col min="18" max="18" width="11.125" style="32" bestFit="1" customWidth="1"/>
    <col min="19" max="19" width="11" style="16" bestFit="1" customWidth="1"/>
    <col min="20" max="20" width="11" style="38" bestFit="1" customWidth="1"/>
    <col min="21" max="21" width="9.5" style="38" customWidth="1"/>
    <col min="22" max="22" width="11" style="38" customWidth="1"/>
    <col min="23" max="23" width="9.875" style="32" customWidth="1"/>
    <col min="24" max="24" width="9" style="16" customWidth="1"/>
    <col min="25" max="25" width="8.875" style="16" customWidth="1"/>
    <col min="26" max="26" width="7.5" style="16" customWidth="1"/>
    <col min="27" max="27" width="11" style="18" bestFit="1" customWidth="1"/>
    <col min="28" max="42" width="10.875" style="16"/>
    <col min="43" max="43" width="10.875" style="16" customWidth="1"/>
    <col min="44" max="16384" width="10.875" style="16"/>
  </cols>
  <sheetData>
    <row r="1" spans="1:27" s="1" customFormat="1" ht="28.5" customHeight="1">
      <c r="A1" s="59" t="s">
        <v>1070</v>
      </c>
      <c r="B1" s="60"/>
      <c r="C1" s="60"/>
      <c r="D1" s="60"/>
      <c r="E1" s="60"/>
      <c r="F1" s="60"/>
      <c r="G1" s="60"/>
      <c r="H1" s="60"/>
      <c r="I1" s="60"/>
      <c r="J1" s="60"/>
      <c r="K1" s="60"/>
      <c r="L1" s="60"/>
      <c r="M1" s="60"/>
      <c r="N1" s="60"/>
      <c r="O1" s="60"/>
      <c r="P1" s="60"/>
      <c r="Q1" s="60"/>
      <c r="R1" s="60"/>
      <c r="S1" s="60"/>
      <c r="T1" s="60"/>
      <c r="U1" s="60"/>
      <c r="V1" s="60"/>
      <c r="W1" s="60"/>
      <c r="X1" s="60"/>
      <c r="Y1" s="60"/>
      <c r="Z1" s="60"/>
      <c r="AA1" s="60"/>
    </row>
    <row r="2" spans="1:27" s="1" customFormat="1" ht="18" customHeight="1">
      <c r="A2" s="61" t="s">
        <v>709</v>
      </c>
      <c r="B2" s="62"/>
      <c r="C2" s="61"/>
      <c r="D2" s="61"/>
      <c r="E2" s="61"/>
      <c r="F2" s="61"/>
      <c r="G2" s="61"/>
      <c r="H2" s="61"/>
      <c r="I2" s="61"/>
      <c r="J2" s="61"/>
      <c r="K2" s="61"/>
      <c r="L2" s="61"/>
      <c r="M2" s="61"/>
      <c r="N2" s="61"/>
      <c r="O2" s="61"/>
      <c r="P2" s="61"/>
      <c r="Q2" s="61"/>
      <c r="R2" s="61"/>
      <c r="S2" s="61"/>
      <c r="T2" s="61"/>
      <c r="U2" s="61"/>
      <c r="V2" s="61"/>
      <c r="W2" s="61"/>
      <c r="X2" s="61"/>
      <c r="Y2" s="61"/>
      <c r="Z2" s="61"/>
      <c r="AA2" s="61"/>
    </row>
    <row r="3" spans="1:27" s="1" customFormat="1" ht="20.25" customHeight="1">
      <c r="A3" s="63" t="s">
        <v>710</v>
      </c>
      <c r="B3" s="63"/>
      <c r="C3" s="63"/>
      <c r="D3" s="63"/>
      <c r="E3" s="63"/>
      <c r="F3" s="63"/>
      <c r="G3" s="63"/>
      <c r="H3" s="63"/>
      <c r="I3" s="63"/>
      <c r="J3" s="63"/>
      <c r="K3" s="63"/>
      <c r="L3" s="63"/>
      <c r="M3" s="63"/>
      <c r="N3" s="63"/>
      <c r="O3" s="63"/>
      <c r="P3" s="63"/>
      <c r="Q3" s="63"/>
      <c r="R3" s="63"/>
      <c r="S3" s="63"/>
      <c r="T3" s="63"/>
      <c r="U3" s="63"/>
      <c r="V3" s="63"/>
      <c r="W3" s="63"/>
      <c r="X3" s="63"/>
      <c r="Y3" s="63"/>
      <c r="Z3" s="63"/>
      <c r="AA3" s="63"/>
    </row>
    <row r="4" spans="1:27" s="1" customFormat="1" ht="26.25" customHeight="1">
      <c r="A4" s="67" t="s">
        <v>0</v>
      </c>
      <c r="B4" s="67" t="s">
        <v>1</v>
      </c>
      <c r="C4" s="65" t="s">
        <v>2</v>
      </c>
      <c r="D4" s="65" t="s">
        <v>3</v>
      </c>
      <c r="E4" s="69" t="s">
        <v>4</v>
      </c>
      <c r="F4" s="70"/>
      <c r="G4" s="70"/>
      <c r="H4" s="70"/>
      <c r="I4" s="71"/>
      <c r="J4" s="64" t="s">
        <v>5</v>
      </c>
      <c r="K4" s="64"/>
      <c r="L4" s="64"/>
      <c r="M4" s="64"/>
      <c r="N4" s="64"/>
      <c r="O4" s="64"/>
      <c r="P4" s="64"/>
      <c r="Q4" s="64"/>
      <c r="R4" s="64"/>
      <c r="S4" s="64" t="s">
        <v>711</v>
      </c>
      <c r="T4" s="64"/>
      <c r="U4" s="64"/>
      <c r="V4" s="64"/>
      <c r="W4" s="64"/>
      <c r="X4" s="65" t="s">
        <v>712</v>
      </c>
      <c r="Y4" s="65" t="s">
        <v>713</v>
      </c>
      <c r="Z4" s="65" t="s">
        <v>714</v>
      </c>
      <c r="AA4" s="65" t="s">
        <v>6</v>
      </c>
    </row>
    <row r="5" spans="1:27" s="1" customFormat="1" ht="45" customHeight="1">
      <c r="A5" s="68"/>
      <c r="B5" s="68"/>
      <c r="C5" s="66"/>
      <c r="D5" s="66"/>
      <c r="E5" s="2" t="s">
        <v>715</v>
      </c>
      <c r="F5" s="21" t="s">
        <v>716</v>
      </c>
      <c r="G5" s="21" t="s">
        <v>717</v>
      </c>
      <c r="H5" s="21" t="s">
        <v>718</v>
      </c>
      <c r="I5" s="27" t="s">
        <v>719</v>
      </c>
      <c r="J5" s="2" t="s">
        <v>720</v>
      </c>
      <c r="K5" s="2" t="s">
        <v>721</v>
      </c>
      <c r="L5" s="27" t="s">
        <v>722</v>
      </c>
      <c r="M5" s="2" t="s">
        <v>723</v>
      </c>
      <c r="N5" s="2" t="s">
        <v>724</v>
      </c>
      <c r="O5" s="28" t="s">
        <v>725</v>
      </c>
      <c r="P5" s="28" t="s">
        <v>726</v>
      </c>
      <c r="Q5" s="27" t="s">
        <v>727</v>
      </c>
      <c r="R5" s="27" t="s">
        <v>728</v>
      </c>
      <c r="S5" s="2" t="s">
        <v>729</v>
      </c>
      <c r="T5" s="28" t="s">
        <v>730</v>
      </c>
      <c r="U5" s="28" t="s">
        <v>731</v>
      </c>
      <c r="V5" s="28" t="s">
        <v>732</v>
      </c>
      <c r="W5" s="27" t="s">
        <v>733</v>
      </c>
      <c r="X5" s="66"/>
      <c r="Y5" s="66"/>
      <c r="Z5" s="66"/>
      <c r="AA5" s="66"/>
    </row>
    <row r="6" spans="1:27">
      <c r="A6" s="20" t="s">
        <v>1076</v>
      </c>
      <c r="B6" s="25" t="s">
        <v>1077</v>
      </c>
      <c r="C6" s="2" t="s">
        <v>26</v>
      </c>
      <c r="D6" s="2" t="s">
        <v>1137</v>
      </c>
      <c r="E6" s="2">
        <v>70</v>
      </c>
      <c r="F6" s="21">
        <v>3</v>
      </c>
      <c r="G6" s="21">
        <f>E6+F6</f>
        <v>73</v>
      </c>
      <c r="H6" s="21">
        <f>MAX($G$6:$G$12)</f>
        <v>73</v>
      </c>
      <c r="I6" s="27">
        <f>G6/H6*30</f>
        <v>30</v>
      </c>
      <c r="J6" s="5">
        <v>3.96</v>
      </c>
      <c r="K6" s="2">
        <f>MAX($J$6:$J$12)</f>
        <v>3.96</v>
      </c>
      <c r="L6" s="27">
        <f>J6/K6*45</f>
        <v>45</v>
      </c>
      <c r="M6" s="2">
        <v>0</v>
      </c>
      <c r="N6" s="2">
        <v>0</v>
      </c>
      <c r="O6" s="28">
        <v>2.25</v>
      </c>
      <c r="P6" s="28">
        <f t="shared" ref="P6:P11" si="0">MAX(O$6:O$35)</f>
        <v>162.5</v>
      </c>
      <c r="Q6" s="27">
        <f>O6/P6*15</f>
        <v>0.2076923076923077</v>
      </c>
      <c r="R6" s="27">
        <f>L6+Q6</f>
        <v>45.207692307692305</v>
      </c>
      <c r="S6" s="2">
        <v>30</v>
      </c>
      <c r="T6" s="28">
        <v>0</v>
      </c>
      <c r="U6" s="28">
        <f>S6+T6</f>
        <v>30</v>
      </c>
      <c r="V6" s="28">
        <f>MAX(U$6:U$12)</f>
        <v>30</v>
      </c>
      <c r="W6" s="27">
        <f>U6/V6*10</f>
        <v>10</v>
      </c>
      <c r="X6" s="21">
        <f>I6+R6+W6</f>
        <v>85.207692307692298</v>
      </c>
      <c r="Y6" s="2">
        <f>RANK(X6,X$6:X$12)</f>
        <v>4</v>
      </c>
      <c r="Z6" s="2">
        <v>7</v>
      </c>
      <c r="AA6" s="22">
        <f>Y6/Z6</f>
        <v>0.5714285714285714</v>
      </c>
    </row>
    <row r="7" spans="1:27">
      <c r="A7" s="23" t="s">
        <v>1078</v>
      </c>
      <c r="B7" s="25" t="s">
        <v>1079</v>
      </c>
      <c r="C7" s="2" t="s">
        <v>26</v>
      </c>
      <c r="D7" s="2" t="s">
        <v>1137</v>
      </c>
      <c r="E7" s="2">
        <v>70</v>
      </c>
      <c r="F7" s="21">
        <v>2</v>
      </c>
      <c r="G7" s="21">
        <f t="shared" ref="G7:G70" si="1">E7+F7</f>
        <v>72</v>
      </c>
      <c r="H7" s="21">
        <f t="shared" ref="H7:H12" si="2">MAX($G$6:$G$12)</f>
        <v>73</v>
      </c>
      <c r="I7" s="27">
        <f t="shared" ref="I7:I70" si="3">G7/H7*30</f>
        <v>29.589041095890408</v>
      </c>
      <c r="J7" s="5">
        <v>3.81</v>
      </c>
      <c r="K7" s="2">
        <f t="shared" ref="K7:K12" si="4">MAX($J$6:$J$12)</f>
        <v>3.96</v>
      </c>
      <c r="L7" s="27">
        <f t="shared" ref="L7:L70" si="5">J7/K7*45</f>
        <v>43.295454545454547</v>
      </c>
      <c r="M7" s="2">
        <v>0</v>
      </c>
      <c r="N7" s="2">
        <v>0</v>
      </c>
      <c r="O7" s="28">
        <v>0</v>
      </c>
      <c r="P7" s="28">
        <f t="shared" si="0"/>
        <v>162.5</v>
      </c>
      <c r="Q7" s="27">
        <f t="shared" ref="Q7:Q70" si="6">O7/P7*15</f>
        <v>0</v>
      </c>
      <c r="R7" s="27">
        <f t="shared" ref="R7:R70" si="7">L7+Q7</f>
        <v>43.295454545454547</v>
      </c>
      <c r="S7" s="2">
        <v>30</v>
      </c>
      <c r="T7" s="28">
        <v>0</v>
      </c>
      <c r="U7" s="28">
        <f t="shared" ref="U7:U70" si="8">S7+T7</f>
        <v>30</v>
      </c>
      <c r="V7" s="28">
        <f t="shared" ref="V7:V12" si="9">MAX(U$6:U$12)</f>
        <v>30</v>
      </c>
      <c r="W7" s="27">
        <f t="shared" ref="W7:W70" si="10">U7/V7*10</f>
        <v>10</v>
      </c>
      <c r="X7" s="21">
        <f t="shared" ref="X7:X70" si="11">I7+R7+W7</f>
        <v>82.884495641344955</v>
      </c>
      <c r="Y7" s="2">
        <f t="shared" ref="Y7:Y12" si="12">RANK(X7,X$6:X$12)</f>
        <v>6</v>
      </c>
      <c r="Z7" s="2">
        <v>7</v>
      </c>
      <c r="AA7" s="22">
        <f t="shared" ref="AA7:AA70" si="13">Y7/Z7</f>
        <v>0.8571428571428571</v>
      </c>
    </row>
    <row r="8" spans="1:27">
      <c r="A8" s="23" t="s">
        <v>1080</v>
      </c>
      <c r="B8" s="25" t="s">
        <v>1081</v>
      </c>
      <c r="C8" s="2" t="s">
        <v>26</v>
      </c>
      <c r="D8" s="2" t="s">
        <v>1137</v>
      </c>
      <c r="E8" s="2">
        <v>70</v>
      </c>
      <c r="F8" s="21">
        <v>-5</v>
      </c>
      <c r="G8" s="21">
        <f t="shared" si="1"/>
        <v>65</v>
      </c>
      <c r="H8" s="21">
        <f t="shared" si="2"/>
        <v>73</v>
      </c>
      <c r="I8" s="27">
        <f t="shared" si="3"/>
        <v>26.712328767123289</v>
      </c>
      <c r="J8" s="5">
        <v>3.68</v>
      </c>
      <c r="K8" s="2">
        <f t="shared" si="4"/>
        <v>3.96</v>
      </c>
      <c r="L8" s="27">
        <f t="shared" si="5"/>
        <v>41.81818181818182</v>
      </c>
      <c r="M8" s="2">
        <v>0</v>
      </c>
      <c r="N8" s="2">
        <v>0</v>
      </c>
      <c r="O8" s="28">
        <v>62.5</v>
      </c>
      <c r="P8" s="28">
        <f t="shared" si="0"/>
        <v>162.5</v>
      </c>
      <c r="Q8" s="27">
        <f t="shared" si="6"/>
        <v>5.7692307692307692</v>
      </c>
      <c r="R8" s="27">
        <f t="shared" si="7"/>
        <v>47.587412587412587</v>
      </c>
      <c r="S8" s="2">
        <v>30</v>
      </c>
      <c r="T8" s="28">
        <v>0</v>
      </c>
      <c r="U8" s="28">
        <f t="shared" si="8"/>
        <v>30</v>
      </c>
      <c r="V8" s="28">
        <f t="shared" si="9"/>
        <v>30</v>
      </c>
      <c r="W8" s="27">
        <f t="shared" si="10"/>
        <v>10</v>
      </c>
      <c r="X8" s="21">
        <f t="shared" si="11"/>
        <v>84.299741354535882</v>
      </c>
      <c r="Y8" s="2">
        <f t="shared" si="12"/>
        <v>5</v>
      </c>
      <c r="Z8" s="2">
        <v>7</v>
      </c>
      <c r="AA8" s="22">
        <f t="shared" si="13"/>
        <v>0.7142857142857143</v>
      </c>
    </row>
    <row r="9" spans="1:27">
      <c r="A9" s="20" t="s">
        <v>1082</v>
      </c>
      <c r="B9" s="25" t="s">
        <v>1083</v>
      </c>
      <c r="C9" s="2" t="s">
        <v>26</v>
      </c>
      <c r="D9" s="2" t="s">
        <v>1137</v>
      </c>
      <c r="E9" s="2">
        <v>70</v>
      </c>
      <c r="F9" s="21">
        <v>0</v>
      </c>
      <c r="G9" s="21">
        <f t="shared" si="1"/>
        <v>70</v>
      </c>
      <c r="H9" s="21">
        <f t="shared" si="2"/>
        <v>73</v>
      </c>
      <c r="I9" s="27">
        <f t="shared" si="3"/>
        <v>28.767123287671232</v>
      </c>
      <c r="J9" s="5">
        <v>3.94</v>
      </c>
      <c r="K9" s="2">
        <f t="shared" si="4"/>
        <v>3.96</v>
      </c>
      <c r="L9" s="27">
        <f t="shared" si="5"/>
        <v>44.772727272727273</v>
      </c>
      <c r="M9" s="2">
        <v>0</v>
      </c>
      <c r="N9" s="2">
        <v>0</v>
      </c>
      <c r="O9" s="28">
        <v>60</v>
      </c>
      <c r="P9" s="28">
        <f t="shared" si="0"/>
        <v>162.5</v>
      </c>
      <c r="Q9" s="27">
        <f t="shared" si="6"/>
        <v>5.5384615384615383</v>
      </c>
      <c r="R9" s="27">
        <f t="shared" si="7"/>
        <v>50.311188811188813</v>
      </c>
      <c r="S9" s="2">
        <v>30</v>
      </c>
      <c r="T9" s="28">
        <v>0</v>
      </c>
      <c r="U9" s="28">
        <f t="shared" si="8"/>
        <v>30</v>
      </c>
      <c r="V9" s="28">
        <f t="shared" si="9"/>
        <v>30</v>
      </c>
      <c r="W9" s="27">
        <f t="shared" si="10"/>
        <v>10</v>
      </c>
      <c r="X9" s="21">
        <f t="shared" si="11"/>
        <v>89.078312098860039</v>
      </c>
      <c r="Y9" s="2">
        <f t="shared" si="12"/>
        <v>2</v>
      </c>
      <c r="Z9" s="2">
        <v>7</v>
      </c>
      <c r="AA9" s="22">
        <f t="shared" si="13"/>
        <v>0.2857142857142857</v>
      </c>
    </row>
    <row r="10" spans="1:27">
      <c r="A10" s="23" t="s">
        <v>1084</v>
      </c>
      <c r="B10" s="25" t="s">
        <v>1085</v>
      </c>
      <c r="C10" s="2" t="s">
        <v>26</v>
      </c>
      <c r="D10" s="2" t="s">
        <v>1137</v>
      </c>
      <c r="E10" s="2">
        <v>70</v>
      </c>
      <c r="F10" s="21">
        <v>0</v>
      </c>
      <c r="G10" s="21">
        <f t="shared" si="1"/>
        <v>70</v>
      </c>
      <c r="H10" s="21">
        <f t="shared" si="2"/>
        <v>73</v>
      </c>
      <c r="I10" s="27">
        <f t="shared" si="3"/>
        <v>28.767123287671232</v>
      </c>
      <c r="J10" s="5">
        <v>3.88</v>
      </c>
      <c r="K10" s="2">
        <f t="shared" si="4"/>
        <v>3.96</v>
      </c>
      <c r="L10" s="27">
        <f t="shared" si="5"/>
        <v>44.090909090909093</v>
      </c>
      <c r="M10" s="2">
        <v>0</v>
      </c>
      <c r="N10" s="2">
        <v>0</v>
      </c>
      <c r="O10" s="28">
        <v>40</v>
      </c>
      <c r="P10" s="28">
        <f t="shared" si="0"/>
        <v>162.5</v>
      </c>
      <c r="Q10" s="27">
        <f t="shared" si="6"/>
        <v>3.6923076923076925</v>
      </c>
      <c r="R10" s="27">
        <f t="shared" si="7"/>
        <v>47.783216783216787</v>
      </c>
      <c r="S10" s="2">
        <v>30</v>
      </c>
      <c r="T10" s="28">
        <v>0</v>
      </c>
      <c r="U10" s="28">
        <f t="shared" si="8"/>
        <v>30</v>
      </c>
      <c r="V10" s="28">
        <f t="shared" si="9"/>
        <v>30</v>
      </c>
      <c r="W10" s="27">
        <f t="shared" si="10"/>
        <v>10</v>
      </c>
      <c r="X10" s="21">
        <f t="shared" si="11"/>
        <v>86.550340070888012</v>
      </c>
      <c r="Y10" s="2">
        <f t="shared" si="12"/>
        <v>3</v>
      </c>
      <c r="Z10" s="2">
        <v>7</v>
      </c>
      <c r="AA10" s="22">
        <f t="shared" si="13"/>
        <v>0.42857142857142855</v>
      </c>
    </row>
    <row r="11" spans="1:27">
      <c r="A11" s="23" t="s">
        <v>1086</v>
      </c>
      <c r="B11" s="25" t="s">
        <v>1087</v>
      </c>
      <c r="C11" s="2" t="s">
        <v>26</v>
      </c>
      <c r="D11" s="2" t="s">
        <v>1137</v>
      </c>
      <c r="E11" s="2">
        <v>70</v>
      </c>
      <c r="F11" s="21">
        <v>0</v>
      </c>
      <c r="G11" s="21">
        <f t="shared" si="1"/>
        <v>70</v>
      </c>
      <c r="H11" s="21">
        <f t="shared" si="2"/>
        <v>73</v>
      </c>
      <c r="I11" s="27">
        <f t="shared" si="3"/>
        <v>28.767123287671232</v>
      </c>
      <c r="J11" s="5">
        <v>3.94</v>
      </c>
      <c r="K11" s="2">
        <f t="shared" si="4"/>
        <v>3.96</v>
      </c>
      <c r="L11" s="27">
        <f t="shared" si="5"/>
        <v>44.772727272727273</v>
      </c>
      <c r="M11" s="2">
        <v>0</v>
      </c>
      <c r="N11" s="2">
        <v>0</v>
      </c>
      <c r="O11" s="28">
        <v>162.5</v>
      </c>
      <c r="P11" s="28">
        <f t="shared" si="0"/>
        <v>162.5</v>
      </c>
      <c r="Q11" s="27">
        <f t="shared" si="6"/>
        <v>15</v>
      </c>
      <c r="R11" s="27">
        <f t="shared" si="7"/>
        <v>59.772727272727273</v>
      </c>
      <c r="S11" s="2">
        <v>30</v>
      </c>
      <c r="T11" s="28">
        <v>0</v>
      </c>
      <c r="U11" s="28">
        <f t="shared" si="8"/>
        <v>30</v>
      </c>
      <c r="V11" s="28">
        <f t="shared" si="9"/>
        <v>30</v>
      </c>
      <c r="W11" s="27">
        <f t="shared" si="10"/>
        <v>10</v>
      </c>
      <c r="X11" s="21">
        <f t="shared" si="11"/>
        <v>98.539850560398506</v>
      </c>
      <c r="Y11" s="2">
        <f t="shared" si="12"/>
        <v>1</v>
      </c>
      <c r="Z11" s="2">
        <v>7</v>
      </c>
      <c r="AA11" s="22">
        <f t="shared" si="13"/>
        <v>0.14285714285714285</v>
      </c>
    </row>
    <row r="12" spans="1:27">
      <c r="A12" s="20" t="s">
        <v>1088</v>
      </c>
      <c r="B12" s="25" t="s">
        <v>1089</v>
      </c>
      <c r="C12" s="2" t="s">
        <v>26</v>
      </c>
      <c r="D12" s="2" t="s">
        <v>1137</v>
      </c>
      <c r="E12" s="2">
        <v>70</v>
      </c>
      <c r="F12" s="21">
        <v>0</v>
      </c>
      <c r="G12" s="21">
        <f t="shared" si="1"/>
        <v>70</v>
      </c>
      <c r="H12" s="21">
        <f t="shared" si="2"/>
        <v>73</v>
      </c>
      <c r="I12" s="27">
        <f t="shared" si="3"/>
        <v>28.767123287671232</v>
      </c>
      <c r="J12" s="5">
        <v>3.84</v>
      </c>
      <c r="K12" s="2">
        <f t="shared" si="4"/>
        <v>3.96</v>
      </c>
      <c r="L12" s="27">
        <f t="shared" si="5"/>
        <v>43.63636363636364</v>
      </c>
      <c r="M12" s="2">
        <v>0</v>
      </c>
      <c r="N12" s="2">
        <v>0</v>
      </c>
      <c r="O12" s="28">
        <v>0</v>
      </c>
      <c r="P12" s="28">
        <f>MAX(O$6:O$12)</f>
        <v>162.5</v>
      </c>
      <c r="Q12" s="27">
        <f t="shared" si="6"/>
        <v>0</v>
      </c>
      <c r="R12" s="27">
        <f t="shared" si="7"/>
        <v>43.63636363636364</v>
      </c>
      <c r="S12" s="2">
        <v>30</v>
      </c>
      <c r="T12" s="28">
        <v>0</v>
      </c>
      <c r="U12" s="28">
        <f t="shared" si="8"/>
        <v>30</v>
      </c>
      <c r="V12" s="28">
        <f t="shared" si="9"/>
        <v>30</v>
      </c>
      <c r="W12" s="27">
        <f t="shared" si="10"/>
        <v>10</v>
      </c>
      <c r="X12" s="21">
        <f t="shared" si="11"/>
        <v>82.403486924034866</v>
      </c>
      <c r="Y12" s="2">
        <f t="shared" si="12"/>
        <v>7</v>
      </c>
      <c r="Z12" s="2">
        <v>7</v>
      </c>
      <c r="AA12" s="22">
        <f t="shared" si="13"/>
        <v>1</v>
      </c>
    </row>
    <row r="13" spans="1:27">
      <c r="A13" s="23" t="s">
        <v>1090</v>
      </c>
      <c r="B13" s="25" t="s">
        <v>1091</v>
      </c>
      <c r="C13" s="2" t="s">
        <v>26</v>
      </c>
      <c r="D13" s="2" t="s">
        <v>1138</v>
      </c>
      <c r="E13" s="2">
        <v>70</v>
      </c>
      <c r="F13" s="21">
        <v>0</v>
      </c>
      <c r="G13" s="21">
        <f t="shared" si="1"/>
        <v>70</v>
      </c>
      <c r="H13" s="21">
        <f>MAX(G$13:G$33)</f>
        <v>95</v>
      </c>
      <c r="I13" s="27">
        <f t="shared" si="3"/>
        <v>22.105263157894736</v>
      </c>
      <c r="J13" s="5">
        <v>3.88</v>
      </c>
      <c r="K13" s="2">
        <f>MAX(J$13:J$33)</f>
        <v>4.13</v>
      </c>
      <c r="L13" s="27">
        <f t="shared" si="5"/>
        <v>42.276029055690074</v>
      </c>
      <c r="M13" s="2">
        <v>0</v>
      </c>
      <c r="N13" s="2">
        <v>0</v>
      </c>
      <c r="O13" s="28">
        <v>0</v>
      </c>
      <c r="P13" s="28">
        <f>MAX(O$13:O$33)</f>
        <v>130</v>
      </c>
      <c r="Q13" s="27">
        <f t="shared" si="6"/>
        <v>0</v>
      </c>
      <c r="R13" s="27">
        <f t="shared" si="7"/>
        <v>42.276029055690074</v>
      </c>
      <c r="S13" s="2">
        <v>30</v>
      </c>
      <c r="T13" s="28">
        <v>0</v>
      </c>
      <c r="U13" s="28">
        <f t="shared" si="8"/>
        <v>30</v>
      </c>
      <c r="V13" s="28">
        <f>MAX(U$13:U$33)</f>
        <v>40</v>
      </c>
      <c r="W13" s="27">
        <f t="shared" si="10"/>
        <v>7.5</v>
      </c>
      <c r="X13" s="21">
        <f t="shared" si="11"/>
        <v>71.881292213584814</v>
      </c>
      <c r="Y13" s="2">
        <f>RANK(X13,X$13:X$33)</f>
        <v>10</v>
      </c>
      <c r="Z13" s="2">
        <v>21</v>
      </c>
      <c r="AA13" s="22">
        <f t="shared" si="13"/>
        <v>0.47619047619047616</v>
      </c>
    </row>
    <row r="14" spans="1:27">
      <c r="A14" s="23" t="s">
        <v>1092</v>
      </c>
      <c r="B14" s="25" t="s">
        <v>1093</v>
      </c>
      <c r="C14" s="2" t="s">
        <v>26</v>
      </c>
      <c r="D14" s="2" t="s">
        <v>1138</v>
      </c>
      <c r="E14" s="2">
        <v>70</v>
      </c>
      <c r="F14" s="21">
        <v>-8</v>
      </c>
      <c r="G14" s="21">
        <f t="shared" si="1"/>
        <v>62</v>
      </c>
      <c r="H14" s="21">
        <f t="shared" ref="H14:H27" si="14">MAX(G$13:G$33)</f>
        <v>95</v>
      </c>
      <c r="I14" s="27">
        <f t="shared" si="3"/>
        <v>19.578947368421055</v>
      </c>
      <c r="J14" s="5">
        <v>3.77</v>
      </c>
      <c r="K14" s="2">
        <f t="shared" ref="K14:K33" si="15">MAX(J$13:J$33)</f>
        <v>4.13</v>
      </c>
      <c r="L14" s="27">
        <f t="shared" si="5"/>
        <v>41.077481840193705</v>
      </c>
      <c r="M14" s="2">
        <v>0</v>
      </c>
      <c r="N14" s="2">
        <v>0</v>
      </c>
      <c r="O14" s="28">
        <v>0</v>
      </c>
      <c r="P14" s="28">
        <f t="shared" ref="P14:P33" si="16">MAX(O$13:O$33)</f>
        <v>130</v>
      </c>
      <c r="Q14" s="27">
        <f t="shared" si="6"/>
        <v>0</v>
      </c>
      <c r="R14" s="27">
        <f t="shared" si="7"/>
        <v>41.077481840193705</v>
      </c>
      <c r="S14" s="2">
        <v>30</v>
      </c>
      <c r="T14" s="28">
        <v>0</v>
      </c>
      <c r="U14" s="28">
        <f t="shared" si="8"/>
        <v>30</v>
      </c>
      <c r="V14" s="28">
        <f t="shared" ref="V14:V33" si="17">MAX(U$13:U$33)</f>
        <v>40</v>
      </c>
      <c r="W14" s="27">
        <f t="shared" si="10"/>
        <v>7.5</v>
      </c>
      <c r="X14" s="21">
        <f t="shared" si="11"/>
        <v>68.156429208614753</v>
      </c>
      <c r="Y14" s="2">
        <f t="shared" ref="Y14:Y33" si="18">RANK(X14,X$13:X$33)</f>
        <v>19</v>
      </c>
      <c r="Z14" s="2">
        <v>21</v>
      </c>
      <c r="AA14" s="22">
        <f t="shared" si="13"/>
        <v>0.90476190476190477</v>
      </c>
    </row>
    <row r="15" spans="1:27">
      <c r="A15" s="20" t="s">
        <v>1094</v>
      </c>
      <c r="B15" s="25" t="s">
        <v>1095</v>
      </c>
      <c r="C15" s="2" t="s">
        <v>26</v>
      </c>
      <c r="D15" s="2" t="s">
        <v>1138</v>
      </c>
      <c r="E15" s="2">
        <v>70</v>
      </c>
      <c r="F15" s="21">
        <v>0</v>
      </c>
      <c r="G15" s="21">
        <f t="shared" si="1"/>
        <v>70</v>
      </c>
      <c r="H15" s="21">
        <f t="shared" si="14"/>
        <v>95</v>
      </c>
      <c r="I15" s="27">
        <f t="shared" si="3"/>
        <v>22.105263157894736</v>
      </c>
      <c r="J15" s="5">
        <v>4</v>
      </c>
      <c r="K15" s="2">
        <f t="shared" si="15"/>
        <v>4.13</v>
      </c>
      <c r="L15" s="27">
        <f t="shared" si="5"/>
        <v>43.583535108958841</v>
      </c>
      <c r="M15" s="2">
        <v>0</v>
      </c>
      <c r="N15" s="2">
        <v>0</v>
      </c>
      <c r="O15" s="28">
        <v>20</v>
      </c>
      <c r="P15" s="28">
        <f t="shared" si="16"/>
        <v>130</v>
      </c>
      <c r="Q15" s="27">
        <f t="shared" si="6"/>
        <v>2.3076923076923079</v>
      </c>
      <c r="R15" s="27">
        <f t="shared" si="7"/>
        <v>45.891227416651148</v>
      </c>
      <c r="S15" s="2">
        <v>30</v>
      </c>
      <c r="T15" s="28">
        <v>0</v>
      </c>
      <c r="U15" s="28">
        <f t="shared" si="8"/>
        <v>30</v>
      </c>
      <c r="V15" s="28">
        <f t="shared" si="17"/>
        <v>40</v>
      </c>
      <c r="W15" s="27">
        <f t="shared" si="10"/>
        <v>7.5</v>
      </c>
      <c r="X15" s="21">
        <f t="shared" si="11"/>
        <v>75.496490574545888</v>
      </c>
      <c r="Y15" s="2">
        <f t="shared" si="18"/>
        <v>4</v>
      </c>
      <c r="Z15" s="2">
        <v>21</v>
      </c>
      <c r="AA15" s="22">
        <f t="shared" si="13"/>
        <v>0.19047619047619047</v>
      </c>
    </row>
    <row r="16" spans="1:27">
      <c r="A16" s="23" t="s">
        <v>1096</v>
      </c>
      <c r="B16" s="25" t="s">
        <v>1097</v>
      </c>
      <c r="C16" s="2" t="s">
        <v>26</v>
      </c>
      <c r="D16" s="2" t="s">
        <v>1138</v>
      </c>
      <c r="E16" s="2">
        <v>70</v>
      </c>
      <c r="F16" s="21">
        <v>0</v>
      </c>
      <c r="G16" s="21">
        <f t="shared" si="1"/>
        <v>70</v>
      </c>
      <c r="H16" s="21">
        <f t="shared" si="14"/>
        <v>95</v>
      </c>
      <c r="I16" s="27">
        <f t="shared" si="3"/>
        <v>22.105263157894736</v>
      </c>
      <c r="J16" s="5">
        <v>3.77</v>
      </c>
      <c r="K16" s="2">
        <f t="shared" si="15"/>
        <v>4.13</v>
      </c>
      <c r="L16" s="27">
        <f t="shared" si="5"/>
        <v>41.077481840193705</v>
      </c>
      <c r="M16" s="2">
        <v>0</v>
      </c>
      <c r="N16" s="2">
        <v>0</v>
      </c>
      <c r="O16" s="28">
        <v>0</v>
      </c>
      <c r="P16" s="28">
        <f t="shared" si="16"/>
        <v>130</v>
      </c>
      <c r="Q16" s="27">
        <f t="shared" si="6"/>
        <v>0</v>
      </c>
      <c r="R16" s="27">
        <f t="shared" si="7"/>
        <v>41.077481840193705</v>
      </c>
      <c r="S16" s="2">
        <v>30</v>
      </c>
      <c r="T16" s="28">
        <v>0</v>
      </c>
      <c r="U16" s="28">
        <f t="shared" si="8"/>
        <v>30</v>
      </c>
      <c r="V16" s="28">
        <f t="shared" si="17"/>
        <v>40</v>
      </c>
      <c r="W16" s="27">
        <f t="shared" si="10"/>
        <v>7.5</v>
      </c>
      <c r="X16" s="21">
        <f t="shared" si="11"/>
        <v>70.682744998088438</v>
      </c>
      <c r="Y16" s="2">
        <f t="shared" si="18"/>
        <v>12</v>
      </c>
      <c r="Z16" s="2">
        <v>21</v>
      </c>
      <c r="AA16" s="22">
        <f t="shared" si="13"/>
        <v>0.5714285714285714</v>
      </c>
    </row>
    <row r="17" spans="1:27">
      <c r="A17" s="23" t="s">
        <v>1098</v>
      </c>
      <c r="B17" s="25" t="s">
        <v>1099</v>
      </c>
      <c r="C17" s="2" t="s">
        <v>26</v>
      </c>
      <c r="D17" s="2" t="s">
        <v>1138</v>
      </c>
      <c r="E17" s="2">
        <v>70</v>
      </c>
      <c r="F17" s="21">
        <v>-8</v>
      </c>
      <c r="G17" s="21">
        <f t="shared" si="1"/>
        <v>62</v>
      </c>
      <c r="H17" s="21">
        <f t="shared" si="14"/>
        <v>95</v>
      </c>
      <c r="I17" s="27">
        <f t="shared" si="3"/>
        <v>19.578947368421055</v>
      </c>
      <c r="J17" s="5">
        <v>3.63</v>
      </c>
      <c r="K17" s="2">
        <f t="shared" si="15"/>
        <v>4.13</v>
      </c>
      <c r="L17" s="27">
        <f t="shared" si="5"/>
        <v>39.552058111380141</v>
      </c>
      <c r="M17" s="2">
        <v>0</v>
      </c>
      <c r="N17" s="2">
        <v>0</v>
      </c>
      <c r="O17" s="28">
        <v>0</v>
      </c>
      <c r="P17" s="28">
        <f t="shared" si="16"/>
        <v>130</v>
      </c>
      <c r="Q17" s="27">
        <f t="shared" si="6"/>
        <v>0</v>
      </c>
      <c r="R17" s="27">
        <f t="shared" si="7"/>
        <v>39.552058111380141</v>
      </c>
      <c r="S17" s="2">
        <v>30</v>
      </c>
      <c r="T17" s="28">
        <v>0</v>
      </c>
      <c r="U17" s="28">
        <f t="shared" si="8"/>
        <v>30</v>
      </c>
      <c r="V17" s="28">
        <f t="shared" si="17"/>
        <v>40</v>
      </c>
      <c r="W17" s="27">
        <f t="shared" si="10"/>
        <v>7.5</v>
      </c>
      <c r="X17" s="21">
        <f t="shared" si="11"/>
        <v>66.631005479801189</v>
      </c>
      <c r="Y17" s="2">
        <f t="shared" si="18"/>
        <v>21</v>
      </c>
      <c r="Z17" s="2">
        <v>21</v>
      </c>
      <c r="AA17" s="22">
        <f t="shared" si="13"/>
        <v>1</v>
      </c>
    </row>
    <row r="18" spans="1:27">
      <c r="A18" s="20" t="s">
        <v>1100</v>
      </c>
      <c r="B18" s="25" t="s">
        <v>1101</v>
      </c>
      <c r="C18" s="2" t="s">
        <v>26</v>
      </c>
      <c r="D18" s="2" t="s">
        <v>1138</v>
      </c>
      <c r="E18" s="2">
        <v>70</v>
      </c>
      <c r="F18" s="21">
        <v>0</v>
      </c>
      <c r="G18" s="21">
        <f t="shared" si="1"/>
        <v>70</v>
      </c>
      <c r="H18" s="21">
        <f t="shared" si="14"/>
        <v>95</v>
      </c>
      <c r="I18" s="27">
        <f t="shared" si="3"/>
        <v>22.105263157894736</v>
      </c>
      <c r="J18" s="5">
        <v>3.93</v>
      </c>
      <c r="K18" s="2">
        <f t="shared" si="15"/>
        <v>4.13</v>
      </c>
      <c r="L18" s="27">
        <f t="shared" si="5"/>
        <v>42.820823244552059</v>
      </c>
      <c r="M18" s="2">
        <v>0</v>
      </c>
      <c r="N18" s="2">
        <v>0</v>
      </c>
      <c r="O18" s="28">
        <v>5.5</v>
      </c>
      <c r="P18" s="28">
        <f t="shared" si="16"/>
        <v>130</v>
      </c>
      <c r="Q18" s="27">
        <f t="shared" si="6"/>
        <v>0.63461538461538469</v>
      </c>
      <c r="R18" s="27">
        <f t="shared" si="7"/>
        <v>43.455438629167446</v>
      </c>
      <c r="S18" s="2">
        <v>30</v>
      </c>
      <c r="T18" s="28">
        <v>1</v>
      </c>
      <c r="U18" s="28">
        <f t="shared" si="8"/>
        <v>31</v>
      </c>
      <c r="V18" s="28">
        <f t="shared" si="17"/>
        <v>40</v>
      </c>
      <c r="W18" s="27">
        <f t="shared" si="10"/>
        <v>7.75</v>
      </c>
      <c r="X18" s="21">
        <f t="shared" si="11"/>
        <v>73.310701787062186</v>
      </c>
      <c r="Y18" s="2">
        <f t="shared" si="18"/>
        <v>8</v>
      </c>
      <c r="Z18" s="2">
        <v>21</v>
      </c>
      <c r="AA18" s="22">
        <f t="shared" si="13"/>
        <v>0.38095238095238093</v>
      </c>
    </row>
    <row r="19" spans="1:27">
      <c r="A19" s="20" t="s">
        <v>1102</v>
      </c>
      <c r="B19" s="25" t="s">
        <v>1103</v>
      </c>
      <c r="C19" s="2" t="s">
        <v>26</v>
      </c>
      <c r="D19" s="2" t="s">
        <v>1138</v>
      </c>
      <c r="E19" s="2">
        <v>70</v>
      </c>
      <c r="F19" s="21">
        <v>13</v>
      </c>
      <c r="G19" s="21">
        <f t="shared" si="1"/>
        <v>83</v>
      </c>
      <c r="H19" s="21">
        <f t="shared" si="14"/>
        <v>95</v>
      </c>
      <c r="I19" s="27">
        <f t="shared" si="3"/>
        <v>26.210526315789476</v>
      </c>
      <c r="J19" s="5">
        <v>3.93</v>
      </c>
      <c r="K19" s="2">
        <f t="shared" si="15"/>
        <v>4.13</v>
      </c>
      <c r="L19" s="27">
        <f t="shared" si="5"/>
        <v>42.820823244552059</v>
      </c>
      <c r="M19" s="2">
        <v>0</v>
      </c>
      <c r="N19" s="2">
        <v>0</v>
      </c>
      <c r="O19" s="28">
        <v>1.25</v>
      </c>
      <c r="P19" s="28">
        <f t="shared" si="16"/>
        <v>130</v>
      </c>
      <c r="Q19" s="27">
        <f t="shared" si="6"/>
        <v>0.14423076923076925</v>
      </c>
      <c r="R19" s="27">
        <f t="shared" si="7"/>
        <v>42.965054013782826</v>
      </c>
      <c r="S19" s="2">
        <v>30</v>
      </c>
      <c r="T19" s="28">
        <v>0</v>
      </c>
      <c r="U19" s="28">
        <f t="shared" si="8"/>
        <v>30</v>
      </c>
      <c r="V19" s="28">
        <f t="shared" si="17"/>
        <v>40</v>
      </c>
      <c r="W19" s="27">
        <f t="shared" si="10"/>
        <v>7.5</v>
      </c>
      <c r="X19" s="21">
        <f t="shared" si="11"/>
        <v>76.675580329572298</v>
      </c>
      <c r="Y19" s="2">
        <f t="shared" si="18"/>
        <v>3</v>
      </c>
      <c r="Z19" s="2">
        <v>21</v>
      </c>
      <c r="AA19" s="22">
        <f t="shared" si="13"/>
        <v>0.14285714285714285</v>
      </c>
    </row>
    <row r="20" spans="1:27">
      <c r="A20" s="23" t="s">
        <v>1104</v>
      </c>
      <c r="B20" s="25" t="s">
        <v>1105</v>
      </c>
      <c r="C20" s="2" t="s">
        <v>26</v>
      </c>
      <c r="D20" s="2" t="s">
        <v>1138</v>
      </c>
      <c r="E20" s="2">
        <v>70</v>
      </c>
      <c r="F20" s="21">
        <v>0</v>
      </c>
      <c r="G20" s="21">
        <f t="shared" si="1"/>
        <v>70</v>
      </c>
      <c r="H20" s="21">
        <f t="shared" si="14"/>
        <v>95</v>
      </c>
      <c r="I20" s="27">
        <f t="shared" si="3"/>
        <v>22.105263157894736</v>
      </c>
      <c r="J20" s="5">
        <v>3.57</v>
      </c>
      <c r="K20" s="2">
        <f t="shared" si="15"/>
        <v>4.13</v>
      </c>
      <c r="L20" s="27">
        <f t="shared" si="5"/>
        <v>38.898305084745765</v>
      </c>
      <c r="M20" s="2">
        <v>0</v>
      </c>
      <c r="N20" s="2">
        <v>0</v>
      </c>
      <c r="O20" s="28">
        <v>3</v>
      </c>
      <c r="P20" s="28">
        <f t="shared" si="16"/>
        <v>130</v>
      </c>
      <c r="Q20" s="27">
        <f t="shared" si="6"/>
        <v>0.34615384615384615</v>
      </c>
      <c r="R20" s="27">
        <f t="shared" si="7"/>
        <v>39.244458930899611</v>
      </c>
      <c r="S20" s="2">
        <v>30</v>
      </c>
      <c r="T20" s="28">
        <v>3</v>
      </c>
      <c r="U20" s="28">
        <f t="shared" si="8"/>
        <v>33</v>
      </c>
      <c r="V20" s="28">
        <f t="shared" si="17"/>
        <v>40</v>
      </c>
      <c r="W20" s="27">
        <f t="shared" si="10"/>
        <v>8.25</v>
      </c>
      <c r="X20" s="21">
        <f t="shared" si="11"/>
        <v>69.599722088794351</v>
      </c>
      <c r="Y20" s="2">
        <f t="shared" si="18"/>
        <v>15</v>
      </c>
      <c r="Z20" s="2">
        <v>21</v>
      </c>
      <c r="AA20" s="22">
        <f t="shared" si="13"/>
        <v>0.7142857142857143</v>
      </c>
    </row>
    <row r="21" spans="1:27">
      <c r="A21" s="23" t="s">
        <v>1106</v>
      </c>
      <c r="B21" s="25" t="s">
        <v>1107</v>
      </c>
      <c r="C21" s="2" t="s">
        <v>26</v>
      </c>
      <c r="D21" s="2" t="s">
        <v>1138</v>
      </c>
      <c r="E21" s="2">
        <v>70</v>
      </c>
      <c r="F21" s="21">
        <v>-10</v>
      </c>
      <c r="G21" s="21">
        <f t="shared" si="1"/>
        <v>60</v>
      </c>
      <c r="H21" s="21">
        <f t="shared" si="14"/>
        <v>95</v>
      </c>
      <c r="I21" s="27">
        <f t="shared" si="3"/>
        <v>18.94736842105263</v>
      </c>
      <c r="J21" s="5">
        <v>3.9</v>
      </c>
      <c r="K21" s="2">
        <f t="shared" si="15"/>
        <v>4.13</v>
      </c>
      <c r="L21" s="27">
        <f t="shared" si="5"/>
        <v>42.493946731234864</v>
      </c>
      <c r="M21" s="2">
        <v>0</v>
      </c>
      <c r="N21" s="2">
        <v>0</v>
      </c>
      <c r="O21" s="28">
        <v>0</v>
      </c>
      <c r="P21" s="28">
        <f t="shared" si="16"/>
        <v>130</v>
      </c>
      <c r="Q21" s="27">
        <f t="shared" si="6"/>
        <v>0</v>
      </c>
      <c r="R21" s="27">
        <f t="shared" si="7"/>
        <v>42.493946731234864</v>
      </c>
      <c r="S21" s="2">
        <v>30</v>
      </c>
      <c r="T21" s="28">
        <v>0</v>
      </c>
      <c r="U21" s="28">
        <f t="shared" si="8"/>
        <v>30</v>
      </c>
      <c r="V21" s="28">
        <f t="shared" si="17"/>
        <v>40</v>
      </c>
      <c r="W21" s="27">
        <f t="shared" si="10"/>
        <v>7.5</v>
      </c>
      <c r="X21" s="21">
        <f t="shared" si="11"/>
        <v>68.941315152287501</v>
      </c>
      <c r="Y21" s="2">
        <f>RANK(X21,X$13:X$33)</f>
        <v>18</v>
      </c>
      <c r="Z21" s="2">
        <v>21</v>
      </c>
      <c r="AA21" s="22">
        <f t="shared" si="13"/>
        <v>0.8571428571428571</v>
      </c>
    </row>
    <row r="22" spans="1:27">
      <c r="A22" s="20" t="s">
        <v>1108</v>
      </c>
      <c r="B22" s="25" t="s">
        <v>1109</v>
      </c>
      <c r="C22" s="2" t="s">
        <v>26</v>
      </c>
      <c r="D22" s="2" t="s">
        <v>1138</v>
      </c>
      <c r="E22" s="2">
        <v>70</v>
      </c>
      <c r="F22" s="21">
        <v>-10</v>
      </c>
      <c r="G22" s="21">
        <f t="shared" si="1"/>
        <v>60</v>
      </c>
      <c r="H22" s="21">
        <f t="shared" si="14"/>
        <v>95</v>
      </c>
      <c r="I22" s="27">
        <f t="shared" si="3"/>
        <v>18.94736842105263</v>
      </c>
      <c r="J22" s="5">
        <v>4.05</v>
      </c>
      <c r="K22" s="2">
        <f t="shared" si="15"/>
        <v>4.13</v>
      </c>
      <c r="L22" s="27">
        <f t="shared" si="5"/>
        <v>44.128329297820827</v>
      </c>
      <c r="M22" s="2">
        <v>0</v>
      </c>
      <c r="N22" s="2">
        <v>0</v>
      </c>
      <c r="O22" s="28">
        <v>0</v>
      </c>
      <c r="P22" s="28">
        <f t="shared" si="16"/>
        <v>130</v>
      </c>
      <c r="Q22" s="27">
        <f t="shared" si="6"/>
        <v>0</v>
      </c>
      <c r="R22" s="27">
        <f t="shared" si="7"/>
        <v>44.128329297820827</v>
      </c>
      <c r="S22" s="2">
        <v>30</v>
      </c>
      <c r="T22" s="28">
        <v>0</v>
      </c>
      <c r="U22" s="28">
        <f t="shared" si="8"/>
        <v>30</v>
      </c>
      <c r="V22" s="28">
        <f t="shared" si="17"/>
        <v>40</v>
      </c>
      <c r="W22" s="27">
        <f t="shared" si="10"/>
        <v>7.5</v>
      </c>
      <c r="X22" s="21">
        <f t="shared" si="11"/>
        <v>70.575697718873457</v>
      </c>
      <c r="Y22" s="2">
        <f t="shared" si="18"/>
        <v>13</v>
      </c>
      <c r="Z22" s="2">
        <v>21</v>
      </c>
      <c r="AA22" s="22">
        <f t="shared" si="13"/>
        <v>0.61904761904761907</v>
      </c>
    </row>
    <row r="23" spans="1:27">
      <c r="A23" s="23" t="s">
        <v>1110</v>
      </c>
      <c r="B23" s="25" t="s">
        <v>1111</v>
      </c>
      <c r="C23" s="2" t="s">
        <v>26</v>
      </c>
      <c r="D23" s="2" t="s">
        <v>1138</v>
      </c>
      <c r="E23" s="2">
        <v>70</v>
      </c>
      <c r="F23" s="21">
        <v>-2</v>
      </c>
      <c r="G23" s="21">
        <f t="shared" si="1"/>
        <v>68</v>
      </c>
      <c r="H23" s="21">
        <f>MAX(G$13:G$33)</f>
        <v>95</v>
      </c>
      <c r="I23" s="27">
        <f t="shared" si="3"/>
        <v>21.473684210526315</v>
      </c>
      <c r="J23" s="5">
        <v>4.13</v>
      </c>
      <c r="K23" s="2">
        <f t="shared" si="15"/>
        <v>4.13</v>
      </c>
      <c r="L23" s="27">
        <f t="shared" si="5"/>
        <v>45</v>
      </c>
      <c r="M23" s="2">
        <v>0</v>
      </c>
      <c r="N23" s="2">
        <v>0</v>
      </c>
      <c r="O23" s="28">
        <v>5</v>
      </c>
      <c r="P23" s="28">
        <f t="shared" si="16"/>
        <v>130</v>
      </c>
      <c r="Q23" s="27">
        <f t="shared" si="6"/>
        <v>0.57692307692307698</v>
      </c>
      <c r="R23" s="27">
        <f t="shared" si="7"/>
        <v>45.57692307692308</v>
      </c>
      <c r="S23" s="2">
        <v>30</v>
      </c>
      <c r="T23" s="28">
        <v>0</v>
      </c>
      <c r="U23" s="28">
        <f t="shared" si="8"/>
        <v>30</v>
      </c>
      <c r="V23" s="28">
        <f t="shared" si="17"/>
        <v>40</v>
      </c>
      <c r="W23" s="27">
        <f t="shared" si="10"/>
        <v>7.5</v>
      </c>
      <c r="X23" s="21">
        <f t="shared" si="11"/>
        <v>74.550607287449395</v>
      </c>
      <c r="Y23" s="2">
        <f t="shared" si="18"/>
        <v>6</v>
      </c>
      <c r="Z23" s="2">
        <v>21</v>
      </c>
      <c r="AA23" s="22">
        <f t="shared" si="13"/>
        <v>0.2857142857142857</v>
      </c>
    </row>
    <row r="24" spans="1:27">
      <c r="A24" s="23" t="s">
        <v>1112</v>
      </c>
      <c r="B24" s="25" t="s">
        <v>1113</v>
      </c>
      <c r="C24" s="2" t="s">
        <v>26</v>
      </c>
      <c r="D24" s="2" t="s">
        <v>1138</v>
      </c>
      <c r="E24" s="2">
        <v>70</v>
      </c>
      <c r="F24" s="21">
        <v>0</v>
      </c>
      <c r="G24" s="21">
        <f t="shared" si="1"/>
        <v>70</v>
      </c>
      <c r="H24" s="21">
        <f t="shared" si="14"/>
        <v>95</v>
      </c>
      <c r="I24" s="27">
        <f t="shared" si="3"/>
        <v>22.105263157894736</v>
      </c>
      <c r="J24" s="5">
        <v>3.79</v>
      </c>
      <c r="K24" s="2">
        <f t="shared" si="15"/>
        <v>4.13</v>
      </c>
      <c r="L24" s="27">
        <f t="shared" si="5"/>
        <v>41.295399515738502</v>
      </c>
      <c r="M24" s="2">
        <v>0</v>
      </c>
      <c r="N24" s="2">
        <v>0</v>
      </c>
      <c r="O24" s="28">
        <v>0</v>
      </c>
      <c r="P24" s="28">
        <f t="shared" si="16"/>
        <v>130</v>
      </c>
      <c r="Q24" s="27">
        <f t="shared" si="6"/>
        <v>0</v>
      </c>
      <c r="R24" s="27">
        <f t="shared" si="7"/>
        <v>41.295399515738502</v>
      </c>
      <c r="S24" s="2">
        <v>30</v>
      </c>
      <c r="T24" s="28">
        <v>0</v>
      </c>
      <c r="U24" s="28">
        <f t="shared" si="8"/>
        <v>30</v>
      </c>
      <c r="V24" s="28">
        <f>MAX(U$13:U$33)</f>
        <v>40</v>
      </c>
      <c r="W24" s="27">
        <f t="shared" si="10"/>
        <v>7.5</v>
      </c>
      <c r="X24" s="21">
        <f t="shared" si="11"/>
        <v>70.900662673633235</v>
      </c>
      <c r="Y24" s="2">
        <f t="shared" si="18"/>
        <v>11</v>
      </c>
      <c r="Z24" s="2">
        <v>21</v>
      </c>
      <c r="AA24" s="22">
        <f t="shared" si="13"/>
        <v>0.52380952380952384</v>
      </c>
    </row>
    <row r="25" spans="1:27">
      <c r="A25" s="20" t="s">
        <v>1114</v>
      </c>
      <c r="B25" s="25" t="s">
        <v>1115</v>
      </c>
      <c r="C25" s="2" t="s">
        <v>26</v>
      </c>
      <c r="D25" s="2" t="s">
        <v>1138</v>
      </c>
      <c r="E25" s="2">
        <v>70</v>
      </c>
      <c r="F25" s="21">
        <v>4</v>
      </c>
      <c r="G25" s="21">
        <f t="shared" si="1"/>
        <v>74</v>
      </c>
      <c r="H25" s="21">
        <f t="shared" si="14"/>
        <v>95</v>
      </c>
      <c r="I25" s="27">
        <f t="shared" si="3"/>
        <v>23.368421052631579</v>
      </c>
      <c r="J25" s="5">
        <v>3.91</v>
      </c>
      <c r="K25" s="2">
        <f t="shared" si="15"/>
        <v>4.13</v>
      </c>
      <c r="L25" s="27">
        <f t="shared" si="5"/>
        <v>42.60290556900727</v>
      </c>
      <c r="M25" s="2">
        <v>0</v>
      </c>
      <c r="N25" s="2">
        <v>0</v>
      </c>
      <c r="O25" s="28">
        <v>2.5</v>
      </c>
      <c r="P25" s="28">
        <f t="shared" si="16"/>
        <v>130</v>
      </c>
      <c r="Q25" s="27">
        <f t="shared" si="6"/>
        <v>0.28846153846153849</v>
      </c>
      <c r="R25" s="27">
        <f t="shared" si="7"/>
        <v>42.89136710746881</v>
      </c>
      <c r="S25" s="2">
        <v>30</v>
      </c>
      <c r="T25" s="28">
        <v>0</v>
      </c>
      <c r="U25" s="28">
        <f t="shared" si="8"/>
        <v>30</v>
      </c>
      <c r="V25" s="28">
        <f t="shared" si="17"/>
        <v>40</v>
      </c>
      <c r="W25" s="27">
        <f t="shared" si="10"/>
        <v>7.5</v>
      </c>
      <c r="X25" s="21">
        <f t="shared" si="11"/>
        <v>73.759788160100385</v>
      </c>
      <c r="Y25" s="2">
        <f t="shared" si="18"/>
        <v>7</v>
      </c>
      <c r="Z25" s="2">
        <v>21</v>
      </c>
      <c r="AA25" s="22">
        <f t="shared" si="13"/>
        <v>0.33333333333333331</v>
      </c>
    </row>
    <row r="26" spans="1:27">
      <c r="A26" s="23" t="s">
        <v>1116</v>
      </c>
      <c r="B26" s="25" t="s">
        <v>1117</v>
      </c>
      <c r="C26" s="2" t="s">
        <v>26</v>
      </c>
      <c r="D26" s="2" t="s">
        <v>1138</v>
      </c>
      <c r="E26" s="2">
        <v>70</v>
      </c>
      <c r="F26" s="21">
        <v>-3</v>
      </c>
      <c r="G26" s="21">
        <f t="shared" si="1"/>
        <v>67</v>
      </c>
      <c r="H26" s="21">
        <f t="shared" si="14"/>
        <v>95</v>
      </c>
      <c r="I26" s="27">
        <f t="shared" si="3"/>
        <v>21.157894736842103</v>
      </c>
      <c r="J26" s="5">
        <v>3.64</v>
      </c>
      <c r="K26" s="2">
        <f t="shared" si="15"/>
        <v>4.13</v>
      </c>
      <c r="L26" s="27">
        <f t="shared" si="5"/>
        <v>39.661016949152547</v>
      </c>
      <c r="M26" s="2">
        <v>0</v>
      </c>
      <c r="N26" s="2">
        <v>0</v>
      </c>
      <c r="O26" s="28">
        <f>10+60+60</f>
        <v>130</v>
      </c>
      <c r="P26" s="28">
        <f t="shared" si="16"/>
        <v>130</v>
      </c>
      <c r="Q26" s="27">
        <f t="shared" si="6"/>
        <v>15</v>
      </c>
      <c r="R26" s="27">
        <f t="shared" si="7"/>
        <v>54.661016949152547</v>
      </c>
      <c r="S26" s="2">
        <v>30</v>
      </c>
      <c r="T26" s="28">
        <v>0</v>
      </c>
      <c r="U26" s="28">
        <f t="shared" si="8"/>
        <v>30</v>
      </c>
      <c r="V26" s="28">
        <f t="shared" si="17"/>
        <v>40</v>
      </c>
      <c r="W26" s="27">
        <f t="shared" si="10"/>
        <v>7.5</v>
      </c>
      <c r="X26" s="21">
        <f t="shared" si="11"/>
        <v>83.318911685994649</v>
      </c>
      <c r="Y26" s="2">
        <f>RANK(X26,X$13:X$33)</f>
        <v>2</v>
      </c>
      <c r="Z26" s="2">
        <v>21</v>
      </c>
      <c r="AA26" s="22">
        <f t="shared" si="13"/>
        <v>9.5238095238095233E-2</v>
      </c>
    </row>
    <row r="27" spans="1:27">
      <c r="A27" s="23" t="s">
        <v>1118</v>
      </c>
      <c r="B27" s="25" t="s">
        <v>1119</v>
      </c>
      <c r="C27" s="2" t="s">
        <v>26</v>
      </c>
      <c r="D27" s="2" t="s">
        <v>1138</v>
      </c>
      <c r="E27" s="2">
        <v>70</v>
      </c>
      <c r="F27" s="21">
        <v>25</v>
      </c>
      <c r="G27" s="21">
        <f t="shared" si="1"/>
        <v>95</v>
      </c>
      <c r="H27" s="21">
        <f t="shared" si="14"/>
        <v>95</v>
      </c>
      <c r="I27" s="27">
        <f t="shared" si="3"/>
        <v>30</v>
      </c>
      <c r="J27" s="5">
        <v>3.5</v>
      </c>
      <c r="K27" s="2">
        <f t="shared" si="15"/>
        <v>4.13</v>
      </c>
      <c r="L27" s="27">
        <f t="shared" si="5"/>
        <v>38.13559322033899</v>
      </c>
      <c r="M27" s="2">
        <v>0</v>
      </c>
      <c r="N27" s="2">
        <v>0</v>
      </c>
      <c r="O27" s="28">
        <f>60+15+22.5</f>
        <v>97.5</v>
      </c>
      <c r="P27" s="28">
        <f t="shared" si="16"/>
        <v>130</v>
      </c>
      <c r="Q27" s="27">
        <f t="shared" si="6"/>
        <v>11.25</v>
      </c>
      <c r="R27" s="27">
        <f t="shared" si="7"/>
        <v>49.38559322033899</v>
      </c>
      <c r="S27" s="2">
        <v>30</v>
      </c>
      <c r="T27" s="28">
        <v>0</v>
      </c>
      <c r="U27" s="28">
        <f t="shared" si="8"/>
        <v>30</v>
      </c>
      <c r="V27" s="28">
        <f t="shared" si="17"/>
        <v>40</v>
      </c>
      <c r="W27" s="27">
        <f t="shared" si="10"/>
        <v>7.5</v>
      </c>
      <c r="X27" s="21">
        <f t="shared" si="11"/>
        <v>86.88559322033899</v>
      </c>
      <c r="Y27" s="2">
        <f t="shared" si="18"/>
        <v>1</v>
      </c>
      <c r="Z27" s="2">
        <v>21</v>
      </c>
      <c r="AA27" s="22">
        <f t="shared" si="13"/>
        <v>4.7619047619047616E-2</v>
      </c>
    </row>
    <row r="28" spans="1:27">
      <c r="A28" s="20" t="s">
        <v>1120</v>
      </c>
      <c r="B28" s="25" t="s">
        <v>1121</v>
      </c>
      <c r="C28" s="2" t="s">
        <v>26</v>
      </c>
      <c r="D28" s="2" t="s">
        <v>1138</v>
      </c>
      <c r="E28" s="2">
        <v>70</v>
      </c>
      <c r="F28" s="21">
        <v>0</v>
      </c>
      <c r="G28" s="21">
        <f t="shared" si="1"/>
        <v>70</v>
      </c>
      <c r="H28" s="21">
        <f t="shared" ref="H28:H33" si="19">MAX(G$13:G$35)</f>
        <v>95</v>
      </c>
      <c r="I28" s="27">
        <f t="shared" si="3"/>
        <v>22.105263157894736</v>
      </c>
      <c r="J28" s="5">
        <v>3.54</v>
      </c>
      <c r="K28" s="2">
        <f t="shared" si="15"/>
        <v>4.13</v>
      </c>
      <c r="L28" s="27">
        <f t="shared" si="5"/>
        <v>38.571428571428577</v>
      </c>
      <c r="M28" s="2">
        <v>0</v>
      </c>
      <c r="N28" s="2">
        <v>0</v>
      </c>
      <c r="O28" s="28">
        <v>10</v>
      </c>
      <c r="P28" s="28">
        <f t="shared" si="16"/>
        <v>130</v>
      </c>
      <c r="Q28" s="27">
        <f t="shared" si="6"/>
        <v>1.153846153846154</v>
      </c>
      <c r="R28" s="27">
        <f t="shared" si="7"/>
        <v>39.72527472527473</v>
      </c>
      <c r="S28" s="2">
        <v>30</v>
      </c>
      <c r="T28" s="28">
        <v>0</v>
      </c>
      <c r="U28" s="28">
        <f t="shared" si="8"/>
        <v>30</v>
      </c>
      <c r="V28" s="28">
        <f t="shared" si="17"/>
        <v>40</v>
      </c>
      <c r="W28" s="27">
        <f t="shared" si="10"/>
        <v>7.5</v>
      </c>
      <c r="X28" s="21">
        <f t="shared" si="11"/>
        <v>69.33053788316947</v>
      </c>
      <c r="Y28" s="2">
        <f t="shared" si="18"/>
        <v>17</v>
      </c>
      <c r="Z28" s="2">
        <v>21</v>
      </c>
      <c r="AA28" s="22">
        <f t="shared" si="13"/>
        <v>0.80952380952380953</v>
      </c>
    </row>
    <row r="29" spans="1:27">
      <c r="A29" s="23" t="s">
        <v>1122</v>
      </c>
      <c r="B29" s="25" t="s">
        <v>1123</v>
      </c>
      <c r="C29" s="2" t="s">
        <v>26</v>
      </c>
      <c r="D29" s="2" t="s">
        <v>1138</v>
      </c>
      <c r="E29" s="2">
        <v>70</v>
      </c>
      <c r="F29" s="21">
        <v>0</v>
      </c>
      <c r="G29" s="21">
        <f t="shared" si="1"/>
        <v>70</v>
      </c>
      <c r="H29" s="21">
        <f t="shared" si="19"/>
        <v>95</v>
      </c>
      <c r="I29" s="27">
        <f t="shared" si="3"/>
        <v>22.105263157894736</v>
      </c>
      <c r="J29" s="5">
        <v>3.5</v>
      </c>
      <c r="K29" s="2">
        <f t="shared" si="15"/>
        <v>4.13</v>
      </c>
      <c r="L29" s="27">
        <f t="shared" si="5"/>
        <v>38.13559322033899</v>
      </c>
      <c r="M29" s="2">
        <v>0</v>
      </c>
      <c r="N29" s="2">
        <v>0</v>
      </c>
      <c r="O29" s="28">
        <v>2.5</v>
      </c>
      <c r="P29" s="28">
        <f t="shared" si="16"/>
        <v>130</v>
      </c>
      <c r="Q29" s="27">
        <f t="shared" si="6"/>
        <v>0.28846153846153849</v>
      </c>
      <c r="R29" s="27">
        <f t="shared" si="7"/>
        <v>38.42405475880053</v>
      </c>
      <c r="S29" s="2">
        <v>30</v>
      </c>
      <c r="T29" s="28">
        <v>0</v>
      </c>
      <c r="U29" s="28">
        <f t="shared" si="8"/>
        <v>30</v>
      </c>
      <c r="V29" s="28">
        <f t="shared" si="17"/>
        <v>40</v>
      </c>
      <c r="W29" s="27">
        <f t="shared" si="10"/>
        <v>7.5</v>
      </c>
      <c r="X29" s="21">
        <f t="shared" si="11"/>
        <v>68.029317916695263</v>
      </c>
      <c r="Y29" s="2">
        <f t="shared" si="18"/>
        <v>20</v>
      </c>
      <c r="Z29" s="2">
        <v>21</v>
      </c>
      <c r="AA29" s="22">
        <f t="shared" si="13"/>
        <v>0.95238095238095233</v>
      </c>
    </row>
    <row r="30" spans="1:27">
      <c r="A30" s="23" t="s">
        <v>1124</v>
      </c>
      <c r="B30" s="25" t="s">
        <v>1125</v>
      </c>
      <c r="C30" s="2" t="s">
        <v>26</v>
      </c>
      <c r="D30" s="2" t="s">
        <v>1138</v>
      </c>
      <c r="E30" s="2">
        <v>70</v>
      </c>
      <c r="F30" s="21">
        <v>0</v>
      </c>
      <c r="G30" s="21">
        <f t="shared" si="1"/>
        <v>70</v>
      </c>
      <c r="H30" s="21">
        <f t="shared" si="19"/>
        <v>95</v>
      </c>
      <c r="I30" s="27">
        <f t="shared" si="3"/>
        <v>22.105263157894736</v>
      </c>
      <c r="J30" s="5">
        <v>3.65</v>
      </c>
      <c r="K30" s="2">
        <f t="shared" si="15"/>
        <v>4.13</v>
      </c>
      <c r="L30" s="27">
        <f t="shared" si="5"/>
        <v>39.769975786924938</v>
      </c>
      <c r="M30" s="2">
        <v>0</v>
      </c>
      <c r="N30" s="2">
        <v>0</v>
      </c>
      <c r="O30" s="28">
        <v>0</v>
      </c>
      <c r="P30" s="28">
        <f t="shared" si="16"/>
        <v>130</v>
      </c>
      <c r="Q30" s="27">
        <f t="shared" si="6"/>
        <v>0</v>
      </c>
      <c r="R30" s="27">
        <f t="shared" si="7"/>
        <v>39.769975786924938</v>
      </c>
      <c r="S30" s="2">
        <v>30</v>
      </c>
      <c r="T30" s="28">
        <v>0</v>
      </c>
      <c r="U30" s="28">
        <f t="shared" si="8"/>
        <v>30</v>
      </c>
      <c r="V30" s="28">
        <f>MAX(U$13:U$33)</f>
        <v>40</v>
      </c>
      <c r="W30" s="27">
        <f t="shared" si="10"/>
        <v>7.5</v>
      </c>
      <c r="X30" s="21">
        <f t="shared" si="11"/>
        <v>69.375238944819671</v>
      </c>
      <c r="Y30" s="2">
        <f t="shared" si="18"/>
        <v>16</v>
      </c>
      <c r="Z30" s="2">
        <v>21</v>
      </c>
      <c r="AA30" s="22">
        <f t="shared" si="13"/>
        <v>0.76190476190476186</v>
      </c>
    </row>
    <row r="31" spans="1:27">
      <c r="A31" s="20" t="s">
        <v>1126</v>
      </c>
      <c r="B31" s="25" t="s">
        <v>1127</v>
      </c>
      <c r="C31" s="2" t="s">
        <v>26</v>
      </c>
      <c r="D31" s="2" t="s">
        <v>1138</v>
      </c>
      <c r="E31" s="2">
        <v>70</v>
      </c>
      <c r="F31" s="21">
        <v>0</v>
      </c>
      <c r="G31" s="21">
        <f t="shared" si="1"/>
        <v>70</v>
      </c>
      <c r="H31" s="21">
        <f t="shared" si="19"/>
        <v>95</v>
      </c>
      <c r="I31" s="27">
        <f t="shared" si="3"/>
        <v>22.105263157894736</v>
      </c>
      <c r="J31" s="5">
        <v>3.69</v>
      </c>
      <c r="K31" s="2">
        <f t="shared" si="15"/>
        <v>4.13</v>
      </c>
      <c r="L31" s="27">
        <f t="shared" si="5"/>
        <v>40.205811138014525</v>
      </c>
      <c r="M31" s="2">
        <v>0</v>
      </c>
      <c r="N31" s="2">
        <v>0</v>
      </c>
      <c r="O31" s="28">
        <v>0</v>
      </c>
      <c r="P31" s="28">
        <f t="shared" si="16"/>
        <v>130</v>
      </c>
      <c r="Q31" s="27">
        <f t="shared" si="6"/>
        <v>0</v>
      </c>
      <c r="R31" s="27">
        <f t="shared" si="7"/>
        <v>40.205811138014525</v>
      </c>
      <c r="S31" s="2">
        <v>30</v>
      </c>
      <c r="T31" s="28">
        <v>0</v>
      </c>
      <c r="U31" s="28">
        <f t="shared" si="8"/>
        <v>30</v>
      </c>
      <c r="V31" s="28">
        <f t="shared" si="17"/>
        <v>40</v>
      </c>
      <c r="W31" s="27">
        <f t="shared" si="10"/>
        <v>7.5</v>
      </c>
      <c r="X31" s="21">
        <f t="shared" si="11"/>
        <v>69.811074295909265</v>
      </c>
      <c r="Y31" s="2">
        <f>RANK(X31,X$13:X$33)</f>
        <v>14</v>
      </c>
      <c r="Z31" s="2">
        <v>21</v>
      </c>
      <c r="AA31" s="22">
        <f t="shared" si="13"/>
        <v>0.66666666666666663</v>
      </c>
    </row>
    <row r="32" spans="1:27">
      <c r="A32" s="23" t="s">
        <v>1128</v>
      </c>
      <c r="B32" s="25" t="s">
        <v>1129</v>
      </c>
      <c r="C32" s="2" t="s">
        <v>26</v>
      </c>
      <c r="D32" s="2" t="s">
        <v>1138</v>
      </c>
      <c r="E32" s="2">
        <v>70</v>
      </c>
      <c r="F32" s="21">
        <v>0</v>
      </c>
      <c r="G32" s="21">
        <f t="shared" si="1"/>
        <v>70</v>
      </c>
      <c r="H32" s="21">
        <f t="shared" si="19"/>
        <v>95</v>
      </c>
      <c r="I32" s="27">
        <f t="shared" si="3"/>
        <v>22.105263157894736</v>
      </c>
      <c r="J32" s="5">
        <v>3.93</v>
      </c>
      <c r="K32" s="2">
        <f t="shared" si="15"/>
        <v>4.13</v>
      </c>
      <c r="L32" s="27">
        <f t="shared" si="5"/>
        <v>42.820823244552059</v>
      </c>
      <c r="M32" s="2">
        <v>0</v>
      </c>
      <c r="N32" s="2">
        <v>0</v>
      </c>
      <c r="O32" s="28">
        <v>4</v>
      </c>
      <c r="P32" s="28">
        <f t="shared" si="16"/>
        <v>130</v>
      </c>
      <c r="Q32" s="27">
        <f t="shared" si="6"/>
        <v>0.46153846153846156</v>
      </c>
      <c r="R32" s="27">
        <f t="shared" si="7"/>
        <v>43.282361706090519</v>
      </c>
      <c r="S32" s="2">
        <v>30</v>
      </c>
      <c r="T32" s="28">
        <f>5+5</f>
        <v>10</v>
      </c>
      <c r="U32" s="28">
        <f t="shared" si="8"/>
        <v>40</v>
      </c>
      <c r="V32" s="28">
        <f t="shared" si="17"/>
        <v>40</v>
      </c>
      <c r="W32" s="27">
        <f t="shared" si="10"/>
        <v>10</v>
      </c>
      <c r="X32" s="21">
        <f t="shared" si="11"/>
        <v>75.387624863985252</v>
      </c>
      <c r="Y32" s="2">
        <f t="shared" si="18"/>
        <v>5</v>
      </c>
      <c r="Z32" s="2">
        <v>21</v>
      </c>
      <c r="AA32" s="22">
        <f t="shared" si="13"/>
        <v>0.23809523809523808</v>
      </c>
    </row>
    <row r="33" spans="1:27">
      <c r="A33" s="23" t="s">
        <v>1130</v>
      </c>
      <c r="B33" s="25" t="s">
        <v>1131</v>
      </c>
      <c r="C33" s="2" t="s">
        <v>26</v>
      </c>
      <c r="D33" s="2" t="s">
        <v>1138</v>
      </c>
      <c r="E33" s="2">
        <v>70</v>
      </c>
      <c r="F33" s="21">
        <v>0</v>
      </c>
      <c r="G33" s="21">
        <f t="shared" si="1"/>
        <v>70</v>
      </c>
      <c r="H33" s="21">
        <f t="shared" si="19"/>
        <v>95</v>
      </c>
      <c r="I33" s="27">
        <f t="shared" si="3"/>
        <v>22.105263157894736</v>
      </c>
      <c r="J33" s="5">
        <v>3.9</v>
      </c>
      <c r="K33" s="2">
        <f t="shared" si="15"/>
        <v>4.13</v>
      </c>
      <c r="L33" s="27">
        <f t="shared" si="5"/>
        <v>42.493946731234864</v>
      </c>
      <c r="M33" s="2">
        <v>0</v>
      </c>
      <c r="N33" s="2">
        <v>0</v>
      </c>
      <c r="O33" s="28">
        <v>0</v>
      </c>
      <c r="P33" s="28">
        <f t="shared" si="16"/>
        <v>130</v>
      </c>
      <c r="Q33" s="27">
        <f t="shared" si="6"/>
        <v>0</v>
      </c>
      <c r="R33" s="27">
        <f t="shared" si="7"/>
        <v>42.493946731234864</v>
      </c>
      <c r="S33" s="2">
        <v>30</v>
      </c>
      <c r="T33" s="28">
        <v>0</v>
      </c>
      <c r="U33" s="28">
        <f t="shared" si="8"/>
        <v>30</v>
      </c>
      <c r="V33" s="28">
        <f t="shared" si="17"/>
        <v>40</v>
      </c>
      <c r="W33" s="27">
        <f t="shared" si="10"/>
        <v>7.5</v>
      </c>
      <c r="X33" s="21">
        <f t="shared" si="11"/>
        <v>72.099209889129597</v>
      </c>
      <c r="Y33" s="2">
        <f t="shared" si="18"/>
        <v>9</v>
      </c>
      <c r="Z33" s="2">
        <v>21</v>
      </c>
      <c r="AA33" s="22">
        <f t="shared" si="13"/>
        <v>0.42857142857142855</v>
      </c>
    </row>
    <row r="34" spans="1:27">
      <c r="A34" s="20" t="s">
        <v>1132</v>
      </c>
      <c r="B34" s="25" t="s">
        <v>1133</v>
      </c>
      <c r="C34" s="2" t="s">
        <v>26</v>
      </c>
      <c r="D34" s="2" t="s">
        <v>1136</v>
      </c>
      <c r="E34" s="2">
        <v>70</v>
      </c>
      <c r="F34" s="21">
        <v>-32</v>
      </c>
      <c r="G34" s="21">
        <f t="shared" si="1"/>
        <v>38</v>
      </c>
      <c r="H34" s="21">
        <f>MAX(G$34:G$35)</f>
        <v>40</v>
      </c>
      <c r="I34" s="27">
        <f t="shared" si="3"/>
        <v>28.5</v>
      </c>
      <c r="J34" s="5">
        <v>3.56</v>
      </c>
      <c r="K34" s="2">
        <f>MAX(J$34:J$35)</f>
        <v>3.89</v>
      </c>
      <c r="L34" s="27">
        <f t="shared" si="5"/>
        <v>41.182519280205653</v>
      </c>
      <c r="M34" s="2">
        <v>0</v>
      </c>
      <c r="N34" s="2">
        <v>0</v>
      </c>
      <c r="O34" s="28">
        <f>2.5+10</f>
        <v>12.5</v>
      </c>
      <c r="P34" s="28">
        <f>MAX(O$33:O$35)</f>
        <v>12.5</v>
      </c>
      <c r="Q34" s="27">
        <f t="shared" si="6"/>
        <v>15</v>
      </c>
      <c r="R34" s="27">
        <f t="shared" si="7"/>
        <v>56.182519280205653</v>
      </c>
      <c r="S34" s="2">
        <v>30</v>
      </c>
      <c r="T34" s="28">
        <v>0</v>
      </c>
      <c r="U34" s="28">
        <f t="shared" si="8"/>
        <v>30</v>
      </c>
      <c r="V34" s="28">
        <f>MAX(U$34:U$35)</f>
        <v>30</v>
      </c>
      <c r="W34" s="27">
        <f t="shared" si="10"/>
        <v>10</v>
      </c>
      <c r="X34" s="21">
        <f t="shared" si="11"/>
        <v>94.682519280205653</v>
      </c>
      <c r="Y34" s="2">
        <f>RANK(X34,X$34:X$35)</f>
        <v>1</v>
      </c>
      <c r="Z34" s="2">
        <v>2</v>
      </c>
      <c r="AA34" s="22">
        <f t="shared" si="13"/>
        <v>0.5</v>
      </c>
    </row>
    <row r="35" spans="1:27">
      <c r="A35" s="23" t="s">
        <v>1134</v>
      </c>
      <c r="B35" s="25" t="s">
        <v>1135</v>
      </c>
      <c r="C35" s="2" t="s">
        <v>26</v>
      </c>
      <c r="D35" s="2" t="s">
        <v>1136</v>
      </c>
      <c r="E35" s="2">
        <v>70</v>
      </c>
      <c r="F35" s="21">
        <v>-30</v>
      </c>
      <c r="G35" s="21">
        <f t="shared" si="1"/>
        <v>40</v>
      </c>
      <c r="H35" s="21">
        <f>MAX(G$34:G$35)</f>
        <v>40</v>
      </c>
      <c r="I35" s="27">
        <f t="shared" si="3"/>
        <v>30</v>
      </c>
      <c r="J35" s="5">
        <v>3.89</v>
      </c>
      <c r="K35" s="2">
        <f>MAX(J$34:J$35)</f>
        <v>3.89</v>
      </c>
      <c r="L35" s="27">
        <f t="shared" si="5"/>
        <v>45</v>
      </c>
      <c r="M35" s="2">
        <v>0</v>
      </c>
      <c r="N35" s="2">
        <v>0</v>
      </c>
      <c r="O35" s="28">
        <v>0</v>
      </c>
      <c r="P35" s="28">
        <f>MAX(O$33:O$35)</f>
        <v>12.5</v>
      </c>
      <c r="Q35" s="27">
        <f t="shared" si="6"/>
        <v>0</v>
      </c>
      <c r="R35" s="27">
        <f t="shared" si="7"/>
        <v>45</v>
      </c>
      <c r="S35" s="2">
        <v>30</v>
      </c>
      <c r="T35" s="28">
        <v>0</v>
      </c>
      <c r="U35" s="28">
        <f t="shared" si="8"/>
        <v>30</v>
      </c>
      <c r="V35" s="28">
        <f>MAX(U$34:U$35)</f>
        <v>30</v>
      </c>
      <c r="W35" s="27">
        <f t="shared" si="10"/>
        <v>10</v>
      </c>
      <c r="X35" s="21">
        <f t="shared" si="11"/>
        <v>85</v>
      </c>
      <c r="Y35" s="2">
        <f>RANK(X35,X$34:X$35)</f>
        <v>2</v>
      </c>
      <c r="Z35" s="2">
        <v>2</v>
      </c>
      <c r="AA35" s="22">
        <f t="shared" si="13"/>
        <v>1</v>
      </c>
    </row>
    <row r="36" spans="1:27">
      <c r="A36" s="20" t="s">
        <v>7</v>
      </c>
      <c r="B36" s="25" t="s">
        <v>8</v>
      </c>
      <c r="C36" s="2" t="s">
        <v>26</v>
      </c>
      <c r="D36" s="2" t="s">
        <v>9</v>
      </c>
      <c r="E36" s="2">
        <v>70</v>
      </c>
      <c r="F36" s="21">
        <v>1</v>
      </c>
      <c r="G36" s="21">
        <f t="shared" si="1"/>
        <v>71</v>
      </c>
      <c r="H36" s="21">
        <f>MAX(G$36:G$43)</f>
        <v>76</v>
      </c>
      <c r="I36" s="27">
        <f t="shared" si="3"/>
        <v>28.026315789473685</v>
      </c>
      <c r="J36" s="5">
        <v>3.24</v>
      </c>
      <c r="K36" s="2">
        <f>MAX(J$36:J$43)</f>
        <v>3.88</v>
      </c>
      <c r="L36" s="27">
        <f t="shared" si="5"/>
        <v>37.577319587628864</v>
      </c>
      <c r="M36" s="2">
        <v>0</v>
      </c>
      <c r="N36" s="2">
        <v>0</v>
      </c>
      <c r="O36" s="28">
        <v>0.77</v>
      </c>
      <c r="P36" s="28">
        <f>MAX(O$36:O$43)</f>
        <v>60</v>
      </c>
      <c r="Q36" s="27">
        <f t="shared" si="6"/>
        <v>0.1925</v>
      </c>
      <c r="R36" s="27">
        <f t="shared" si="7"/>
        <v>37.769819587628866</v>
      </c>
      <c r="S36" s="2">
        <v>30</v>
      </c>
      <c r="T36" s="28">
        <v>0</v>
      </c>
      <c r="U36" s="28">
        <f t="shared" si="8"/>
        <v>30</v>
      </c>
      <c r="V36" s="28">
        <f>MAX(U$36:U$43)</f>
        <v>46</v>
      </c>
      <c r="W36" s="27">
        <f t="shared" si="10"/>
        <v>6.5217391304347831</v>
      </c>
      <c r="X36" s="21">
        <f t="shared" si="11"/>
        <v>72.31787450753734</v>
      </c>
      <c r="Y36" s="2">
        <f>RANK(X36,X$36:X$43)</f>
        <v>8</v>
      </c>
      <c r="Z36" s="2">
        <v>8</v>
      </c>
      <c r="AA36" s="22">
        <f t="shared" si="13"/>
        <v>1</v>
      </c>
    </row>
    <row r="37" spans="1:27">
      <c r="A37" s="23" t="s">
        <v>10</v>
      </c>
      <c r="B37" s="25" t="s">
        <v>11</v>
      </c>
      <c r="C37" s="2" t="s">
        <v>26</v>
      </c>
      <c r="D37" s="2" t="s">
        <v>9</v>
      </c>
      <c r="E37" s="2">
        <v>70</v>
      </c>
      <c r="F37" s="21">
        <v>0.75</v>
      </c>
      <c r="G37" s="21">
        <f t="shared" si="1"/>
        <v>70.75</v>
      </c>
      <c r="H37" s="21">
        <f t="shared" ref="H37:H43" si="20">MAX(G$36:G$43)</f>
        <v>76</v>
      </c>
      <c r="I37" s="27">
        <f t="shared" si="3"/>
        <v>27.92763157894737</v>
      </c>
      <c r="J37" s="5">
        <v>3.74</v>
      </c>
      <c r="K37" s="2">
        <f t="shared" ref="K37:K43" si="21">MAX(J$36:J$43)</f>
        <v>3.88</v>
      </c>
      <c r="L37" s="27">
        <f t="shared" si="5"/>
        <v>43.376288659793822</v>
      </c>
      <c r="M37" s="2">
        <v>0</v>
      </c>
      <c r="N37" s="2">
        <v>0</v>
      </c>
      <c r="O37" s="28">
        <v>2.33</v>
      </c>
      <c r="P37" s="28">
        <f t="shared" ref="P37:P43" si="22">MAX(O$36:O$43)</f>
        <v>60</v>
      </c>
      <c r="Q37" s="27">
        <f t="shared" si="6"/>
        <v>0.58250000000000002</v>
      </c>
      <c r="R37" s="27">
        <f t="shared" si="7"/>
        <v>43.958788659793825</v>
      </c>
      <c r="S37" s="2">
        <v>30</v>
      </c>
      <c r="T37" s="28">
        <v>6</v>
      </c>
      <c r="U37" s="28">
        <f t="shared" si="8"/>
        <v>36</v>
      </c>
      <c r="V37" s="28">
        <f t="shared" ref="V37:V43" si="23">MAX(U$36:U$43)</f>
        <v>46</v>
      </c>
      <c r="W37" s="27">
        <f t="shared" si="10"/>
        <v>7.8260869565217392</v>
      </c>
      <c r="X37" s="21">
        <f t="shared" si="11"/>
        <v>79.71250719526293</v>
      </c>
      <c r="Y37" s="2">
        <f t="shared" ref="Y37:Y43" si="24">RANK(X37,X$36:X$43)</f>
        <v>4</v>
      </c>
      <c r="Z37" s="2">
        <v>8</v>
      </c>
      <c r="AA37" s="22">
        <f t="shared" si="13"/>
        <v>0.5</v>
      </c>
    </row>
    <row r="38" spans="1:27">
      <c r="A38" s="23" t="s">
        <v>12</v>
      </c>
      <c r="B38" s="25" t="s">
        <v>13</v>
      </c>
      <c r="C38" s="2" t="s">
        <v>26</v>
      </c>
      <c r="D38" s="2" t="s">
        <v>9</v>
      </c>
      <c r="E38" s="2">
        <v>70</v>
      </c>
      <c r="F38" s="21">
        <v>6</v>
      </c>
      <c r="G38" s="21">
        <f t="shared" si="1"/>
        <v>76</v>
      </c>
      <c r="H38" s="21">
        <f t="shared" si="20"/>
        <v>76</v>
      </c>
      <c r="I38" s="27">
        <f t="shared" si="3"/>
        <v>30</v>
      </c>
      <c r="J38" s="5">
        <v>3.61</v>
      </c>
      <c r="K38" s="2">
        <f t="shared" si="21"/>
        <v>3.88</v>
      </c>
      <c r="L38" s="27">
        <f t="shared" si="5"/>
        <v>41.868556701030926</v>
      </c>
      <c r="M38" s="2">
        <v>0</v>
      </c>
      <c r="N38" s="2">
        <v>0</v>
      </c>
      <c r="O38" s="28">
        <v>3.03</v>
      </c>
      <c r="P38" s="28">
        <f t="shared" si="22"/>
        <v>60</v>
      </c>
      <c r="Q38" s="27">
        <f t="shared" si="6"/>
        <v>0.75749999999999995</v>
      </c>
      <c r="R38" s="27">
        <f t="shared" si="7"/>
        <v>42.626056701030926</v>
      </c>
      <c r="S38" s="2">
        <v>30</v>
      </c>
      <c r="T38" s="28">
        <v>0</v>
      </c>
      <c r="U38" s="28">
        <f t="shared" si="8"/>
        <v>30</v>
      </c>
      <c r="V38" s="28">
        <f t="shared" si="23"/>
        <v>46</v>
      </c>
      <c r="W38" s="27">
        <f t="shared" si="10"/>
        <v>6.5217391304347831</v>
      </c>
      <c r="X38" s="21">
        <f t="shared" si="11"/>
        <v>79.147795831465714</v>
      </c>
      <c r="Y38" s="2">
        <f t="shared" si="24"/>
        <v>5</v>
      </c>
      <c r="Z38" s="2">
        <v>8</v>
      </c>
      <c r="AA38" s="22">
        <f t="shared" si="13"/>
        <v>0.625</v>
      </c>
    </row>
    <row r="39" spans="1:27">
      <c r="A39" s="23" t="s">
        <v>14</v>
      </c>
      <c r="B39" s="24" t="s">
        <v>15</v>
      </c>
      <c r="C39" s="2" t="s">
        <v>26</v>
      </c>
      <c r="D39" s="2" t="s">
        <v>9</v>
      </c>
      <c r="E39" s="2">
        <v>70</v>
      </c>
      <c r="F39" s="21">
        <v>4</v>
      </c>
      <c r="G39" s="21">
        <f t="shared" si="1"/>
        <v>74</v>
      </c>
      <c r="H39" s="21">
        <f t="shared" si="20"/>
        <v>76</v>
      </c>
      <c r="I39" s="27">
        <f t="shared" si="3"/>
        <v>29.210526315789476</v>
      </c>
      <c r="J39" s="5">
        <v>3.67</v>
      </c>
      <c r="K39" s="2">
        <f t="shared" si="21"/>
        <v>3.88</v>
      </c>
      <c r="L39" s="27">
        <f t="shared" si="5"/>
        <v>42.564432989690722</v>
      </c>
      <c r="M39" s="2">
        <v>0</v>
      </c>
      <c r="N39" s="2">
        <v>0</v>
      </c>
      <c r="O39" s="28">
        <v>1.33</v>
      </c>
      <c r="P39" s="28">
        <f t="shared" si="22"/>
        <v>60</v>
      </c>
      <c r="Q39" s="27">
        <f t="shared" si="6"/>
        <v>0.33250000000000002</v>
      </c>
      <c r="R39" s="27">
        <f t="shared" si="7"/>
        <v>42.896932989690725</v>
      </c>
      <c r="S39" s="2">
        <v>30</v>
      </c>
      <c r="T39" s="28">
        <v>1</v>
      </c>
      <c r="U39" s="28">
        <f t="shared" si="8"/>
        <v>31</v>
      </c>
      <c r="V39" s="28">
        <f t="shared" si="23"/>
        <v>46</v>
      </c>
      <c r="W39" s="27">
        <f t="shared" si="10"/>
        <v>6.7391304347826084</v>
      </c>
      <c r="X39" s="21">
        <f t="shared" si="11"/>
        <v>78.846589740262814</v>
      </c>
      <c r="Y39" s="2">
        <f t="shared" si="24"/>
        <v>6</v>
      </c>
      <c r="Z39" s="2">
        <v>8</v>
      </c>
      <c r="AA39" s="22">
        <f t="shared" si="13"/>
        <v>0.75</v>
      </c>
    </row>
    <row r="40" spans="1:27">
      <c r="A40" s="23" t="s">
        <v>16</v>
      </c>
      <c r="B40" s="25" t="s">
        <v>17</v>
      </c>
      <c r="C40" s="2" t="s">
        <v>26</v>
      </c>
      <c r="D40" s="2" t="s">
        <v>9</v>
      </c>
      <c r="E40" s="2">
        <v>70</v>
      </c>
      <c r="F40" s="21">
        <v>6</v>
      </c>
      <c r="G40" s="21">
        <f t="shared" si="1"/>
        <v>76</v>
      </c>
      <c r="H40" s="21">
        <f t="shared" si="20"/>
        <v>76</v>
      </c>
      <c r="I40" s="27">
        <f t="shared" si="3"/>
        <v>30</v>
      </c>
      <c r="J40" s="5">
        <v>3.61</v>
      </c>
      <c r="K40" s="2">
        <f t="shared" si="21"/>
        <v>3.88</v>
      </c>
      <c r="L40" s="27">
        <f t="shared" si="5"/>
        <v>41.868556701030926</v>
      </c>
      <c r="M40" s="2">
        <v>0</v>
      </c>
      <c r="N40" s="2">
        <v>0</v>
      </c>
      <c r="O40" s="28">
        <v>0.57999999999999996</v>
      </c>
      <c r="P40" s="28">
        <f t="shared" si="22"/>
        <v>60</v>
      </c>
      <c r="Q40" s="27">
        <f t="shared" si="6"/>
        <v>0.14499999999999999</v>
      </c>
      <c r="R40" s="27">
        <f t="shared" si="7"/>
        <v>42.013556701030929</v>
      </c>
      <c r="S40" s="2">
        <v>30</v>
      </c>
      <c r="T40" s="28">
        <v>1</v>
      </c>
      <c r="U40" s="28">
        <f t="shared" si="8"/>
        <v>31</v>
      </c>
      <c r="V40" s="28">
        <f t="shared" si="23"/>
        <v>46</v>
      </c>
      <c r="W40" s="27">
        <f t="shared" si="10"/>
        <v>6.7391304347826084</v>
      </c>
      <c r="X40" s="21">
        <f t="shared" si="11"/>
        <v>78.752687135813531</v>
      </c>
      <c r="Y40" s="2">
        <f t="shared" si="24"/>
        <v>7</v>
      </c>
      <c r="Z40" s="2">
        <v>8</v>
      </c>
      <c r="AA40" s="22">
        <f t="shared" si="13"/>
        <v>0.875</v>
      </c>
    </row>
    <row r="41" spans="1:27">
      <c r="A41" s="23" t="s">
        <v>18</v>
      </c>
      <c r="B41" s="25" t="s">
        <v>19</v>
      </c>
      <c r="C41" s="2" t="s">
        <v>26</v>
      </c>
      <c r="D41" s="2" t="s">
        <v>9</v>
      </c>
      <c r="E41" s="2">
        <v>70</v>
      </c>
      <c r="F41" s="21">
        <v>0</v>
      </c>
      <c r="G41" s="21">
        <f t="shared" si="1"/>
        <v>70</v>
      </c>
      <c r="H41" s="21">
        <f t="shared" si="20"/>
        <v>76</v>
      </c>
      <c r="I41" s="27">
        <f t="shared" si="3"/>
        <v>27.631578947368421</v>
      </c>
      <c r="J41" s="5">
        <v>3.52</v>
      </c>
      <c r="K41" s="2">
        <f t="shared" si="21"/>
        <v>3.88</v>
      </c>
      <c r="L41" s="27">
        <f t="shared" si="5"/>
        <v>40.824742268041234</v>
      </c>
      <c r="M41" s="2">
        <v>0</v>
      </c>
      <c r="N41" s="2">
        <v>0</v>
      </c>
      <c r="O41" s="28">
        <v>60</v>
      </c>
      <c r="P41" s="28">
        <f t="shared" si="22"/>
        <v>60</v>
      </c>
      <c r="Q41" s="27">
        <f t="shared" si="6"/>
        <v>15</v>
      </c>
      <c r="R41" s="27">
        <f t="shared" si="7"/>
        <v>55.824742268041234</v>
      </c>
      <c r="S41" s="2">
        <v>30</v>
      </c>
      <c r="T41" s="28">
        <v>0</v>
      </c>
      <c r="U41" s="28">
        <f t="shared" si="8"/>
        <v>30</v>
      </c>
      <c r="V41" s="28">
        <f t="shared" si="23"/>
        <v>46</v>
      </c>
      <c r="W41" s="27">
        <f t="shared" si="10"/>
        <v>6.5217391304347831</v>
      </c>
      <c r="X41" s="21">
        <f t="shared" si="11"/>
        <v>89.97806034584444</v>
      </c>
      <c r="Y41" s="2">
        <f t="shared" si="24"/>
        <v>1</v>
      </c>
      <c r="Z41" s="2">
        <v>8</v>
      </c>
      <c r="AA41" s="22">
        <f t="shared" si="13"/>
        <v>0.125</v>
      </c>
    </row>
    <row r="42" spans="1:27">
      <c r="A42" s="23" t="s">
        <v>20</v>
      </c>
      <c r="B42" s="25" t="s">
        <v>21</v>
      </c>
      <c r="C42" s="2" t="s">
        <v>26</v>
      </c>
      <c r="D42" s="2" t="s">
        <v>9</v>
      </c>
      <c r="E42" s="2">
        <v>70</v>
      </c>
      <c r="F42" s="21">
        <v>4</v>
      </c>
      <c r="G42" s="21">
        <f t="shared" si="1"/>
        <v>74</v>
      </c>
      <c r="H42" s="21">
        <f t="shared" si="20"/>
        <v>76</v>
      </c>
      <c r="I42" s="27">
        <f t="shared" si="3"/>
        <v>29.210526315789476</v>
      </c>
      <c r="J42" s="5">
        <v>3.88</v>
      </c>
      <c r="K42" s="2">
        <f t="shared" si="21"/>
        <v>3.88</v>
      </c>
      <c r="L42" s="27">
        <f t="shared" si="5"/>
        <v>45</v>
      </c>
      <c r="M42" s="2">
        <v>0</v>
      </c>
      <c r="N42" s="2">
        <v>0</v>
      </c>
      <c r="O42" s="28">
        <v>0.25</v>
      </c>
      <c r="P42" s="28">
        <f t="shared" si="22"/>
        <v>60</v>
      </c>
      <c r="Q42" s="27">
        <f t="shared" si="6"/>
        <v>6.25E-2</v>
      </c>
      <c r="R42" s="27">
        <f t="shared" si="7"/>
        <v>45.0625</v>
      </c>
      <c r="S42" s="2">
        <v>30</v>
      </c>
      <c r="T42" s="28">
        <v>16</v>
      </c>
      <c r="U42" s="28">
        <f t="shared" si="8"/>
        <v>46</v>
      </c>
      <c r="V42" s="28">
        <f t="shared" si="23"/>
        <v>46</v>
      </c>
      <c r="W42" s="27">
        <f t="shared" si="10"/>
        <v>10</v>
      </c>
      <c r="X42" s="21">
        <f t="shared" si="11"/>
        <v>84.27302631578948</v>
      </c>
      <c r="Y42" s="2">
        <f t="shared" si="24"/>
        <v>2</v>
      </c>
      <c r="Z42" s="2">
        <v>8</v>
      </c>
      <c r="AA42" s="22">
        <f t="shared" si="13"/>
        <v>0.25</v>
      </c>
    </row>
    <row r="43" spans="1:27">
      <c r="A43" s="23" t="s">
        <v>22</v>
      </c>
      <c r="B43" s="25" t="s">
        <v>23</v>
      </c>
      <c r="C43" s="2" t="s">
        <v>26</v>
      </c>
      <c r="D43" s="2" t="s">
        <v>9</v>
      </c>
      <c r="E43" s="2">
        <v>70</v>
      </c>
      <c r="F43" s="21">
        <v>6</v>
      </c>
      <c r="G43" s="21">
        <f t="shared" si="1"/>
        <v>76</v>
      </c>
      <c r="H43" s="21">
        <f t="shared" si="20"/>
        <v>76</v>
      </c>
      <c r="I43" s="27">
        <f t="shared" si="3"/>
        <v>30</v>
      </c>
      <c r="J43" s="5">
        <v>3.71</v>
      </c>
      <c r="K43" s="2">
        <f t="shared" si="21"/>
        <v>3.88</v>
      </c>
      <c r="L43" s="27">
        <f t="shared" si="5"/>
        <v>43.02835051546392</v>
      </c>
      <c r="M43" s="2">
        <v>0</v>
      </c>
      <c r="N43" s="2">
        <v>0</v>
      </c>
      <c r="O43" s="28">
        <v>0.25</v>
      </c>
      <c r="P43" s="28">
        <f t="shared" si="22"/>
        <v>60</v>
      </c>
      <c r="Q43" s="27">
        <f t="shared" si="6"/>
        <v>6.25E-2</v>
      </c>
      <c r="R43" s="27">
        <f t="shared" si="7"/>
        <v>43.09085051546392</v>
      </c>
      <c r="S43" s="2">
        <v>30</v>
      </c>
      <c r="T43" s="28">
        <v>5</v>
      </c>
      <c r="U43" s="28">
        <f t="shared" si="8"/>
        <v>35</v>
      </c>
      <c r="V43" s="28">
        <f t="shared" si="23"/>
        <v>46</v>
      </c>
      <c r="W43" s="27">
        <f t="shared" si="10"/>
        <v>7.608695652173914</v>
      </c>
      <c r="X43" s="21">
        <f t="shared" si="11"/>
        <v>80.699546167637834</v>
      </c>
      <c r="Y43" s="2">
        <f t="shared" si="24"/>
        <v>3</v>
      </c>
      <c r="Z43" s="2">
        <v>8</v>
      </c>
      <c r="AA43" s="22">
        <f t="shared" si="13"/>
        <v>0.375</v>
      </c>
    </row>
    <row r="44" spans="1:27">
      <c r="A44" s="20" t="s">
        <v>24</v>
      </c>
      <c r="B44" s="26" t="s">
        <v>25</v>
      </c>
      <c r="C44" s="2" t="s">
        <v>26</v>
      </c>
      <c r="D44" s="2" t="s">
        <v>27</v>
      </c>
      <c r="E44" s="2">
        <v>70</v>
      </c>
      <c r="F44" s="21">
        <v>6</v>
      </c>
      <c r="G44" s="21">
        <f t="shared" si="1"/>
        <v>76</v>
      </c>
      <c r="H44" s="21">
        <f>MAX(G$44:G$63)</f>
        <v>88</v>
      </c>
      <c r="I44" s="27">
        <f t="shared" si="3"/>
        <v>25.90909090909091</v>
      </c>
      <c r="J44" s="2">
        <v>3.62</v>
      </c>
      <c r="K44" s="2">
        <f>MAX(J$44:J$63)</f>
        <v>4.0199999999999996</v>
      </c>
      <c r="L44" s="27">
        <f t="shared" si="5"/>
        <v>40.522388059701498</v>
      </c>
      <c r="M44" s="2">
        <v>0</v>
      </c>
      <c r="N44" s="2">
        <v>0</v>
      </c>
      <c r="O44" s="28">
        <v>0</v>
      </c>
      <c r="P44" s="28">
        <f>MAX(O$44:O$63)</f>
        <v>6.5</v>
      </c>
      <c r="Q44" s="27">
        <f t="shared" si="6"/>
        <v>0</v>
      </c>
      <c r="R44" s="27">
        <f t="shared" si="7"/>
        <v>40.522388059701498</v>
      </c>
      <c r="S44" s="2">
        <v>30</v>
      </c>
      <c r="T44" s="28">
        <v>0</v>
      </c>
      <c r="U44" s="28">
        <f t="shared" si="8"/>
        <v>30</v>
      </c>
      <c r="V44" s="28">
        <f>MAX(U$44:U$63)</f>
        <v>39</v>
      </c>
      <c r="W44" s="27">
        <f t="shared" si="10"/>
        <v>7.6923076923076925</v>
      </c>
      <c r="X44" s="21">
        <f t="shared" si="11"/>
        <v>74.123786661100098</v>
      </c>
      <c r="Y44" s="2">
        <f>RANK(X44,X$44:X$63)</f>
        <v>13</v>
      </c>
      <c r="Z44" s="2">
        <v>20</v>
      </c>
      <c r="AA44" s="22">
        <f t="shared" si="13"/>
        <v>0.65</v>
      </c>
    </row>
    <row r="45" spans="1:27">
      <c r="A45" s="20" t="s">
        <v>28</v>
      </c>
      <c r="B45" s="26" t="s">
        <v>29</v>
      </c>
      <c r="C45" s="2" t="s">
        <v>26</v>
      </c>
      <c r="D45" s="2" t="s">
        <v>27</v>
      </c>
      <c r="E45" s="2">
        <v>70</v>
      </c>
      <c r="F45" s="21">
        <v>7</v>
      </c>
      <c r="G45" s="21">
        <f t="shared" si="1"/>
        <v>77</v>
      </c>
      <c r="H45" s="21">
        <f t="shared" ref="H45:H63" si="25">MAX(G$44:G$63)</f>
        <v>88</v>
      </c>
      <c r="I45" s="27">
        <f t="shared" si="3"/>
        <v>26.25</v>
      </c>
      <c r="J45" s="2">
        <v>3.71</v>
      </c>
      <c r="K45" s="2">
        <f t="shared" ref="K45:K63" si="26">MAX(J$44:J$63)</f>
        <v>4.0199999999999996</v>
      </c>
      <c r="L45" s="27">
        <f t="shared" si="5"/>
        <v>41.529850746268657</v>
      </c>
      <c r="M45" s="2">
        <v>0</v>
      </c>
      <c r="N45" s="2">
        <v>0</v>
      </c>
      <c r="O45" s="28">
        <v>2</v>
      </c>
      <c r="P45" s="28">
        <f t="shared" ref="P45:P63" si="27">MAX(O$44:O$63)</f>
        <v>6.5</v>
      </c>
      <c r="Q45" s="27">
        <f t="shared" si="6"/>
        <v>4.6153846153846159</v>
      </c>
      <c r="R45" s="27">
        <f t="shared" si="7"/>
        <v>46.14523536165327</v>
      </c>
      <c r="S45" s="2">
        <v>30</v>
      </c>
      <c r="T45" s="28">
        <v>7</v>
      </c>
      <c r="U45" s="28">
        <f t="shared" si="8"/>
        <v>37</v>
      </c>
      <c r="V45" s="28">
        <f t="shared" ref="V45:V63" si="28">MAX(U$44:U$63)</f>
        <v>39</v>
      </c>
      <c r="W45" s="27">
        <f t="shared" si="10"/>
        <v>9.4871794871794872</v>
      </c>
      <c r="X45" s="21">
        <f t="shared" si="11"/>
        <v>81.882414848832767</v>
      </c>
      <c r="Y45" s="2">
        <f t="shared" ref="Y45:Y63" si="29">RANK(X45,X$44:X$63)</f>
        <v>5</v>
      </c>
      <c r="Z45" s="2">
        <v>20</v>
      </c>
      <c r="AA45" s="22">
        <f t="shared" si="13"/>
        <v>0.25</v>
      </c>
    </row>
    <row r="46" spans="1:27">
      <c r="A46" s="20" t="s">
        <v>30</v>
      </c>
      <c r="B46" s="26" t="s">
        <v>31</v>
      </c>
      <c r="C46" s="2" t="s">
        <v>26</v>
      </c>
      <c r="D46" s="2" t="s">
        <v>27</v>
      </c>
      <c r="E46" s="2">
        <v>70</v>
      </c>
      <c r="F46" s="21">
        <v>1</v>
      </c>
      <c r="G46" s="21">
        <f t="shared" si="1"/>
        <v>71</v>
      </c>
      <c r="H46" s="21">
        <f t="shared" si="25"/>
        <v>88</v>
      </c>
      <c r="I46" s="27">
        <f t="shared" si="3"/>
        <v>24.204545454545453</v>
      </c>
      <c r="J46" s="2">
        <v>3.71</v>
      </c>
      <c r="K46" s="2">
        <f t="shared" si="26"/>
        <v>4.0199999999999996</v>
      </c>
      <c r="L46" s="27">
        <f t="shared" si="5"/>
        <v>41.529850746268657</v>
      </c>
      <c r="M46" s="2">
        <v>0</v>
      </c>
      <c r="N46" s="2">
        <v>0</v>
      </c>
      <c r="O46" s="28">
        <v>0.33</v>
      </c>
      <c r="P46" s="28">
        <f t="shared" si="27"/>
        <v>6.5</v>
      </c>
      <c r="Q46" s="27">
        <f t="shared" si="6"/>
        <v>0.76153846153846161</v>
      </c>
      <c r="R46" s="27">
        <f t="shared" si="7"/>
        <v>42.291389207807121</v>
      </c>
      <c r="S46" s="2">
        <v>30</v>
      </c>
      <c r="T46" s="28">
        <v>8</v>
      </c>
      <c r="U46" s="28">
        <f t="shared" si="8"/>
        <v>38</v>
      </c>
      <c r="V46" s="28">
        <f t="shared" si="28"/>
        <v>39</v>
      </c>
      <c r="W46" s="27">
        <f t="shared" si="10"/>
        <v>9.7435897435897427</v>
      </c>
      <c r="X46" s="21">
        <f t="shared" si="11"/>
        <v>76.239524405942305</v>
      </c>
      <c r="Y46" s="2">
        <f t="shared" si="29"/>
        <v>12</v>
      </c>
      <c r="Z46" s="2">
        <v>20</v>
      </c>
      <c r="AA46" s="22">
        <f t="shared" si="13"/>
        <v>0.6</v>
      </c>
    </row>
    <row r="47" spans="1:27">
      <c r="A47" s="20" t="s">
        <v>32</v>
      </c>
      <c r="B47" s="26" t="s">
        <v>33</v>
      </c>
      <c r="C47" s="2" t="s">
        <v>26</v>
      </c>
      <c r="D47" s="2" t="s">
        <v>27</v>
      </c>
      <c r="E47" s="2">
        <v>70</v>
      </c>
      <c r="F47" s="21">
        <v>-5.75</v>
      </c>
      <c r="G47" s="21">
        <f t="shared" si="1"/>
        <v>64.25</v>
      </c>
      <c r="H47" s="21">
        <f t="shared" si="25"/>
        <v>88</v>
      </c>
      <c r="I47" s="27">
        <f t="shared" si="3"/>
        <v>21.90340909090909</v>
      </c>
      <c r="J47" s="2">
        <v>3.57</v>
      </c>
      <c r="K47" s="2">
        <f t="shared" si="26"/>
        <v>4.0199999999999996</v>
      </c>
      <c r="L47" s="27">
        <f t="shared" si="5"/>
        <v>39.962686567164177</v>
      </c>
      <c r="M47" s="2">
        <v>0</v>
      </c>
      <c r="N47" s="2">
        <v>0</v>
      </c>
      <c r="O47" s="28">
        <v>0.33</v>
      </c>
      <c r="P47" s="28">
        <f t="shared" si="27"/>
        <v>6.5</v>
      </c>
      <c r="Q47" s="27">
        <f t="shared" si="6"/>
        <v>0.76153846153846161</v>
      </c>
      <c r="R47" s="27">
        <f t="shared" si="7"/>
        <v>40.724225028702641</v>
      </c>
      <c r="S47" s="2">
        <v>30</v>
      </c>
      <c r="T47" s="28">
        <v>0</v>
      </c>
      <c r="U47" s="28">
        <f t="shared" si="8"/>
        <v>30</v>
      </c>
      <c r="V47" s="28">
        <f t="shared" si="28"/>
        <v>39</v>
      </c>
      <c r="W47" s="27">
        <f t="shared" si="10"/>
        <v>7.6923076923076925</v>
      </c>
      <c r="X47" s="21">
        <f t="shared" si="11"/>
        <v>70.319941811919421</v>
      </c>
      <c r="Y47" s="2">
        <f t="shared" si="29"/>
        <v>19</v>
      </c>
      <c r="Z47" s="2">
        <v>20</v>
      </c>
      <c r="AA47" s="22">
        <f t="shared" si="13"/>
        <v>0.95</v>
      </c>
    </row>
    <row r="48" spans="1:27">
      <c r="A48" s="20" t="s">
        <v>34</v>
      </c>
      <c r="B48" s="26" t="s">
        <v>35</v>
      </c>
      <c r="C48" s="2" t="s">
        <v>26</v>
      </c>
      <c r="D48" s="2" t="s">
        <v>27</v>
      </c>
      <c r="E48" s="2">
        <v>70</v>
      </c>
      <c r="F48" s="21">
        <v>0</v>
      </c>
      <c r="G48" s="21">
        <f t="shared" si="1"/>
        <v>70</v>
      </c>
      <c r="H48" s="21">
        <f t="shared" si="25"/>
        <v>88</v>
      </c>
      <c r="I48" s="27">
        <f t="shared" si="3"/>
        <v>23.863636363636363</v>
      </c>
      <c r="J48" s="2">
        <v>3.56</v>
      </c>
      <c r="K48" s="2">
        <f t="shared" si="26"/>
        <v>4.0199999999999996</v>
      </c>
      <c r="L48" s="27">
        <f t="shared" si="5"/>
        <v>39.850746268656721</v>
      </c>
      <c r="M48" s="2">
        <v>0</v>
      </c>
      <c r="N48" s="2">
        <v>0</v>
      </c>
      <c r="O48" s="28">
        <v>0</v>
      </c>
      <c r="P48" s="28">
        <f t="shared" si="27"/>
        <v>6.5</v>
      </c>
      <c r="Q48" s="27">
        <f t="shared" si="6"/>
        <v>0</v>
      </c>
      <c r="R48" s="27">
        <f t="shared" si="7"/>
        <v>39.850746268656721</v>
      </c>
      <c r="S48" s="2">
        <v>30</v>
      </c>
      <c r="T48" s="28">
        <v>0</v>
      </c>
      <c r="U48" s="28">
        <f t="shared" si="8"/>
        <v>30</v>
      </c>
      <c r="V48" s="28">
        <f t="shared" si="28"/>
        <v>39</v>
      </c>
      <c r="W48" s="27">
        <f t="shared" si="10"/>
        <v>7.6923076923076925</v>
      </c>
      <c r="X48" s="21">
        <f t="shared" si="11"/>
        <v>71.406690324600774</v>
      </c>
      <c r="Y48" s="2">
        <f t="shared" si="29"/>
        <v>18</v>
      </c>
      <c r="Z48" s="2">
        <v>20</v>
      </c>
      <c r="AA48" s="22">
        <f t="shared" si="13"/>
        <v>0.9</v>
      </c>
    </row>
    <row r="49" spans="1:27">
      <c r="A49" s="20" t="s">
        <v>36</v>
      </c>
      <c r="B49" s="26" t="s">
        <v>37</v>
      </c>
      <c r="C49" s="2" t="s">
        <v>26</v>
      </c>
      <c r="D49" s="2" t="s">
        <v>27</v>
      </c>
      <c r="E49" s="2">
        <v>70</v>
      </c>
      <c r="F49" s="21">
        <v>1</v>
      </c>
      <c r="G49" s="21">
        <f t="shared" si="1"/>
        <v>71</v>
      </c>
      <c r="H49" s="21">
        <f t="shared" si="25"/>
        <v>88</v>
      </c>
      <c r="I49" s="27">
        <f t="shared" si="3"/>
        <v>24.204545454545453</v>
      </c>
      <c r="J49" s="2">
        <v>3.48</v>
      </c>
      <c r="K49" s="2">
        <f t="shared" si="26"/>
        <v>4.0199999999999996</v>
      </c>
      <c r="L49" s="27">
        <f t="shared" si="5"/>
        <v>38.955223880597018</v>
      </c>
      <c r="M49" s="2">
        <v>0</v>
      </c>
      <c r="N49" s="2">
        <v>0</v>
      </c>
      <c r="O49" s="28">
        <v>0.33</v>
      </c>
      <c r="P49" s="28">
        <f t="shared" si="27"/>
        <v>6.5</v>
      </c>
      <c r="Q49" s="27">
        <f t="shared" si="6"/>
        <v>0.76153846153846161</v>
      </c>
      <c r="R49" s="27">
        <f t="shared" si="7"/>
        <v>39.716762342135482</v>
      </c>
      <c r="S49" s="2">
        <v>30</v>
      </c>
      <c r="T49" s="28">
        <v>0</v>
      </c>
      <c r="U49" s="28">
        <f t="shared" si="8"/>
        <v>30</v>
      </c>
      <c r="V49" s="28">
        <f t="shared" si="28"/>
        <v>39</v>
      </c>
      <c r="W49" s="27">
        <f t="shared" si="10"/>
        <v>7.6923076923076925</v>
      </c>
      <c r="X49" s="21">
        <f t="shared" si="11"/>
        <v>71.613615488988628</v>
      </c>
      <c r="Y49" s="2">
        <f t="shared" si="29"/>
        <v>17</v>
      </c>
      <c r="Z49" s="2">
        <v>20</v>
      </c>
      <c r="AA49" s="22">
        <f t="shared" si="13"/>
        <v>0.85</v>
      </c>
    </row>
    <row r="50" spans="1:27">
      <c r="A50" s="20" t="s">
        <v>38</v>
      </c>
      <c r="B50" s="26" t="s">
        <v>39</v>
      </c>
      <c r="C50" s="2" t="s">
        <v>26</v>
      </c>
      <c r="D50" s="2" t="s">
        <v>27</v>
      </c>
      <c r="E50" s="2">
        <v>70</v>
      </c>
      <c r="F50" s="21">
        <v>8</v>
      </c>
      <c r="G50" s="21">
        <f t="shared" si="1"/>
        <v>78</v>
      </c>
      <c r="H50" s="21">
        <f t="shared" si="25"/>
        <v>88</v>
      </c>
      <c r="I50" s="27">
        <f t="shared" si="3"/>
        <v>26.59090909090909</v>
      </c>
      <c r="J50" s="2">
        <v>3.71</v>
      </c>
      <c r="K50" s="2">
        <f t="shared" si="26"/>
        <v>4.0199999999999996</v>
      </c>
      <c r="L50" s="27">
        <f t="shared" si="5"/>
        <v>41.529850746268657</v>
      </c>
      <c r="M50" s="2">
        <v>0</v>
      </c>
      <c r="N50" s="2">
        <v>0</v>
      </c>
      <c r="O50" s="28">
        <v>2.5</v>
      </c>
      <c r="P50" s="28">
        <f t="shared" si="27"/>
        <v>6.5</v>
      </c>
      <c r="Q50" s="27">
        <f t="shared" si="6"/>
        <v>5.7692307692307692</v>
      </c>
      <c r="R50" s="27">
        <f t="shared" si="7"/>
        <v>47.299081515499424</v>
      </c>
      <c r="S50" s="2">
        <v>30</v>
      </c>
      <c r="T50" s="28">
        <v>0</v>
      </c>
      <c r="U50" s="28">
        <f t="shared" si="8"/>
        <v>30</v>
      </c>
      <c r="V50" s="28">
        <f t="shared" si="28"/>
        <v>39</v>
      </c>
      <c r="W50" s="27">
        <f t="shared" si="10"/>
        <v>7.6923076923076925</v>
      </c>
      <c r="X50" s="21">
        <f t="shared" si="11"/>
        <v>81.582298298716211</v>
      </c>
      <c r="Y50" s="2">
        <f t="shared" si="29"/>
        <v>7</v>
      </c>
      <c r="Z50" s="2">
        <v>20</v>
      </c>
      <c r="AA50" s="22">
        <f t="shared" si="13"/>
        <v>0.35</v>
      </c>
    </row>
    <row r="51" spans="1:27">
      <c r="A51" s="20" t="s">
        <v>40</v>
      </c>
      <c r="B51" s="26" t="s">
        <v>41</v>
      </c>
      <c r="C51" s="2" t="s">
        <v>26</v>
      </c>
      <c r="D51" s="2" t="s">
        <v>27</v>
      </c>
      <c r="E51" s="2">
        <v>70</v>
      </c>
      <c r="F51" s="21">
        <v>0</v>
      </c>
      <c r="G51" s="21">
        <f t="shared" si="1"/>
        <v>70</v>
      </c>
      <c r="H51" s="21">
        <f t="shared" si="25"/>
        <v>88</v>
      </c>
      <c r="I51" s="27">
        <f t="shared" si="3"/>
        <v>23.863636363636363</v>
      </c>
      <c r="J51" s="2">
        <v>3.71</v>
      </c>
      <c r="K51" s="2">
        <f t="shared" si="26"/>
        <v>4.0199999999999996</v>
      </c>
      <c r="L51" s="27">
        <f t="shared" si="5"/>
        <v>41.529850746268657</v>
      </c>
      <c r="M51" s="2">
        <v>0</v>
      </c>
      <c r="N51" s="2">
        <v>0</v>
      </c>
      <c r="O51" s="28">
        <v>0</v>
      </c>
      <c r="P51" s="28">
        <f t="shared" si="27"/>
        <v>6.5</v>
      </c>
      <c r="Q51" s="27">
        <f t="shared" si="6"/>
        <v>0</v>
      </c>
      <c r="R51" s="27">
        <f t="shared" si="7"/>
        <v>41.529850746268657</v>
      </c>
      <c r="S51" s="2">
        <v>30</v>
      </c>
      <c r="T51" s="28">
        <v>0</v>
      </c>
      <c r="U51" s="28">
        <f t="shared" si="8"/>
        <v>30</v>
      </c>
      <c r="V51" s="28">
        <f t="shared" si="28"/>
        <v>39</v>
      </c>
      <c r="W51" s="27">
        <f t="shared" si="10"/>
        <v>7.6923076923076925</v>
      </c>
      <c r="X51" s="21">
        <f t="shared" si="11"/>
        <v>73.085794802212718</v>
      </c>
      <c r="Y51" s="2">
        <f t="shared" si="29"/>
        <v>15</v>
      </c>
      <c r="Z51" s="2">
        <v>20</v>
      </c>
      <c r="AA51" s="22">
        <f t="shared" si="13"/>
        <v>0.75</v>
      </c>
    </row>
    <row r="52" spans="1:27">
      <c r="A52" s="20" t="s">
        <v>42</v>
      </c>
      <c r="B52" s="26" t="s">
        <v>43</v>
      </c>
      <c r="C52" s="2" t="s">
        <v>26</v>
      </c>
      <c r="D52" s="2" t="s">
        <v>27</v>
      </c>
      <c r="E52" s="2">
        <v>70</v>
      </c>
      <c r="F52" s="21">
        <v>15</v>
      </c>
      <c r="G52" s="21">
        <f t="shared" si="1"/>
        <v>85</v>
      </c>
      <c r="H52" s="21">
        <f t="shared" si="25"/>
        <v>88</v>
      </c>
      <c r="I52" s="27">
        <f t="shared" si="3"/>
        <v>28.977272727272727</v>
      </c>
      <c r="J52" s="2">
        <v>3.19</v>
      </c>
      <c r="K52" s="2">
        <f t="shared" si="26"/>
        <v>4.0199999999999996</v>
      </c>
      <c r="L52" s="27">
        <f t="shared" si="5"/>
        <v>35.708955223880601</v>
      </c>
      <c r="M52" s="2">
        <v>0</v>
      </c>
      <c r="N52" s="2">
        <v>0</v>
      </c>
      <c r="O52" s="28">
        <v>0</v>
      </c>
      <c r="P52" s="28">
        <f t="shared" si="27"/>
        <v>6.5</v>
      </c>
      <c r="Q52" s="27">
        <f t="shared" si="6"/>
        <v>0</v>
      </c>
      <c r="R52" s="27">
        <f t="shared" si="7"/>
        <v>35.708955223880601</v>
      </c>
      <c r="S52" s="2">
        <v>30</v>
      </c>
      <c r="T52" s="28">
        <v>0</v>
      </c>
      <c r="U52" s="28">
        <f t="shared" si="8"/>
        <v>30</v>
      </c>
      <c r="V52" s="28">
        <f t="shared" si="28"/>
        <v>39</v>
      </c>
      <c r="W52" s="27">
        <f t="shared" si="10"/>
        <v>7.6923076923076925</v>
      </c>
      <c r="X52" s="21">
        <f t="shared" si="11"/>
        <v>72.378535643461021</v>
      </c>
      <c r="Y52" s="2">
        <f t="shared" si="29"/>
        <v>16</v>
      </c>
      <c r="Z52" s="2">
        <v>20</v>
      </c>
      <c r="AA52" s="22">
        <f t="shared" si="13"/>
        <v>0.8</v>
      </c>
    </row>
    <row r="53" spans="1:27">
      <c r="A53" s="20" t="s">
        <v>44</v>
      </c>
      <c r="B53" s="26" t="s">
        <v>45</v>
      </c>
      <c r="C53" s="2" t="s">
        <v>26</v>
      </c>
      <c r="D53" s="2" t="s">
        <v>27</v>
      </c>
      <c r="E53" s="2">
        <v>70</v>
      </c>
      <c r="F53" s="21">
        <v>13</v>
      </c>
      <c r="G53" s="21">
        <f t="shared" si="1"/>
        <v>83</v>
      </c>
      <c r="H53" s="21">
        <f t="shared" si="25"/>
        <v>88</v>
      </c>
      <c r="I53" s="27">
        <f t="shared" si="3"/>
        <v>28.295454545454547</v>
      </c>
      <c r="J53" s="2">
        <v>4.0199999999999996</v>
      </c>
      <c r="K53" s="2">
        <f t="shared" si="26"/>
        <v>4.0199999999999996</v>
      </c>
      <c r="L53" s="27">
        <f t="shared" si="5"/>
        <v>45</v>
      </c>
      <c r="M53" s="2">
        <v>0</v>
      </c>
      <c r="N53" s="2">
        <v>0</v>
      </c>
      <c r="O53" s="28">
        <v>6.5</v>
      </c>
      <c r="P53" s="28">
        <f t="shared" si="27"/>
        <v>6.5</v>
      </c>
      <c r="Q53" s="27">
        <f t="shared" si="6"/>
        <v>15</v>
      </c>
      <c r="R53" s="27">
        <f t="shared" si="7"/>
        <v>60</v>
      </c>
      <c r="S53" s="2">
        <v>30</v>
      </c>
      <c r="T53" s="28">
        <v>6</v>
      </c>
      <c r="U53" s="28">
        <f t="shared" si="8"/>
        <v>36</v>
      </c>
      <c r="V53" s="28">
        <f t="shared" si="28"/>
        <v>39</v>
      </c>
      <c r="W53" s="27">
        <f t="shared" si="10"/>
        <v>9.2307692307692317</v>
      </c>
      <c r="X53" s="21">
        <f t="shared" si="11"/>
        <v>97.526223776223773</v>
      </c>
      <c r="Y53" s="2">
        <f>RANK(X53,X$44:X$63)</f>
        <v>1</v>
      </c>
      <c r="Z53" s="2">
        <v>20</v>
      </c>
      <c r="AA53" s="22">
        <f t="shared" si="13"/>
        <v>0.05</v>
      </c>
    </row>
    <row r="54" spans="1:27">
      <c r="A54" s="20" t="s">
        <v>46</v>
      </c>
      <c r="B54" s="26" t="s">
        <v>47</v>
      </c>
      <c r="C54" s="2" t="s">
        <v>26</v>
      </c>
      <c r="D54" s="2" t="s">
        <v>27</v>
      </c>
      <c r="E54" s="2">
        <v>70</v>
      </c>
      <c r="F54" s="21">
        <v>9</v>
      </c>
      <c r="G54" s="21">
        <f t="shared" si="1"/>
        <v>79</v>
      </c>
      <c r="H54" s="21">
        <f t="shared" si="25"/>
        <v>88</v>
      </c>
      <c r="I54" s="27">
        <f t="shared" si="3"/>
        <v>26.93181818181818</v>
      </c>
      <c r="J54" s="2">
        <v>3.67</v>
      </c>
      <c r="K54" s="2">
        <f t="shared" si="26"/>
        <v>4.0199999999999996</v>
      </c>
      <c r="L54" s="27">
        <f t="shared" si="5"/>
        <v>41.082089552238813</v>
      </c>
      <c r="M54" s="2">
        <v>0</v>
      </c>
      <c r="N54" s="2">
        <v>0</v>
      </c>
      <c r="O54" s="28">
        <v>1</v>
      </c>
      <c r="P54" s="28">
        <f t="shared" si="27"/>
        <v>6.5</v>
      </c>
      <c r="Q54" s="27">
        <f t="shared" si="6"/>
        <v>2.3076923076923079</v>
      </c>
      <c r="R54" s="27">
        <f t="shared" si="7"/>
        <v>43.389781859931119</v>
      </c>
      <c r="S54" s="2">
        <v>30</v>
      </c>
      <c r="T54" s="28">
        <v>0.5</v>
      </c>
      <c r="U54" s="28">
        <f t="shared" si="8"/>
        <v>30.5</v>
      </c>
      <c r="V54" s="28">
        <f t="shared" si="28"/>
        <v>39</v>
      </c>
      <c r="W54" s="27">
        <f t="shared" si="10"/>
        <v>7.8205128205128203</v>
      </c>
      <c r="X54" s="21">
        <f t="shared" si="11"/>
        <v>78.14211286226211</v>
      </c>
      <c r="Y54" s="2">
        <f t="shared" si="29"/>
        <v>10</v>
      </c>
      <c r="Z54" s="2">
        <v>20</v>
      </c>
      <c r="AA54" s="22">
        <f t="shared" si="13"/>
        <v>0.5</v>
      </c>
    </row>
    <row r="55" spans="1:27">
      <c r="A55" s="20" t="s">
        <v>48</v>
      </c>
      <c r="B55" s="26" t="s">
        <v>49</v>
      </c>
      <c r="C55" s="2" t="s">
        <v>26</v>
      </c>
      <c r="D55" s="2" t="s">
        <v>27</v>
      </c>
      <c r="E55" s="2">
        <v>70</v>
      </c>
      <c r="F55" s="21">
        <v>11</v>
      </c>
      <c r="G55" s="21">
        <f t="shared" si="1"/>
        <v>81</v>
      </c>
      <c r="H55" s="21">
        <f t="shared" si="25"/>
        <v>88</v>
      </c>
      <c r="I55" s="27">
        <f t="shared" si="3"/>
        <v>27.613636363636363</v>
      </c>
      <c r="J55" s="2">
        <v>3.57</v>
      </c>
      <c r="K55" s="2">
        <f t="shared" si="26"/>
        <v>4.0199999999999996</v>
      </c>
      <c r="L55" s="27">
        <f t="shared" si="5"/>
        <v>39.962686567164177</v>
      </c>
      <c r="M55" s="2">
        <v>0</v>
      </c>
      <c r="N55" s="2">
        <v>0</v>
      </c>
      <c r="O55" s="28">
        <v>2</v>
      </c>
      <c r="P55" s="28">
        <f t="shared" si="27"/>
        <v>6.5</v>
      </c>
      <c r="Q55" s="27">
        <f t="shared" si="6"/>
        <v>4.6153846153846159</v>
      </c>
      <c r="R55" s="27">
        <f t="shared" si="7"/>
        <v>44.57807118254879</v>
      </c>
      <c r="S55" s="2">
        <v>30</v>
      </c>
      <c r="T55" s="28">
        <v>0.5</v>
      </c>
      <c r="U55" s="28">
        <f t="shared" si="8"/>
        <v>30.5</v>
      </c>
      <c r="V55" s="28">
        <f t="shared" si="28"/>
        <v>39</v>
      </c>
      <c r="W55" s="27">
        <f t="shared" si="10"/>
        <v>7.8205128205128203</v>
      </c>
      <c r="X55" s="21">
        <f t="shared" si="11"/>
        <v>80.012220366697974</v>
      </c>
      <c r="Y55" s="2">
        <f t="shared" si="29"/>
        <v>9</v>
      </c>
      <c r="Z55" s="2">
        <v>20</v>
      </c>
      <c r="AA55" s="22">
        <f t="shared" si="13"/>
        <v>0.45</v>
      </c>
    </row>
    <row r="56" spans="1:27">
      <c r="A56" s="20" t="s">
        <v>50</v>
      </c>
      <c r="B56" s="26" t="s">
        <v>51</v>
      </c>
      <c r="C56" s="2" t="s">
        <v>26</v>
      </c>
      <c r="D56" s="2" t="s">
        <v>27</v>
      </c>
      <c r="E56" s="2">
        <v>70</v>
      </c>
      <c r="F56" s="21">
        <v>4</v>
      </c>
      <c r="G56" s="21">
        <f t="shared" si="1"/>
        <v>74</v>
      </c>
      <c r="H56" s="21">
        <f t="shared" si="25"/>
        <v>88</v>
      </c>
      <c r="I56" s="27">
        <f t="shared" si="3"/>
        <v>25.227272727272727</v>
      </c>
      <c r="J56" s="2">
        <v>3.68</v>
      </c>
      <c r="K56" s="2">
        <f t="shared" si="26"/>
        <v>4.0199999999999996</v>
      </c>
      <c r="L56" s="27">
        <f t="shared" si="5"/>
        <v>41.194029850746276</v>
      </c>
      <c r="M56" s="2">
        <v>0</v>
      </c>
      <c r="N56" s="2">
        <v>0</v>
      </c>
      <c r="O56" s="28">
        <v>0.33</v>
      </c>
      <c r="P56" s="28">
        <f t="shared" si="27"/>
        <v>6.5</v>
      </c>
      <c r="Q56" s="27">
        <f t="shared" si="6"/>
        <v>0.76153846153846161</v>
      </c>
      <c r="R56" s="27">
        <f t="shared" si="7"/>
        <v>41.95556831228474</v>
      </c>
      <c r="S56" s="2">
        <v>30</v>
      </c>
      <c r="T56" s="28">
        <v>8.5</v>
      </c>
      <c r="U56" s="28">
        <f t="shared" si="8"/>
        <v>38.5</v>
      </c>
      <c r="V56" s="28">
        <f t="shared" si="28"/>
        <v>39</v>
      </c>
      <c r="W56" s="27">
        <f t="shared" si="10"/>
        <v>9.8717948717948723</v>
      </c>
      <c r="X56" s="21">
        <f t="shared" si="11"/>
        <v>77.054635911352349</v>
      </c>
      <c r="Y56" s="2">
        <f t="shared" si="29"/>
        <v>11</v>
      </c>
      <c r="Z56" s="2">
        <v>20</v>
      </c>
      <c r="AA56" s="22">
        <f t="shared" si="13"/>
        <v>0.55000000000000004</v>
      </c>
    </row>
    <row r="57" spans="1:27">
      <c r="A57" s="2" t="s">
        <v>52</v>
      </c>
      <c r="B57" s="26" t="s">
        <v>53</v>
      </c>
      <c r="C57" s="2" t="s">
        <v>26</v>
      </c>
      <c r="D57" s="2" t="s">
        <v>27</v>
      </c>
      <c r="E57" s="2">
        <v>70</v>
      </c>
      <c r="F57" s="21">
        <v>11</v>
      </c>
      <c r="G57" s="21">
        <f t="shared" si="1"/>
        <v>81</v>
      </c>
      <c r="H57" s="21">
        <f t="shared" si="25"/>
        <v>88</v>
      </c>
      <c r="I57" s="27">
        <f t="shared" si="3"/>
        <v>27.613636363636363</v>
      </c>
      <c r="J57" s="2">
        <v>3.72</v>
      </c>
      <c r="K57" s="2">
        <f t="shared" si="26"/>
        <v>4.0199999999999996</v>
      </c>
      <c r="L57" s="27">
        <f t="shared" si="5"/>
        <v>41.641791044776127</v>
      </c>
      <c r="M57" s="2">
        <v>0</v>
      </c>
      <c r="N57" s="2">
        <v>0</v>
      </c>
      <c r="O57" s="28">
        <v>3.55</v>
      </c>
      <c r="P57" s="28">
        <f t="shared" si="27"/>
        <v>6.5</v>
      </c>
      <c r="Q57" s="27">
        <f t="shared" si="6"/>
        <v>8.1923076923076916</v>
      </c>
      <c r="R57" s="27">
        <f t="shared" si="7"/>
        <v>49.834098737083821</v>
      </c>
      <c r="S57" s="2">
        <v>30</v>
      </c>
      <c r="T57" s="28">
        <v>4</v>
      </c>
      <c r="U57" s="28">
        <f t="shared" si="8"/>
        <v>34</v>
      </c>
      <c r="V57" s="28">
        <f t="shared" si="28"/>
        <v>39</v>
      </c>
      <c r="W57" s="27">
        <f t="shared" si="10"/>
        <v>8.717948717948719</v>
      </c>
      <c r="X57" s="21">
        <f t="shared" si="11"/>
        <v>86.165683818668896</v>
      </c>
      <c r="Y57" s="2">
        <f t="shared" si="29"/>
        <v>3</v>
      </c>
      <c r="Z57" s="2">
        <v>20</v>
      </c>
      <c r="AA57" s="22">
        <f t="shared" si="13"/>
        <v>0.15</v>
      </c>
    </row>
    <row r="58" spans="1:27">
      <c r="A58" s="2" t="s">
        <v>54</v>
      </c>
      <c r="B58" s="26" t="s">
        <v>55</v>
      </c>
      <c r="C58" s="2" t="s">
        <v>26</v>
      </c>
      <c r="D58" s="2" t="s">
        <v>27</v>
      </c>
      <c r="E58" s="2">
        <v>70</v>
      </c>
      <c r="F58" s="21">
        <v>2.5</v>
      </c>
      <c r="G58" s="21">
        <f t="shared" si="1"/>
        <v>72.5</v>
      </c>
      <c r="H58" s="21">
        <f t="shared" si="25"/>
        <v>88</v>
      </c>
      <c r="I58" s="27">
        <f t="shared" si="3"/>
        <v>24.71590909090909</v>
      </c>
      <c r="J58" s="2">
        <v>3.63</v>
      </c>
      <c r="K58" s="2">
        <f t="shared" si="26"/>
        <v>4.0199999999999996</v>
      </c>
      <c r="L58" s="27">
        <f t="shared" si="5"/>
        <v>40.634328358208961</v>
      </c>
      <c r="M58" s="2">
        <v>0</v>
      </c>
      <c r="N58" s="2">
        <v>0</v>
      </c>
      <c r="O58" s="28">
        <v>3.5</v>
      </c>
      <c r="P58" s="28">
        <f t="shared" si="27"/>
        <v>6.5</v>
      </c>
      <c r="Q58" s="27">
        <f t="shared" si="6"/>
        <v>8.0769230769230766</v>
      </c>
      <c r="R58" s="27">
        <f t="shared" si="7"/>
        <v>48.711251435132041</v>
      </c>
      <c r="S58" s="2">
        <v>30</v>
      </c>
      <c r="T58" s="28">
        <v>2</v>
      </c>
      <c r="U58" s="28">
        <f t="shared" si="8"/>
        <v>32</v>
      </c>
      <c r="V58" s="28">
        <f t="shared" si="28"/>
        <v>39</v>
      </c>
      <c r="W58" s="27">
        <f t="shared" si="10"/>
        <v>8.2051282051282044</v>
      </c>
      <c r="X58" s="21">
        <f t="shared" si="11"/>
        <v>81.632288731169339</v>
      </c>
      <c r="Y58" s="2">
        <f>RANK(X58,X$44:X$63)</f>
        <v>6</v>
      </c>
      <c r="Z58" s="2">
        <v>20</v>
      </c>
      <c r="AA58" s="22">
        <f t="shared" si="13"/>
        <v>0.3</v>
      </c>
    </row>
    <row r="59" spans="1:27">
      <c r="A59" s="2" t="s">
        <v>56</v>
      </c>
      <c r="B59" s="26" t="s">
        <v>57</v>
      </c>
      <c r="C59" s="2" t="s">
        <v>26</v>
      </c>
      <c r="D59" s="2" t="s">
        <v>27</v>
      </c>
      <c r="E59" s="2">
        <v>70</v>
      </c>
      <c r="F59" s="21">
        <v>3.5</v>
      </c>
      <c r="G59" s="21">
        <f t="shared" si="1"/>
        <v>73.5</v>
      </c>
      <c r="H59" s="21">
        <f t="shared" si="25"/>
        <v>88</v>
      </c>
      <c r="I59" s="27">
        <f t="shared" si="3"/>
        <v>25.05681818181818</v>
      </c>
      <c r="J59" s="2">
        <v>3.88</v>
      </c>
      <c r="K59" s="2">
        <f t="shared" si="26"/>
        <v>4.0199999999999996</v>
      </c>
      <c r="L59" s="27">
        <f t="shared" si="5"/>
        <v>43.432835820895527</v>
      </c>
      <c r="M59" s="2">
        <v>0</v>
      </c>
      <c r="N59" s="2">
        <v>0</v>
      </c>
      <c r="O59" s="28">
        <v>6</v>
      </c>
      <c r="P59" s="28">
        <f t="shared" si="27"/>
        <v>6.5</v>
      </c>
      <c r="Q59" s="27">
        <f t="shared" si="6"/>
        <v>13.846153846153847</v>
      </c>
      <c r="R59" s="27">
        <f t="shared" si="7"/>
        <v>57.278989667049373</v>
      </c>
      <c r="S59" s="2">
        <v>30</v>
      </c>
      <c r="T59" s="28">
        <v>4</v>
      </c>
      <c r="U59" s="28">
        <f t="shared" si="8"/>
        <v>34</v>
      </c>
      <c r="V59" s="28">
        <f t="shared" si="28"/>
        <v>39</v>
      </c>
      <c r="W59" s="27">
        <f t="shared" si="10"/>
        <v>8.717948717948719</v>
      </c>
      <c r="X59" s="21">
        <f t="shared" si="11"/>
        <v>91.053756566816261</v>
      </c>
      <c r="Y59" s="2">
        <f t="shared" si="29"/>
        <v>2</v>
      </c>
      <c r="Z59" s="2">
        <v>20</v>
      </c>
      <c r="AA59" s="22">
        <f t="shared" si="13"/>
        <v>0.1</v>
      </c>
    </row>
    <row r="60" spans="1:27">
      <c r="A60" s="2" t="s">
        <v>58</v>
      </c>
      <c r="B60" s="26" t="s">
        <v>59</v>
      </c>
      <c r="C60" s="2" t="s">
        <v>26</v>
      </c>
      <c r="D60" s="2" t="s">
        <v>27</v>
      </c>
      <c r="E60" s="2">
        <v>70</v>
      </c>
      <c r="F60" s="21">
        <v>0</v>
      </c>
      <c r="G60" s="21">
        <f t="shared" si="1"/>
        <v>70</v>
      </c>
      <c r="H60" s="21">
        <f t="shared" si="25"/>
        <v>88</v>
      </c>
      <c r="I60" s="27">
        <f t="shared" si="3"/>
        <v>23.863636363636363</v>
      </c>
      <c r="J60" s="2">
        <v>3.3</v>
      </c>
      <c r="K60" s="2">
        <f t="shared" si="26"/>
        <v>4.0199999999999996</v>
      </c>
      <c r="L60" s="27">
        <f t="shared" si="5"/>
        <v>36.940298507462686</v>
      </c>
      <c r="M60" s="2">
        <v>0</v>
      </c>
      <c r="N60" s="2">
        <v>0</v>
      </c>
      <c r="O60" s="28">
        <v>0</v>
      </c>
      <c r="P60" s="28">
        <f t="shared" si="27"/>
        <v>6.5</v>
      </c>
      <c r="Q60" s="27">
        <f t="shared" si="6"/>
        <v>0</v>
      </c>
      <c r="R60" s="27">
        <f t="shared" si="7"/>
        <v>36.940298507462686</v>
      </c>
      <c r="S60" s="2">
        <v>30</v>
      </c>
      <c r="T60" s="28">
        <v>0</v>
      </c>
      <c r="U60" s="28">
        <f t="shared" si="8"/>
        <v>30</v>
      </c>
      <c r="V60" s="28">
        <f t="shared" si="28"/>
        <v>39</v>
      </c>
      <c r="W60" s="27">
        <f t="shared" si="10"/>
        <v>7.6923076923076925</v>
      </c>
      <c r="X60" s="21">
        <f t="shared" si="11"/>
        <v>68.496242563406739</v>
      </c>
      <c r="Y60" s="2">
        <f t="shared" si="29"/>
        <v>20</v>
      </c>
      <c r="Z60" s="2">
        <v>20</v>
      </c>
      <c r="AA60" s="22">
        <f t="shared" si="13"/>
        <v>1</v>
      </c>
    </row>
    <row r="61" spans="1:27">
      <c r="A61" s="2" t="s">
        <v>60</v>
      </c>
      <c r="B61" s="26" t="s">
        <v>61</v>
      </c>
      <c r="C61" s="2" t="s">
        <v>26</v>
      </c>
      <c r="D61" s="2" t="s">
        <v>27</v>
      </c>
      <c r="E61" s="2">
        <v>70</v>
      </c>
      <c r="F61" s="21">
        <v>1.5</v>
      </c>
      <c r="G61" s="21">
        <f t="shared" si="1"/>
        <v>71.5</v>
      </c>
      <c r="H61" s="21">
        <f t="shared" si="25"/>
        <v>88</v>
      </c>
      <c r="I61" s="27">
        <f t="shared" si="3"/>
        <v>24.375</v>
      </c>
      <c r="J61" s="2">
        <v>3.52</v>
      </c>
      <c r="K61" s="2">
        <f t="shared" si="26"/>
        <v>4.0199999999999996</v>
      </c>
      <c r="L61" s="27">
        <f t="shared" si="5"/>
        <v>39.402985074626869</v>
      </c>
      <c r="M61" s="2">
        <v>0</v>
      </c>
      <c r="N61" s="2">
        <v>0</v>
      </c>
      <c r="O61" s="28">
        <v>1</v>
      </c>
      <c r="P61" s="28">
        <f t="shared" si="27"/>
        <v>6.5</v>
      </c>
      <c r="Q61" s="27">
        <f t="shared" si="6"/>
        <v>2.3076923076923079</v>
      </c>
      <c r="R61" s="27">
        <f t="shared" si="7"/>
        <v>41.710677382319176</v>
      </c>
      <c r="S61" s="2">
        <v>30</v>
      </c>
      <c r="T61" s="28">
        <v>0</v>
      </c>
      <c r="U61" s="28">
        <f t="shared" si="8"/>
        <v>30</v>
      </c>
      <c r="V61" s="28">
        <f t="shared" si="28"/>
        <v>39</v>
      </c>
      <c r="W61" s="27">
        <f t="shared" si="10"/>
        <v>7.6923076923076925</v>
      </c>
      <c r="X61" s="21">
        <f t="shared" si="11"/>
        <v>73.777985074626869</v>
      </c>
      <c r="Y61" s="2">
        <f t="shared" si="29"/>
        <v>14</v>
      </c>
      <c r="Z61" s="2">
        <v>20</v>
      </c>
      <c r="AA61" s="22">
        <f t="shared" si="13"/>
        <v>0.7</v>
      </c>
    </row>
    <row r="62" spans="1:27">
      <c r="A62" s="2" t="s">
        <v>62</v>
      </c>
      <c r="B62" s="26" t="s">
        <v>63</v>
      </c>
      <c r="C62" s="2" t="s">
        <v>26</v>
      </c>
      <c r="D62" s="2" t="s">
        <v>27</v>
      </c>
      <c r="E62" s="2">
        <v>70</v>
      </c>
      <c r="F62" s="21">
        <v>15</v>
      </c>
      <c r="G62" s="21">
        <f t="shared" si="1"/>
        <v>85</v>
      </c>
      <c r="H62" s="21">
        <f t="shared" si="25"/>
        <v>88</v>
      </c>
      <c r="I62" s="27">
        <f t="shared" si="3"/>
        <v>28.977272727272727</v>
      </c>
      <c r="J62" s="2">
        <v>3.7</v>
      </c>
      <c r="K62" s="2">
        <f t="shared" si="26"/>
        <v>4.0199999999999996</v>
      </c>
      <c r="L62" s="27">
        <f t="shared" si="5"/>
        <v>41.417910447761201</v>
      </c>
      <c r="M62" s="2">
        <v>0</v>
      </c>
      <c r="N62" s="2">
        <v>0</v>
      </c>
      <c r="O62" s="28">
        <v>0.83</v>
      </c>
      <c r="P62" s="28">
        <f t="shared" si="27"/>
        <v>6.5</v>
      </c>
      <c r="Q62" s="27">
        <f t="shared" si="6"/>
        <v>1.9153846153846152</v>
      </c>
      <c r="R62" s="27">
        <f t="shared" si="7"/>
        <v>43.333295063145819</v>
      </c>
      <c r="S62" s="2">
        <v>30</v>
      </c>
      <c r="T62" s="28">
        <v>9</v>
      </c>
      <c r="U62" s="28">
        <f t="shared" si="8"/>
        <v>39</v>
      </c>
      <c r="V62" s="28">
        <f t="shared" si="28"/>
        <v>39</v>
      </c>
      <c r="W62" s="27">
        <f t="shared" si="10"/>
        <v>10</v>
      </c>
      <c r="X62" s="21">
        <f t="shared" si="11"/>
        <v>82.310567790418546</v>
      </c>
      <c r="Y62" s="2">
        <f t="shared" si="29"/>
        <v>4</v>
      </c>
      <c r="Z62" s="2">
        <v>20</v>
      </c>
      <c r="AA62" s="22">
        <f t="shared" si="13"/>
        <v>0.2</v>
      </c>
    </row>
    <row r="63" spans="1:27">
      <c r="A63" s="2" t="s">
        <v>64</v>
      </c>
      <c r="B63" s="26" t="s">
        <v>65</v>
      </c>
      <c r="C63" s="2" t="s">
        <v>26</v>
      </c>
      <c r="D63" s="2" t="s">
        <v>27</v>
      </c>
      <c r="E63" s="2">
        <v>70</v>
      </c>
      <c r="F63" s="21">
        <v>18</v>
      </c>
      <c r="G63" s="21">
        <f t="shared" si="1"/>
        <v>88</v>
      </c>
      <c r="H63" s="21">
        <f t="shared" si="25"/>
        <v>88</v>
      </c>
      <c r="I63" s="27">
        <f t="shared" si="3"/>
        <v>30</v>
      </c>
      <c r="J63" s="2">
        <v>3.38</v>
      </c>
      <c r="K63" s="2">
        <f t="shared" si="26"/>
        <v>4.0199999999999996</v>
      </c>
      <c r="L63" s="27">
        <f t="shared" si="5"/>
        <v>37.835820895522389</v>
      </c>
      <c r="M63" s="2">
        <v>0</v>
      </c>
      <c r="N63" s="2">
        <v>0</v>
      </c>
      <c r="O63" s="28">
        <v>1.5</v>
      </c>
      <c r="P63" s="28">
        <f t="shared" si="27"/>
        <v>6.5</v>
      </c>
      <c r="Q63" s="27">
        <f t="shared" si="6"/>
        <v>3.4615384615384617</v>
      </c>
      <c r="R63" s="27">
        <f t="shared" si="7"/>
        <v>41.297359357060849</v>
      </c>
      <c r="S63" s="2">
        <v>30</v>
      </c>
      <c r="T63" s="28">
        <v>8.5</v>
      </c>
      <c r="U63" s="28">
        <f t="shared" si="8"/>
        <v>38.5</v>
      </c>
      <c r="V63" s="28">
        <f t="shared" si="28"/>
        <v>39</v>
      </c>
      <c r="W63" s="27">
        <f t="shared" si="10"/>
        <v>9.8717948717948723</v>
      </c>
      <c r="X63" s="21">
        <f t="shared" si="11"/>
        <v>81.169154228855732</v>
      </c>
      <c r="Y63" s="2">
        <f t="shared" si="29"/>
        <v>8</v>
      </c>
      <c r="Z63" s="2">
        <v>20</v>
      </c>
      <c r="AA63" s="22">
        <f t="shared" si="13"/>
        <v>0.4</v>
      </c>
    </row>
    <row r="64" spans="1:27">
      <c r="A64" s="20" t="s">
        <v>66</v>
      </c>
      <c r="B64" s="20" t="s">
        <v>67</v>
      </c>
      <c r="C64" s="2" t="s">
        <v>26</v>
      </c>
      <c r="D64" s="2" t="s">
        <v>68</v>
      </c>
      <c r="E64" s="2">
        <v>70</v>
      </c>
      <c r="F64" s="21">
        <v>7</v>
      </c>
      <c r="G64" s="21">
        <f t="shared" si="1"/>
        <v>77</v>
      </c>
      <c r="H64" s="21">
        <f>MAX(G$64:G$66)</f>
        <v>77</v>
      </c>
      <c r="I64" s="27">
        <f t="shared" si="3"/>
        <v>30</v>
      </c>
      <c r="J64" s="2">
        <v>3.67</v>
      </c>
      <c r="K64" s="2">
        <f>MAX(J$64:J$66)</f>
        <v>3.76</v>
      </c>
      <c r="L64" s="27">
        <f t="shared" si="5"/>
        <v>43.922872340425535</v>
      </c>
      <c r="M64" s="2">
        <v>0</v>
      </c>
      <c r="N64" s="2">
        <v>0</v>
      </c>
      <c r="O64" s="28">
        <v>2.5</v>
      </c>
      <c r="P64" s="28">
        <f>MAX(O$64:O$66)</f>
        <v>2.5</v>
      </c>
      <c r="Q64" s="27">
        <f t="shared" si="6"/>
        <v>15</v>
      </c>
      <c r="R64" s="27">
        <f t="shared" si="7"/>
        <v>58.922872340425535</v>
      </c>
      <c r="S64" s="2">
        <v>30</v>
      </c>
      <c r="T64" s="28">
        <v>3</v>
      </c>
      <c r="U64" s="28">
        <f t="shared" si="8"/>
        <v>33</v>
      </c>
      <c r="V64" s="28">
        <f>MAX(U$64:U$66)</f>
        <v>34.5</v>
      </c>
      <c r="W64" s="27">
        <f t="shared" si="10"/>
        <v>9.5652173913043477</v>
      </c>
      <c r="X64" s="21">
        <f t="shared" si="11"/>
        <v>98.488089731729872</v>
      </c>
      <c r="Y64" s="2">
        <f>RANK(X64,X$64:X$66)</f>
        <v>1</v>
      </c>
      <c r="Z64" s="2">
        <v>3</v>
      </c>
      <c r="AA64" s="22">
        <f t="shared" si="13"/>
        <v>0.33333333333333331</v>
      </c>
    </row>
    <row r="65" spans="1:27">
      <c r="A65" s="20" t="s">
        <v>69</v>
      </c>
      <c r="B65" s="20" t="s">
        <v>70</v>
      </c>
      <c r="C65" s="2" t="s">
        <v>26</v>
      </c>
      <c r="D65" s="2" t="s">
        <v>68</v>
      </c>
      <c r="E65" s="2">
        <v>69</v>
      </c>
      <c r="F65" s="21">
        <v>-5</v>
      </c>
      <c r="G65" s="21">
        <f t="shared" si="1"/>
        <v>64</v>
      </c>
      <c r="H65" s="21">
        <f>MAX(G$64:G$66)</f>
        <v>77</v>
      </c>
      <c r="I65" s="27">
        <f t="shared" si="3"/>
        <v>24.935064935064936</v>
      </c>
      <c r="J65" s="2">
        <v>3.53</v>
      </c>
      <c r="K65" s="2">
        <f>MAX(J$64:J$66)</f>
        <v>3.76</v>
      </c>
      <c r="L65" s="27">
        <f t="shared" si="5"/>
        <v>42.247340425531917</v>
      </c>
      <c r="M65" s="2">
        <v>0</v>
      </c>
      <c r="N65" s="2">
        <v>0</v>
      </c>
      <c r="O65" s="28">
        <v>0</v>
      </c>
      <c r="P65" s="28">
        <f>MAX(O$64:O$66)</f>
        <v>2.5</v>
      </c>
      <c r="Q65" s="27">
        <f t="shared" si="6"/>
        <v>0</v>
      </c>
      <c r="R65" s="27">
        <f t="shared" si="7"/>
        <v>42.247340425531917</v>
      </c>
      <c r="S65" s="2">
        <v>30</v>
      </c>
      <c r="T65" s="28">
        <v>0</v>
      </c>
      <c r="U65" s="28">
        <f t="shared" si="8"/>
        <v>30</v>
      </c>
      <c r="V65" s="28">
        <f>MAX(U$64:U$66)</f>
        <v>34.5</v>
      </c>
      <c r="W65" s="27">
        <f t="shared" si="10"/>
        <v>8.695652173913043</v>
      </c>
      <c r="X65" s="21">
        <f t="shared" si="11"/>
        <v>75.878057534509892</v>
      </c>
      <c r="Y65" s="2">
        <f>RANK(X65,X$64:X$66)</f>
        <v>3</v>
      </c>
      <c r="Z65" s="2">
        <v>3</v>
      </c>
      <c r="AA65" s="22">
        <f t="shared" si="13"/>
        <v>1</v>
      </c>
    </row>
    <row r="66" spans="1:27">
      <c r="A66" s="20" t="s">
        <v>71</v>
      </c>
      <c r="B66" s="20" t="s">
        <v>72</v>
      </c>
      <c r="C66" s="2" t="s">
        <v>26</v>
      </c>
      <c r="D66" s="2" t="s">
        <v>68</v>
      </c>
      <c r="E66" s="2">
        <v>70</v>
      </c>
      <c r="F66" s="21">
        <v>1</v>
      </c>
      <c r="G66" s="21">
        <f t="shared" si="1"/>
        <v>71</v>
      </c>
      <c r="H66" s="21">
        <f>MAX(G$64:G$66)</f>
        <v>77</v>
      </c>
      <c r="I66" s="27">
        <f t="shared" si="3"/>
        <v>27.662337662337663</v>
      </c>
      <c r="J66" s="2">
        <v>3.76</v>
      </c>
      <c r="K66" s="2">
        <f>MAX(J$64:J$66)</f>
        <v>3.76</v>
      </c>
      <c r="L66" s="27">
        <f t="shared" si="5"/>
        <v>45</v>
      </c>
      <c r="M66" s="2">
        <v>0</v>
      </c>
      <c r="N66" s="2">
        <v>0</v>
      </c>
      <c r="O66" s="28">
        <v>0</v>
      </c>
      <c r="P66" s="28">
        <f>MAX(O$64:O$66)</f>
        <v>2.5</v>
      </c>
      <c r="Q66" s="27">
        <f t="shared" si="6"/>
        <v>0</v>
      </c>
      <c r="R66" s="27">
        <f t="shared" si="7"/>
        <v>45</v>
      </c>
      <c r="S66" s="2">
        <v>30</v>
      </c>
      <c r="T66" s="28">
        <v>4.5</v>
      </c>
      <c r="U66" s="28">
        <f t="shared" si="8"/>
        <v>34.5</v>
      </c>
      <c r="V66" s="28">
        <f>MAX(U$64:U$66)</f>
        <v>34.5</v>
      </c>
      <c r="W66" s="27">
        <f t="shared" si="10"/>
        <v>10</v>
      </c>
      <c r="X66" s="21">
        <f t="shared" si="11"/>
        <v>82.662337662337663</v>
      </c>
      <c r="Y66" s="2">
        <f>RANK(X66,X$64:X$66)</f>
        <v>2</v>
      </c>
      <c r="Z66" s="2">
        <v>3</v>
      </c>
      <c r="AA66" s="22">
        <f t="shared" si="13"/>
        <v>0.66666666666666663</v>
      </c>
    </row>
    <row r="67" spans="1:27">
      <c r="A67" s="20" t="s">
        <v>73</v>
      </c>
      <c r="B67" s="26" t="s">
        <v>74</v>
      </c>
      <c r="C67" s="2" t="s">
        <v>26</v>
      </c>
      <c r="D67" s="2" t="s">
        <v>75</v>
      </c>
      <c r="E67" s="2">
        <v>70</v>
      </c>
      <c r="F67" s="21">
        <v>9</v>
      </c>
      <c r="G67" s="21">
        <f t="shared" si="1"/>
        <v>79</v>
      </c>
      <c r="H67" s="21">
        <f>MAX(G$67:G$80)</f>
        <v>91</v>
      </c>
      <c r="I67" s="27">
        <f t="shared" si="3"/>
        <v>26.043956043956044</v>
      </c>
      <c r="J67" s="5">
        <v>3.7</v>
      </c>
      <c r="K67" s="2">
        <f>MAX(J$67:J$80)</f>
        <v>3.87</v>
      </c>
      <c r="L67" s="27">
        <f t="shared" si="5"/>
        <v>43.02325581395349</v>
      </c>
      <c r="M67" s="2">
        <v>0</v>
      </c>
      <c r="N67" s="2">
        <v>0</v>
      </c>
      <c r="O67" s="28">
        <v>0</v>
      </c>
      <c r="P67" s="28">
        <f>MAX(O$67:O$80)</f>
        <v>15.2</v>
      </c>
      <c r="Q67" s="27">
        <f t="shared" si="6"/>
        <v>0</v>
      </c>
      <c r="R67" s="27">
        <f t="shared" si="7"/>
        <v>43.02325581395349</v>
      </c>
      <c r="S67" s="2">
        <v>30</v>
      </c>
      <c r="T67" s="28">
        <v>2.5</v>
      </c>
      <c r="U67" s="28">
        <f t="shared" si="8"/>
        <v>32.5</v>
      </c>
      <c r="V67" s="28">
        <f>MAX(U$67:U$80)</f>
        <v>47</v>
      </c>
      <c r="W67" s="27">
        <f t="shared" si="10"/>
        <v>6.9148936170212769</v>
      </c>
      <c r="X67" s="21">
        <f t="shared" si="11"/>
        <v>75.982105474930819</v>
      </c>
      <c r="Y67" s="2">
        <f>RANK(X67,X$67:X$80)</f>
        <v>4</v>
      </c>
      <c r="Z67" s="2">
        <v>14</v>
      </c>
      <c r="AA67" s="22">
        <f t="shared" si="13"/>
        <v>0.2857142857142857</v>
      </c>
    </row>
    <row r="68" spans="1:27">
      <c r="A68" s="20" t="s">
        <v>76</v>
      </c>
      <c r="B68" s="26" t="s">
        <v>77</v>
      </c>
      <c r="C68" s="2" t="s">
        <v>26</v>
      </c>
      <c r="D68" s="2" t="s">
        <v>75</v>
      </c>
      <c r="E68" s="2">
        <v>69</v>
      </c>
      <c r="F68" s="21">
        <v>22</v>
      </c>
      <c r="G68" s="21">
        <f t="shared" si="1"/>
        <v>91</v>
      </c>
      <c r="H68" s="21">
        <f t="shared" ref="H68:H80" si="30">MAX(G$67:G$80)</f>
        <v>91</v>
      </c>
      <c r="I68" s="27">
        <f t="shared" si="3"/>
        <v>30</v>
      </c>
      <c r="J68" s="5">
        <v>3.65</v>
      </c>
      <c r="K68" s="2">
        <f t="shared" ref="K68:K80" si="31">MAX(J$67:J$80)</f>
        <v>3.87</v>
      </c>
      <c r="L68" s="27">
        <f t="shared" si="5"/>
        <v>42.441860465116278</v>
      </c>
      <c r="M68" s="2">
        <v>0</v>
      </c>
      <c r="N68" s="2">
        <v>0</v>
      </c>
      <c r="O68" s="28">
        <v>0.33</v>
      </c>
      <c r="P68" s="28">
        <f t="shared" ref="P68:P80" si="32">MAX(O$67:O$80)</f>
        <v>15.2</v>
      </c>
      <c r="Q68" s="27">
        <f t="shared" si="6"/>
        <v>0.32565789473684215</v>
      </c>
      <c r="R68" s="27">
        <f t="shared" si="7"/>
        <v>42.767518359853121</v>
      </c>
      <c r="S68" s="2">
        <v>30</v>
      </c>
      <c r="T68" s="28">
        <v>3</v>
      </c>
      <c r="U68" s="28">
        <f t="shared" si="8"/>
        <v>33</v>
      </c>
      <c r="V68" s="28">
        <f t="shared" ref="V68:V80" si="33">MAX(U$67:U$80)</f>
        <v>47</v>
      </c>
      <c r="W68" s="27">
        <f t="shared" si="10"/>
        <v>7.0212765957446805</v>
      </c>
      <c r="X68" s="21">
        <f t="shared" si="11"/>
        <v>79.788794955597794</v>
      </c>
      <c r="Y68" s="2">
        <f t="shared" ref="Y68:Y79" si="34">RANK(X68,X$67:X$80)</f>
        <v>3</v>
      </c>
      <c r="Z68" s="2">
        <v>14</v>
      </c>
      <c r="AA68" s="22">
        <f t="shared" si="13"/>
        <v>0.21428571428571427</v>
      </c>
    </row>
    <row r="69" spans="1:27">
      <c r="A69" s="20" t="s">
        <v>78</v>
      </c>
      <c r="B69" s="26" t="s">
        <v>79</v>
      </c>
      <c r="C69" s="2" t="s">
        <v>26</v>
      </c>
      <c r="D69" s="2" t="s">
        <v>75</v>
      </c>
      <c r="E69" s="2">
        <v>70</v>
      </c>
      <c r="F69" s="21">
        <v>9</v>
      </c>
      <c r="G69" s="21">
        <f t="shared" si="1"/>
        <v>79</v>
      </c>
      <c r="H69" s="21">
        <f t="shared" si="30"/>
        <v>91</v>
      </c>
      <c r="I69" s="27">
        <f t="shared" si="3"/>
        <v>26.043956043956044</v>
      </c>
      <c r="J69" s="5">
        <v>3.48</v>
      </c>
      <c r="K69" s="2">
        <f t="shared" si="31"/>
        <v>3.87</v>
      </c>
      <c r="L69" s="27">
        <f t="shared" si="5"/>
        <v>40.465116279069761</v>
      </c>
      <c r="M69" s="2">
        <v>0</v>
      </c>
      <c r="N69" s="2">
        <v>0</v>
      </c>
      <c r="O69" s="28">
        <v>0.25</v>
      </c>
      <c r="P69" s="28">
        <f t="shared" si="32"/>
        <v>15.2</v>
      </c>
      <c r="Q69" s="27">
        <f t="shared" si="6"/>
        <v>0.24671052631578946</v>
      </c>
      <c r="R69" s="27">
        <f t="shared" si="7"/>
        <v>40.711826805385549</v>
      </c>
      <c r="S69" s="2">
        <v>30</v>
      </c>
      <c r="T69" s="28">
        <v>0</v>
      </c>
      <c r="U69" s="28">
        <f t="shared" si="8"/>
        <v>30</v>
      </c>
      <c r="V69" s="28">
        <f t="shared" si="33"/>
        <v>47</v>
      </c>
      <c r="W69" s="27">
        <f t="shared" si="10"/>
        <v>6.3829787234042552</v>
      </c>
      <c r="X69" s="21">
        <f t="shared" si="11"/>
        <v>73.138761572745835</v>
      </c>
      <c r="Y69" s="2">
        <f t="shared" si="34"/>
        <v>10</v>
      </c>
      <c r="Z69" s="2">
        <v>14</v>
      </c>
      <c r="AA69" s="22">
        <f t="shared" si="13"/>
        <v>0.7142857142857143</v>
      </c>
    </row>
    <row r="70" spans="1:27">
      <c r="A70" s="20" t="s">
        <v>80</v>
      </c>
      <c r="B70" s="26" t="s">
        <v>81</v>
      </c>
      <c r="C70" s="2" t="s">
        <v>26</v>
      </c>
      <c r="D70" s="2" t="s">
        <v>75</v>
      </c>
      <c r="E70" s="2">
        <v>70</v>
      </c>
      <c r="F70" s="21">
        <v>18</v>
      </c>
      <c r="G70" s="21">
        <f t="shared" si="1"/>
        <v>88</v>
      </c>
      <c r="H70" s="21">
        <f t="shared" si="30"/>
        <v>91</v>
      </c>
      <c r="I70" s="27">
        <f t="shared" si="3"/>
        <v>29.010989010989011</v>
      </c>
      <c r="J70" s="5">
        <v>3.61</v>
      </c>
      <c r="K70" s="2">
        <f t="shared" si="31"/>
        <v>3.87</v>
      </c>
      <c r="L70" s="27">
        <f t="shared" si="5"/>
        <v>41.97674418604651</v>
      </c>
      <c r="M70" s="2">
        <v>0</v>
      </c>
      <c r="N70" s="2">
        <v>0</v>
      </c>
      <c r="O70" s="28">
        <v>1</v>
      </c>
      <c r="P70" s="28">
        <f t="shared" si="32"/>
        <v>15.2</v>
      </c>
      <c r="Q70" s="27">
        <f t="shared" si="6"/>
        <v>0.98684210526315785</v>
      </c>
      <c r="R70" s="27">
        <f t="shared" si="7"/>
        <v>42.963586291309667</v>
      </c>
      <c r="S70" s="2">
        <v>30</v>
      </c>
      <c r="T70" s="28">
        <v>17</v>
      </c>
      <c r="U70" s="28">
        <f t="shared" si="8"/>
        <v>47</v>
      </c>
      <c r="V70" s="28">
        <f t="shared" si="33"/>
        <v>47</v>
      </c>
      <c r="W70" s="27">
        <f t="shared" si="10"/>
        <v>10</v>
      </c>
      <c r="X70" s="21">
        <f t="shared" si="11"/>
        <v>81.974575302298675</v>
      </c>
      <c r="Y70" s="2">
        <f t="shared" si="34"/>
        <v>2</v>
      </c>
      <c r="Z70" s="2">
        <v>14</v>
      </c>
      <c r="AA70" s="22">
        <f t="shared" si="13"/>
        <v>0.14285714285714285</v>
      </c>
    </row>
    <row r="71" spans="1:27">
      <c r="A71" s="20" t="s">
        <v>82</v>
      </c>
      <c r="B71" s="26" t="s">
        <v>83</v>
      </c>
      <c r="C71" s="2" t="s">
        <v>26</v>
      </c>
      <c r="D71" s="2" t="s">
        <v>75</v>
      </c>
      <c r="E71" s="2">
        <v>70</v>
      </c>
      <c r="F71" s="21">
        <v>0.5</v>
      </c>
      <c r="G71" s="21">
        <f t="shared" ref="G71:G134" si="35">E71+F71</f>
        <v>70.5</v>
      </c>
      <c r="H71" s="21">
        <f t="shared" si="30"/>
        <v>91</v>
      </c>
      <c r="I71" s="27">
        <f t="shared" ref="I71:I134" si="36">G71/H71*30</f>
        <v>23.241758241758241</v>
      </c>
      <c r="J71" s="5">
        <v>3.61</v>
      </c>
      <c r="K71" s="2">
        <f t="shared" si="31"/>
        <v>3.87</v>
      </c>
      <c r="L71" s="27">
        <f t="shared" ref="L71:L134" si="37">J71/K71*45</f>
        <v>41.97674418604651</v>
      </c>
      <c r="M71" s="2">
        <v>0</v>
      </c>
      <c r="N71" s="2">
        <v>0</v>
      </c>
      <c r="O71" s="28">
        <v>0</v>
      </c>
      <c r="P71" s="28">
        <f t="shared" si="32"/>
        <v>15.2</v>
      </c>
      <c r="Q71" s="27">
        <f t="shared" ref="Q71:Q134" si="38">O71/P71*15</f>
        <v>0</v>
      </c>
      <c r="R71" s="27">
        <f t="shared" ref="R71:R134" si="39">L71+Q71</f>
        <v>41.97674418604651</v>
      </c>
      <c r="S71" s="2">
        <v>30</v>
      </c>
      <c r="T71" s="28">
        <v>0</v>
      </c>
      <c r="U71" s="28">
        <f t="shared" ref="U71:U134" si="40">S71+T71</f>
        <v>30</v>
      </c>
      <c r="V71" s="28">
        <f t="shared" si="33"/>
        <v>47</v>
      </c>
      <c r="W71" s="27">
        <f t="shared" ref="W71:W134" si="41">U71/V71*10</f>
        <v>6.3829787234042552</v>
      </c>
      <c r="X71" s="21">
        <f t="shared" ref="X71:X134" si="42">I71+R71+W71</f>
        <v>71.601481151209001</v>
      </c>
      <c r="Y71" s="2">
        <f t="shared" si="34"/>
        <v>11</v>
      </c>
      <c r="Z71" s="2">
        <v>14</v>
      </c>
      <c r="AA71" s="22">
        <f t="shared" ref="AA71:AA134" si="43">Y71/Z71</f>
        <v>0.7857142857142857</v>
      </c>
    </row>
    <row r="72" spans="1:27">
      <c r="A72" s="20" t="s">
        <v>84</v>
      </c>
      <c r="B72" s="26" t="s">
        <v>85</v>
      </c>
      <c r="C72" s="2" t="s">
        <v>26</v>
      </c>
      <c r="D72" s="2" t="s">
        <v>75</v>
      </c>
      <c r="E72" s="2">
        <v>70</v>
      </c>
      <c r="F72" s="21">
        <v>0.5</v>
      </c>
      <c r="G72" s="21">
        <f t="shared" si="35"/>
        <v>70.5</v>
      </c>
      <c r="H72" s="21">
        <f t="shared" si="30"/>
        <v>91</v>
      </c>
      <c r="I72" s="27">
        <f t="shared" si="36"/>
        <v>23.241758241758241</v>
      </c>
      <c r="J72" s="5">
        <v>3.74</v>
      </c>
      <c r="K72" s="2">
        <f t="shared" si="31"/>
        <v>3.87</v>
      </c>
      <c r="L72" s="27">
        <f t="shared" si="37"/>
        <v>43.488372093023251</v>
      </c>
      <c r="M72" s="2">
        <v>0</v>
      </c>
      <c r="N72" s="2">
        <v>0</v>
      </c>
      <c r="O72" s="28">
        <v>0.5</v>
      </c>
      <c r="P72" s="28">
        <f t="shared" si="32"/>
        <v>15.2</v>
      </c>
      <c r="Q72" s="27">
        <f t="shared" si="38"/>
        <v>0.49342105263157893</v>
      </c>
      <c r="R72" s="27">
        <f t="shared" si="39"/>
        <v>43.981793145654834</v>
      </c>
      <c r="S72" s="2">
        <v>30</v>
      </c>
      <c r="T72" s="28">
        <v>0</v>
      </c>
      <c r="U72" s="28">
        <f t="shared" si="40"/>
        <v>30</v>
      </c>
      <c r="V72" s="28">
        <f t="shared" si="33"/>
        <v>47</v>
      </c>
      <c r="W72" s="27">
        <f t="shared" si="41"/>
        <v>6.3829787234042552</v>
      </c>
      <c r="X72" s="21">
        <f t="shared" si="42"/>
        <v>73.606530110817317</v>
      </c>
      <c r="Y72" s="2">
        <f t="shared" si="34"/>
        <v>8</v>
      </c>
      <c r="Z72" s="2">
        <v>14</v>
      </c>
      <c r="AA72" s="22">
        <f t="shared" si="43"/>
        <v>0.5714285714285714</v>
      </c>
    </row>
    <row r="73" spans="1:27">
      <c r="A73" s="20" t="s">
        <v>86</v>
      </c>
      <c r="B73" s="26" t="s">
        <v>87</v>
      </c>
      <c r="C73" s="2" t="s">
        <v>26</v>
      </c>
      <c r="D73" s="2" t="s">
        <v>75</v>
      </c>
      <c r="E73" s="2">
        <v>70</v>
      </c>
      <c r="F73" s="21">
        <v>4</v>
      </c>
      <c r="G73" s="21">
        <f t="shared" si="35"/>
        <v>74</v>
      </c>
      <c r="H73" s="21">
        <f t="shared" si="30"/>
        <v>91</v>
      </c>
      <c r="I73" s="27">
        <f t="shared" si="36"/>
        <v>24.395604395604394</v>
      </c>
      <c r="J73" s="5">
        <v>3.74</v>
      </c>
      <c r="K73" s="2">
        <f t="shared" si="31"/>
        <v>3.87</v>
      </c>
      <c r="L73" s="27">
        <f t="shared" si="37"/>
        <v>43.488372093023251</v>
      </c>
      <c r="M73" s="2">
        <v>0</v>
      </c>
      <c r="N73" s="2">
        <v>0</v>
      </c>
      <c r="O73" s="28">
        <v>0.33</v>
      </c>
      <c r="P73" s="28">
        <f t="shared" si="32"/>
        <v>15.2</v>
      </c>
      <c r="Q73" s="27">
        <f t="shared" si="38"/>
        <v>0.32565789473684215</v>
      </c>
      <c r="R73" s="27">
        <f t="shared" si="39"/>
        <v>43.814029987760094</v>
      </c>
      <c r="S73" s="2">
        <v>30</v>
      </c>
      <c r="T73" s="28">
        <v>0</v>
      </c>
      <c r="U73" s="28">
        <f t="shared" si="40"/>
        <v>30</v>
      </c>
      <c r="V73" s="28">
        <f t="shared" si="33"/>
        <v>47</v>
      </c>
      <c r="W73" s="27">
        <f t="shared" si="41"/>
        <v>6.3829787234042552</v>
      </c>
      <c r="X73" s="21">
        <f t="shared" si="42"/>
        <v>74.592613106768738</v>
      </c>
      <c r="Y73" s="2">
        <f t="shared" si="34"/>
        <v>5</v>
      </c>
      <c r="Z73" s="2">
        <v>14</v>
      </c>
      <c r="AA73" s="22">
        <f t="shared" si="43"/>
        <v>0.35714285714285715</v>
      </c>
    </row>
    <row r="74" spans="1:27">
      <c r="A74" s="20" t="s">
        <v>88</v>
      </c>
      <c r="B74" s="26" t="s">
        <v>89</v>
      </c>
      <c r="C74" s="2" t="s">
        <v>26</v>
      </c>
      <c r="D74" s="2" t="s">
        <v>75</v>
      </c>
      <c r="E74" s="2">
        <v>70</v>
      </c>
      <c r="F74" s="21">
        <v>4</v>
      </c>
      <c r="G74" s="21">
        <f t="shared" si="35"/>
        <v>74</v>
      </c>
      <c r="H74" s="21">
        <f t="shared" si="30"/>
        <v>91</v>
      </c>
      <c r="I74" s="27">
        <f t="shared" si="36"/>
        <v>24.395604395604394</v>
      </c>
      <c r="J74" s="5">
        <v>3.48</v>
      </c>
      <c r="K74" s="2">
        <f t="shared" si="31"/>
        <v>3.87</v>
      </c>
      <c r="L74" s="27">
        <f t="shared" si="37"/>
        <v>40.465116279069761</v>
      </c>
      <c r="M74" s="2">
        <v>0</v>
      </c>
      <c r="N74" s="2">
        <v>0</v>
      </c>
      <c r="O74" s="28">
        <v>0.25</v>
      </c>
      <c r="P74" s="28">
        <f t="shared" si="32"/>
        <v>15.2</v>
      </c>
      <c r="Q74" s="27">
        <f t="shared" si="38"/>
        <v>0.24671052631578946</v>
      </c>
      <c r="R74" s="27">
        <f t="shared" si="39"/>
        <v>40.711826805385549</v>
      </c>
      <c r="S74" s="2">
        <v>30</v>
      </c>
      <c r="T74" s="28">
        <v>10</v>
      </c>
      <c r="U74" s="28">
        <f t="shared" si="40"/>
        <v>40</v>
      </c>
      <c r="V74" s="28">
        <f t="shared" si="33"/>
        <v>47</v>
      </c>
      <c r="W74" s="27">
        <f t="shared" si="41"/>
        <v>8.5106382978723403</v>
      </c>
      <c r="X74" s="21">
        <f t="shared" si="42"/>
        <v>73.618069498862269</v>
      </c>
      <c r="Y74" s="2">
        <f t="shared" si="34"/>
        <v>7</v>
      </c>
      <c r="Z74" s="2">
        <v>14</v>
      </c>
      <c r="AA74" s="22">
        <f t="shared" si="43"/>
        <v>0.5</v>
      </c>
    </row>
    <row r="75" spans="1:27">
      <c r="A75" s="20" t="s">
        <v>90</v>
      </c>
      <c r="B75" s="26" t="s">
        <v>91</v>
      </c>
      <c r="C75" s="2" t="s">
        <v>26</v>
      </c>
      <c r="D75" s="2" t="s">
        <v>75</v>
      </c>
      <c r="E75" s="2">
        <v>69</v>
      </c>
      <c r="F75" s="21">
        <v>0</v>
      </c>
      <c r="G75" s="21">
        <f t="shared" si="35"/>
        <v>69</v>
      </c>
      <c r="H75" s="21">
        <f t="shared" si="30"/>
        <v>91</v>
      </c>
      <c r="I75" s="27">
        <f t="shared" si="36"/>
        <v>22.747252747252745</v>
      </c>
      <c r="J75" s="5">
        <v>3.46</v>
      </c>
      <c r="K75" s="2">
        <f t="shared" si="31"/>
        <v>3.87</v>
      </c>
      <c r="L75" s="27">
        <f t="shared" si="37"/>
        <v>40.232558139534881</v>
      </c>
      <c r="M75" s="2">
        <v>0</v>
      </c>
      <c r="N75" s="2">
        <v>0</v>
      </c>
      <c r="O75" s="28">
        <v>0</v>
      </c>
      <c r="P75" s="28">
        <f t="shared" si="32"/>
        <v>15.2</v>
      </c>
      <c r="Q75" s="27">
        <f t="shared" si="38"/>
        <v>0</v>
      </c>
      <c r="R75" s="27">
        <f t="shared" si="39"/>
        <v>40.232558139534881</v>
      </c>
      <c r="S75" s="2">
        <v>30</v>
      </c>
      <c r="T75" s="28">
        <v>0</v>
      </c>
      <c r="U75" s="28">
        <f t="shared" si="40"/>
        <v>30</v>
      </c>
      <c r="V75" s="28">
        <f t="shared" si="33"/>
        <v>47</v>
      </c>
      <c r="W75" s="27">
        <f t="shared" si="41"/>
        <v>6.3829787234042552</v>
      </c>
      <c r="X75" s="21">
        <f t="shared" si="42"/>
        <v>69.362789610191882</v>
      </c>
      <c r="Y75" s="2">
        <f t="shared" si="34"/>
        <v>13</v>
      </c>
      <c r="Z75" s="2">
        <v>14</v>
      </c>
      <c r="AA75" s="22">
        <f t="shared" si="43"/>
        <v>0.9285714285714286</v>
      </c>
    </row>
    <row r="76" spans="1:27">
      <c r="A76" s="20" t="s">
        <v>92</v>
      </c>
      <c r="B76" s="26" t="s">
        <v>93</v>
      </c>
      <c r="C76" s="2" t="s">
        <v>26</v>
      </c>
      <c r="D76" s="2" t="s">
        <v>75</v>
      </c>
      <c r="E76" s="2">
        <v>70</v>
      </c>
      <c r="F76" s="21">
        <v>16</v>
      </c>
      <c r="G76" s="21">
        <f t="shared" si="35"/>
        <v>86</v>
      </c>
      <c r="H76" s="21">
        <f t="shared" si="30"/>
        <v>91</v>
      </c>
      <c r="I76" s="27">
        <f t="shared" si="36"/>
        <v>28.35164835164835</v>
      </c>
      <c r="J76" s="5">
        <v>3.76</v>
      </c>
      <c r="K76" s="2">
        <f t="shared" si="31"/>
        <v>3.87</v>
      </c>
      <c r="L76" s="27">
        <f t="shared" si="37"/>
        <v>43.720930232558139</v>
      </c>
      <c r="M76" s="2">
        <v>0</v>
      </c>
      <c r="N76" s="2">
        <v>0</v>
      </c>
      <c r="O76" s="28">
        <v>15.2</v>
      </c>
      <c r="P76" s="28">
        <f t="shared" si="32"/>
        <v>15.2</v>
      </c>
      <c r="Q76" s="27">
        <f t="shared" si="38"/>
        <v>15</v>
      </c>
      <c r="R76" s="27">
        <f t="shared" si="39"/>
        <v>58.720930232558139</v>
      </c>
      <c r="S76" s="2">
        <v>30</v>
      </c>
      <c r="T76" s="28">
        <v>13.5</v>
      </c>
      <c r="U76" s="28">
        <f t="shared" si="40"/>
        <v>43.5</v>
      </c>
      <c r="V76" s="28">
        <f t="shared" si="33"/>
        <v>47</v>
      </c>
      <c r="W76" s="27">
        <f t="shared" si="41"/>
        <v>9.2553191489361701</v>
      </c>
      <c r="X76" s="21">
        <f t="shared" si="42"/>
        <v>96.327897733142663</v>
      </c>
      <c r="Y76" s="2">
        <f t="shared" si="34"/>
        <v>1</v>
      </c>
      <c r="Z76" s="2">
        <v>14</v>
      </c>
      <c r="AA76" s="22">
        <f t="shared" si="43"/>
        <v>7.1428571428571425E-2</v>
      </c>
    </row>
    <row r="77" spans="1:27">
      <c r="A77" s="20" t="s">
        <v>94</v>
      </c>
      <c r="B77" s="26" t="s">
        <v>95</v>
      </c>
      <c r="C77" s="2" t="s">
        <v>26</v>
      </c>
      <c r="D77" s="2" t="s">
        <v>75</v>
      </c>
      <c r="E77" s="2">
        <v>70</v>
      </c>
      <c r="F77" s="21">
        <v>4</v>
      </c>
      <c r="G77" s="21">
        <f t="shared" si="35"/>
        <v>74</v>
      </c>
      <c r="H77" s="21">
        <f t="shared" si="30"/>
        <v>91</v>
      </c>
      <c r="I77" s="27">
        <f t="shared" si="36"/>
        <v>24.395604395604394</v>
      </c>
      <c r="J77" s="5">
        <v>3.43</v>
      </c>
      <c r="K77" s="2">
        <f t="shared" si="31"/>
        <v>3.87</v>
      </c>
      <c r="L77" s="27">
        <f t="shared" si="37"/>
        <v>39.883720930232556</v>
      </c>
      <c r="M77" s="2">
        <v>0</v>
      </c>
      <c r="N77" s="2">
        <v>0</v>
      </c>
      <c r="O77" s="28">
        <v>2.72</v>
      </c>
      <c r="P77" s="28">
        <f t="shared" si="32"/>
        <v>15.2</v>
      </c>
      <c r="Q77" s="27">
        <f t="shared" si="38"/>
        <v>2.6842105263157898</v>
      </c>
      <c r="R77" s="27">
        <f t="shared" si="39"/>
        <v>42.567931456548344</v>
      </c>
      <c r="S77" s="2">
        <v>30</v>
      </c>
      <c r="T77" s="28">
        <v>0.5</v>
      </c>
      <c r="U77" s="28">
        <f t="shared" si="40"/>
        <v>30.5</v>
      </c>
      <c r="V77" s="28">
        <f t="shared" si="33"/>
        <v>47</v>
      </c>
      <c r="W77" s="27">
        <f t="shared" si="41"/>
        <v>6.4893617021276597</v>
      </c>
      <c r="X77" s="21">
        <f t="shared" si="42"/>
        <v>73.452897554280412</v>
      </c>
      <c r="Y77" s="2">
        <f t="shared" si="34"/>
        <v>9</v>
      </c>
      <c r="Z77" s="2">
        <v>14</v>
      </c>
      <c r="AA77" s="22">
        <f t="shared" si="43"/>
        <v>0.6428571428571429</v>
      </c>
    </row>
    <row r="78" spans="1:27">
      <c r="A78" s="20" t="s">
        <v>96</v>
      </c>
      <c r="B78" s="26" t="s">
        <v>97</v>
      </c>
      <c r="C78" s="2" t="s">
        <v>26</v>
      </c>
      <c r="D78" s="2" t="s">
        <v>75</v>
      </c>
      <c r="E78" s="2">
        <v>69</v>
      </c>
      <c r="F78" s="21">
        <v>0.05</v>
      </c>
      <c r="G78" s="21">
        <f t="shared" si="35"/>
        <v>69.05</v>
      </c>
      <c r="H78" s="21">
        <f t="shared" si="30"/>
        <v>91</v>
      </c>
      <c r="I78" s="27">
        <f t="shared" si="36"/>
        <v>22.763736263736263</v>
      </c>
      <c r="J78" s="5">
        <v>3.52</v>
      </c>
      <c r="K78" s="2">
        <f t="shared" si="31"/>
        <v>3.87</v>
      </c>
      <c r="L78" s="27">
        <f t="shared" si="37"/>
        <v>40.930232558139537</v>
      </c>
      <c r="M78" s="2">
        <v>0</v>
      </c>
      <c r="N78" s="2">
        <v>0</v>
      </c>
      <c r="O78" s="28">
        <v>0.33</v>
      </c>
      <c r="P78" s="28">
        <f t="shared" si="32"/>
        <v>15.2</v>
      </c>
      <c r="Q78" s="27">
        <f t="shared" si="38"/>
        <v>0.32565789473684215</v>
      </c>
      <c r="R78" s="27">
        <f t="shared" si="39"/>
        <v>41.255890452876379</v>
      </c>
      <c r="S78" s="2">
        <v>30</v>
      </c>
      <c r="T78" s="28">
        <v>0</v>
      </c>
      <c r="U78" s="28">
        <f t="shared" si="40"/>
        <v>30</v>
      </c>
      <c r="V78" s="28">
        <f t="shared" si="33"/>
        <v>47</v>
      </c>
      <c r="W78" s="27">
        <f t="shared" si="41"/>
        <v>6.3829787234042552</v>
      </c>
      <c r="X78" s="21">
        <f t="shared" si="42"/>
        <v>70.402605440016885</v>
      </c>
      <c r="Y78" s="2">
        <f t="shared" si="34"/>
        <v>12</v>
      </c>
      <c r="Z78" s="2">
        <v>14</v>
      </c>
      <c r="AA78" s="22">
        <f t="shared" si="43"/>
        <v>0.8571428571428571</v>
      </c>
    </row>
    <row r="79" spans="1:27">
      <c r="A79" s="20" t="s">
        <v>98</v>
      </c>
      <c r="B79" s="26" t="s">
        <v>99</v>
      </c>
      <c r="C79" s="2" t="s">
        <v>26</v>
      </c>
      <c r="D79" s="2" t="s">
        <v>75</v>
      </c>
      <c r="E79" s="2">
        <v>70</v>
      </c>
      <c r="F79" s="21">
        <v>0.5</v>
      </c>
      <c r="G79" s="21">
        <f t="shared" si="35"/>
        <v>70.5</v>
      </c>
      <c r="H79" s="21">
        <f t="shared" si="30"/>
        <v>91</v>
      </c>
      <c r="I79" s="27">
        <f t="shared" si="36"/>
        <v>23.241758241758241</v>
      </c>
      <c r="J79" s="5">
        <v>3.35</v>
      </c>
      <c r="K79" s="2">
        <f t="shared" si="31"/>
        <v>3.87</v>
      </c>
      <c r="L79" s="27">
        <f t="shared" si="37"/>
        <v>38.953488372093027</v>
      </c>
      <c r="M79" s="2">
        <v>0</v>
      </c>
      <c r="N79" s="2">
        <v>0</v>
      </c>
      <c r="O79" s="28">
        <v>0</v>
      </c>
      <c r="P79" s="28">
        <f t="shared" si="32"/>
        <v>15.2</v>
      </c>
      <c r="Q79" s="27">
        <f t="shared" si="38"/>
        <v>0</v>
      </c>
      <c r="R79" s="27">
        <f t="shared" si="39"/>
        <v>38.953488372093027</v>
      </c>
      <c r="S79" s="2">
        <v>30</v>
      </c>
      <c r="T79" s="28">
        <v>1</v>
      </c>
      <c r="U79" s="28">
        <f t="shared" si="40"/>
        <v>31</v>
      </c>
      <c r="V79" s="28">
        <f t="shared" si="33"/>
        <v>47</v>
      </c>
      <c r="W79" s="27">
        <f t="shared" si="41"/>
        <v>6.5957446808510634</v>
      </c>
      <c r="X79" s="21">
        <f t="shared" si="42"/>
        <v>68.790991294702337</v>
      </c>
      <c r="Y79" s="2">
        <f t="shared" si="34"/>
        <v>14</v>
      </c>
      <c r="Z79" s="2">
        <v>14</v>
      </c>
      <c r="AA79" s="22">
        <f t="shared" si="43"/>
        <v>1</v>
      </c>
    </row>
    <row r="80" spans="1:27">
      <c r="A80" s="20" t="s">
        <v>100</v>
      </c>
      <c r="B80" s="26" t="s">
        <v>101</v>
      </c>
      <c r="C80" s="19" t="s">
        <v>26</v>
      </c>
      <c r="D80" s="19" t="s">
        <v>75</v>
      </c>
      <c r="E80" s="2">
        <v>69</v>
      </c>
      <c r="F80" s="49">
        <v>0.7</v>
      </c>
      <c r="G80" s="21">
        <f t="shared" si="35"/>
        <v>69.7</v>
      </c>
      <c r="H80" s="21">
        <f t="shared" si="30"/>
        <v>91</v>
      </c>
      <c r="I80" s="27">
        <f t="shared" si="36"/>
        <v>22.978021978021978</v>
      </c>
      <c r="J80" s="9">
        <v>3.87</v>
      </c>
      <c r="K80" s="2">
        <f t="shared" si="31"/>
        <v>3.87</v>
      </c>
      <c r="L80" s="27">
        <f t="shared" si="37"/>
        <v>45</v>
      </c>
      <c r="M80" s="19">
        <v>0</v>
      </c>
      <c r="N80" s="19">
        <v>0</v>
      </c>
      <c r="O80" s="34">
        <v>0</v>
      </c>
      <c r="P80" s="28">
        <f t="shared" si="32"/>
        <v>15.2</v>
      </c>
      <c r="Q80" s="27">
        <f t="shared" si="38"/>
        <v>0</v>
      </c>
      <c r="R80" s="27">
        <f t="shared" si="39"/>
        <v>45</v>
      </c>
      <c r="S80" s="19">
        <v>30</v>
      </c>
      <c r="T80" s="34">
        <v>0</v>
      </c>
      <c r="U80" s="28">
        <f t="shared" si="40"/>
        <v>30</v>
      </c>
      <c r="V80" s="28">
        <f t="shared" si="33"/>
        <v>47</v>
      </c>
      <c r="W80" s="27">
        <f t="shared" si="41"/>
        <v>6.3829787234042552</v>
      </c>
      <c r="X80" s="21">
        <f t="shared" si="42"/>
        <v>74.361000701426235</v>
      </c>
      <c r="Y80" s="2">
        <f>RANK(X80,X$67:X$80)</f>
        <v>6</v>
      </c>
      <c r="Z80" s="2">
        <v>14</v>
      </c>
      <c r="AA80" s="22">
        <f t="shared" si="43"/>
        <v>0.42857142857142855</v>
      </c>
    </row>
    <row r="81" spans="1:27">
      <c r="A81" s="20" t="s">
        <v>102</v>
      </c>
      <c r="B81" s="26" t="s">
        <v>103</v>
      </c>
      <c r="C81" s="2" t="s">
        <v>26</v>
      </c>
      <c r="D81" s="2" t="s">
        <v>104</v>
      </c>
      <c r="E81" s="2">
        <v>69</v>
      </c>
      <c r="F81" s="21">
        <v>4</v>
      </c>
      <c r="G81" s="21">
        <f t="shared" si="35"/>
        <v>73</v>
      </c>
      <c r="H81" s="21">
        <f>MAX(G$81:G$89)</f>
        <v>88</v>
      </c>
      <c r="I81" s="27">
        <f t="shared" si="36"/>
        <v>24.886363636363637</v>
      </c>
      <c r="J81" s="2">
        <v>3.6</v>
      </c>
      <c r="K81" s="2">
        <f>MAX(J$81:J$89)</f>
        <v>3.67</v>
      </c>
      <c r="L81" s="27">
        <f t="shared" si="37"/>
        <v>44.141689373297005</v>
      </c>
      <c r="M81" s="2">
        <v>0</v>
      </c>
      <c r="N81" s="2">
        <v>0</v>
      </c>
      <c r="O81" s="28">
        <v>9.49</v>
      </c>
      <c r="P81" s="28">
        <f>MAX(O$81:O$89)</f>
        <v>9.49</v>
      </c>
      <c r="Q81" s="27">
        <f t="shared" si="38"/>
        <v>15</v>
      </c>
      <c r="R81" s="27">
        <f t="shared" si="39"/>
        <v>59.141689373297005</v>
      </c>
      <c r="S81" s="2">
        <v>30</v>
      </c>
      <c r="T81" s="28">
        <v>11</v>
      </c>
      <c r="U81" s="28">
        <f t="shared" si="40"/>
        <v>41</v>
      </c>
      <c r="V81" s="28">
        <f>MAX(U$81:U$89)</f>
        <v>41</v>
      </c>
      <c r="W81" s="27">
        <f t="shared" si="41"/>
        <v>10</v>
      </c>
      <c r="X81" s="21">
        <f t="shared" si="42"/>
        <v>94.028053009660638</v>
      </c>
      <c r="Y81" s="2">
        <f>RANK(X81,X$81:X$89)</f>
        <v>1</v>
      </c>
      <c r="Z81" s="2">
        <v>9</v>
      </c>
      <c r="AA81" s="22">
        <f t="shared" si="43"/>
        <v>0.1111111111111111</v>
      </c>
    </row>
    <row r="82" spans="1:27">
      <c r="A82" s="20" t="s">
        <v>105</v>
      </c>
      <c r="B82" s="26" t="s">
        <v>106</v>
      </c>
      <c r="C82" s="2" t="s">
        <v>26</v>
      </c>
      <c r="D82" s="2" t="s">
        <v>104</v>
      </c>
      <c r="E82" s="2">
        <v>70</v>
      </c>
      <c r="F82" s="21">
        <v>7</v>
      </c>
      <c r="G82" s="21">
        <f t="shared" si="35"/>
        <v>77</v>
      </c>
      <c r="H82" s="21">
        <f t="shared" ref="H82:H89" si="44">MAX(G$81:G$89)</f>
        <v>88</v>
      </c>
      <c r="I82" s="27">
        <f t="shared" si="36"/>
        <v>26.25</v>
      </c>
      <c r="J82" s="2">
        <v>3.65</v>
      </c>
      <c r="K82" s="2">
        <f t="shared" ref="K82:K89" si="45">MAX(J$81:J$89)</f>
        <v>3.67</v>
      </c>
      <c r="L82" s="27">
        <f t="shared" si="37"/>
        <v>44.754768392370572</v>
      </c>
      <c r="M82" s="2">
        <v>0</v>
      </c>
      <c r="N82" s="2">
        <v>0</v>
      </c>
      <c r="O82" s="28">
        <v>0</v>
      </c>
      <c r="P82" s="28">
        <f t="shared" ref="P82:P89" si="46">MAX(O$81:O$89)</f>
        <v>9.49</v>
      </c>
      <c r="Q82" s="27">
        <f t="shared" si="38"/>
        <v>0</v>
      </c>
      <c r="R82" s="27">
        <f t="shared" si="39"/>
        <v>44.754768392370572</v>
      </c>
      <c r="S82" s="2">
        <v>30</v>
      </c>
      <c r="T82" s="28">
        <v>0.5</v>
      </c>
      <c r="U82" s="28">
        <f t="shared" si="40"/>
        <v>30.5</v>
      </c>
      <c r="V82" s="28">
        <f t="shared" ref="V82:V89" si="47">MAX(U$81:U$89)</f>
        <v>41</v>
      </c>
      <c r="W82" s="27">
        <f t="shared" si="41"/>
        <v>7.4390243902439028</v>
      </c>
      <c r="X82" s="21">
        <f t="shared" si="42"/>
        <v>78.44379278261448</v>
      </c>
      <c r="Y82" s="2">
        <f t="shared" ref="Y82:Y89" si="48">RANK(X82,X$81:X$89)</f>
        <v>6</v>
      </c>
      <c r="Z82" s="2">
        <v>9</v>
      </c>
      <c r="AA82" s="22">
        <f t="shared" si="43"/>
        <v>0.66666666666666663</v>
      </c>
    </row>
    <row r="83" spans="1:27">
      <c r="A83" s="20" t="s">
        <v>107</v>
      </c>
      <c r="B83" s="26" t="s">
        <v>108</v>
      </c>
      <c r="C83" s="2" t="s">
        <v>26</v>
      </c>
      <c r="D83" s="2" t="s">
        <v>104</v>
      </c>
      <c r="E83" s="2">
        <v>70</v>
      </c>
      <c r="F83" s="21">
        <v>3</v>
      </c>
      <c r="G83" s="21">
        <f t="shared" si="35"/>
        <v>73</v>
      </c>
      <c r="H83" s="21">
        <f t="shared" si="44"/>
        <v>88</v>
      </c>
      <c r="I83" s="27">
        <f t="shared" si="36"/>
        <v>24.886363636363637</v>
      </c>
      <c r="J83" s="2">
        <v>3.65</v>
      </c>
      <c r="K83" s="2">
        <f t="shared" si="45"/>
        <v>3.67</v>
      </c>
      <c r="L83" s="27">
        <f t="shared" si="37"/>
        <v>44.754768392370572</v>
      </c>
      <c r="M83" s="2">
        <v>0</v>
      </c>
      <c r="N83" s="2">
        <v>0</v>
      </c>
      <c r="O83" s="28">
        <v>0</v>
      </c>
      <c r="P83" s="28">
        <f t="shared" si="46"/>
        <v>9.49</v>
      </c>
      <c r="Q83" s="27">
        <f t="shared" si="38"/>
        <v>0</v>
      </c>
      <c r="R83" s="27">
        <f t="shared" si="39"/>
        <v>44.754768392370572</v>
      </c>
      <c r="S83" s="2">
        <v>30</v>
      </c>
      <c r="T83" s="28">
        <v>0</v>
      </c>
      <c r="U83" s="28">
        <f t="shared" si="40"/>
        <v>30</v>
      </c>
      <c r="V83" s="28">
        <f t="shared" si="47"/>
        <v>41</v>
      </c>
      <c r="W83" s="27">
        <f t="shared" si="41"/>
        <v>7.3170731707317067</v>
      </c>
      <c r="X83" s="21">
        <f t="shared" si="42"/>
        <v>76.958205199465908</v>
      </c>
      <c r="Y83" s="2">
        <f t="shared" si="48"/>
        <v>7</v>
      </c>
      <c r="Z83" s="2">
        <v>9</v>
      </c>
      <c r="AA83" s="22">
        <f t="shared" si="43"/>
        <v>0.77777777777777779</v>
      </c>
    </row>
    <row r="84" spans="1:27">
      <c r="A84" s="20" t="s">
        <v>109</v>
      </c>
      <c r="B84" s="26" t="s">
        <v>110</v>
      </c>
      <c r="C84" s="2" t="s">
        <v>26</v>
      </c>
      <c r="D84" s="2" t="s">
        <v>104</v>
      </c>
      <c r="E84" s="2">
        <v>70</v>
      </c>
      <c r="F84" s="21">
        <v>9</v>
      </c>
      <c r="G84" s="21">
        <f t="shared" si="35"/>
        <v>79</v>
      </c>
      <c r="H84" s="21">
        <f t="shared" si="44"/>
        <v>88</v>
      </c>
      <c r="I84" s="27">
        <f t="shared" si="36"/>
        <v>26.93181818181818</v>
      </c>
      <c r="J84" s="2">
        <v>3.5</v>
      </c>
      <c r="K84" s="2">
        <f t="shared" si="45"/>
        <v>3.67</v>
      </c>
      <c r="L84" s="27">
        <f t="shared" si="37"/>
        <v>42.915531335149865</v>
      </c>
      <c r="M84" s="2">
        <v>0</v>
      </c>
      <c r="N84" s="2">
        <v>0</v>
      </c>
      <c r="O84" s="28">
        <v>0.5</v>
      </c>
      <c r="P84" s="28">
        <f t="shared" si="46"/>
        <v>9.49</v>
      </c>
      <c r="Q84" s="27">
        <f t="shared" si="38"/>
        <v>0.79030558482613278</v>
      </c>
      <c r="R84" s="27">
        <f t="shared" si="39"/>
        <v>43.705836919976001</v>
      </c>
      <c r="S84" s="2">
        <v>30</v>
      </c>
      <c r="T84" s="28">
        <v>4.5</v>
      </c>
      <c r="U84" s="28">
        <f t="shared" si="40"/>
        <v>34.5</v>
      </c>
      <c r="V84" s="28">
        <f t="shared" si="47"/>
        <v>41</v>
      </c>
      <c r="W84" s="27">
        <f t="shared" si="41"/>
        <v>8.4146341463414629</v>
      </c>
      <c r="X84" s="21">
        <f t="shared" si="42"/>
        <v>79.052289248135651</v>
      </c>
      <c r="Y84" s="2">
        <f t="shared" si="48"/>
        <v>5</v>
      </c>
      <c r="Z84" s="2">
        <v>9</v>
      </c>
      <c r="AA84" s="22">
        <f t="shared" si="43"/>
        <v>0.55555555555555558</v>
      </c>
    </row>
    <row r="85" spans="1:27">
      <c r="A85" s="20" t="s">
        <v>111</v>
      </c>
      <c r="B85" s="26" t="s">
        <v>112</v>
      </c>
      <c r="C85" s="2" t="s">
        <v>26</v>
      </c>
      <c r="D85" s="2" t="s">
        <v>104</v>
      </c>
      <c r="E85" s="2">
        <v>70</v>
      </c>
      <c r="F85" s="21">
        <v>5.5</v>
      </c>
      <c r="G85" s="21">
        <f t="shared" si="35"/>
        <v>75.5</v>
      </c>
      <c r="H85" s="21">
        <f t="shared" si="44"/>
        <v>88</v>
      </c>
      <c r="I85" s="27">
        <f t="shared" si="36"/>
        <v>25.738636363636363</v>
      </c>
      <c r="J85" s="2">
        <v>3.52</v>
      </c>
      <c r="K85" s="2">
        <f t="shared" si="45"/>
        <v>3.67</v>
      </c>
      <c r="L85" s="27">
        <f t="shared" si="37"/>
        <v>43.160762942779293</v>
      </c>
      <c r="M85" s="2">
        <v>0</v>
      </c>
      <c r="N85" s="2">
        <v>0</v>
      </c>
      <c r="O85" s="28">
        <v>0</v>
      </c>
      <c r="P85" s="28">
        <f t="shared" si="46"/>
        <v>9.49</v>
      </c>
      <c r="Q85" s="27">
        <f t="shared" si="38"/>
        <v>0</v>
      </c>
      <c r="R85" s="27">
        <f t="shared" si="39"/>
        <v>43.160762942779293</v>
      </c>
      <c r="S85" s="2">
        <v>30</v>
      </c>
      <c r="T85" s="28">
        <v>0</v>
      </c>
      <c r="U85" s="28">
        <f t="shared" si="40"/>
        <v>30</v>
      </c>
      <c r="V85" s="28">
        <f t="shared" si="47"/>
        <v>41</v>
      </c>
      <c r="W85" s="27">
        <f t="shared" si="41"/>
        <v>7.3170731707317067</v>
      </c>
      <c r="X85" s="21">
        <f t="shared" si="42"/>
        <v>76.216472477147363</v>
      </c>
      <c r="Y85" s="2">
        <f t="shared" si="48"/>
        <v>8</v>
      </c>
      <c r="Z85" s="2">
        <v>9</v>
      </c>
      <c r="AA85" s="22">
        <f t="shared" si="43"/>
        <v>0.88888888888888884</v>
      </c>
    </row>
    <row r="86" spans="1:27">
      <c r="A86" s="20" t="s">
        <v>113</v>
      </c>
      <c r="B86" s="26" t="s">
        <v>114</v>
      </c>
      <c r="C86" s="2" t="s">
        <v>26</v>
      </c>
      <c r="D86" s="2" t="s">
        <v>104</v>
      </c>
      <c r="E86" s="2">
        <v>70</v>
      </c>
      <c r="F86" s="21">
        <v>11</v>
      </c>
      <c r="G86" s="21">
        <f t="shared" si="35"/>
        <v>81</v>
      </c>
      <c r="H86" s="21">
        <f t="shared" si="44"/>
        <v>88</v>
      </c>
      <c r="I86" s="27">
        <f t="shared" si="36"/>
        <v>27.613636363636363</v>
      </c>
      <c r="J86" s="2">
        <v>3.52</v>
      </c>
      <c r="K86" s="2">
        <f t="shared" si="45"/>
        <v>3.67</v>
      </c>
      <c r="L86" s="27">
        <f t="shared" si="37"/>
        <v>43.160762942779293</v>
      </c>
      <c r="M86" s="2">
        <v>0</v>
      </c>
      <c r="N86" s="2">
        <v>0</v>
      </c>
      <c r="O86" s="28">
        <v>1.5</v>
      </c>
      <c r="P86" s="28">
        <f t="shared" si="46"/>
        <v>9.49</v>
      </c>
      <c r="Q86" s="27">
        <f t="shared" si="38"/>
        <v>2.3709167544783982</v>
      </c>
      <c r="R86" s="27">
        <f t="shared" si="39"/>
        <v>45.531679697257694</v>
      </c>
      <c r="S86" s="2">
        <v>30</v>
      </c>
      <c r="T86" s="28">
        <v>0</v>
      </c>
      <c r="U86" s="28">
        <f t="shared" si="40"/>
        <v>30</v>
      </c>
      <c r="V86" s="28">
        <f t="shared" si="47"/>
        <v>41</v>
      </c>
      <c r="W86" s="27">
        <f t="shared" si="41"/>
        <v>7.3170731707317067</v>
      </c>
      <c r="X86" s="21">
        <f t="shared" si="42"/>
        <v>80.462389231625764</v>
      </c>
      <c r="Y86" s="2">
        <f t="shared" si="48"/>
        <v>4</v>
      </c>
      <c r="Z86" s="2">
        <v>9</v>
      </c>
      <c r="AA86" s="22">
        <f t="shared" si="43"/>
        <v>0.44444444444444442</v>
      </c>
    </row>
    <row r="87" spans="1:27">
      <c r="A87" s="20" t="s">
        <v>115</v>
      </c>
      <c r="B87" s="26" t="s">
        <v>116</v>
      </c>
      <c r="C87" s="2" t="s">
        <v>26</v>
      </c>
      <c r="D87" s="2" t="s">
        <v>104</v>
      </c>
      <c r="E87" s="2">
        <v>70</v>
      </c>
      <c r="F87" s="21">
        <v>7</v>
      </c>
      <c r="G87" s="21">
        <f t="shared" si="35"/>
        <v>77</v>
      </c>
      <c r="H87" s="21">
        <f t="shared" si="44"/>
        <v>88</v>
      </c>
      <c r="I87" s="27">
        <f t="shared" si="36"/>
        <v>26.25</v>
      </c>
      <c r="J87" s="2">
        <v>3.38</v>
      </c>
      <c r="K87" s="2">
        <f t="shared" si="45"/>
        <v>3.67</v>
      </c>
      <c r="L87" s="27">
        <f t="shared" si="37"/>
        <v>41.444141689373296</v>
      </c>
      <c r="M87" s="2">
        <v>0</v>
      </c>
      <c r="N87" s="2">
        <v>0</v>
      </c>
      <c r="O87" s="28">
        <v>0</v>
      </c>
      <c r="P87" s="28">
        <f t="shared" si="46"/>
        <v>9.49</v>
      </c>
      <c r="Q87" s="27">
        <f t="shared" si="38"/>
        <v>0</v>
      </c>
      <c r="R87" s="27">
        <f t="shared" si="39"/>
        <v>41.444141689373296</v>
      </c>
      <c r="S87" s="2">
        <v>30</v>
      </c>
      <c r="T87" s="28">
        <v>1</v>
      </c>
      <c r="U87" s="28">
        <f t="shared" si="40"/>
        <v>31</v>
      </c>
      <c r="V87" s="28">
        <f t="shared" si="47"/>
        <v>41</v>
      </c>
      <c r="W87" s="27">
        <f t="shared" si="41"/>
        <v>7.5609756097560972</v>
      </c>
      <c r="X87" s="21">
        <f t="shared" si="42"/>
        <v>75.255117299129395</v>
      </c>
      <c r="Y87" s="2">
        <f t="shared" si="48"/>
        <v>9</v>
      </c>
      <c r="Z87" s="2">
        <v>9</v>
      </c>
      <c r="AA87" s="22">
        <f t="shared" si="43"/>
        <v>1</v>
      </c>
    </row>
    <row r="88" spans="1:27">
      <c r="A88" s="20" t="s">
        <v>117</v>
      </c>
      <c r="B88" s="26" t="s">
        <v>118</v>
      </c>
      <c r="C88" s="2" t="s">
        <v>26</v>
      </c>
      <c r="D88" s="2" t="s">
        <v>104</v>
      </c>
      <c r="E88" s="2">
        <v>70</v>
      </c>
      <c r="F88" s="21">
        <v>18</v>
      </c>
      <c r="G88" s="21">
        <f t="shared" si="35"/>
        <v>88</v>
      </c>
      <c r="H88" s="21">
        <f t="shared" si="44"/>
        <v>88</v>
      </c>
      <c r="I88" s="27">
        <f t="shared" si="36"/>
        <v>30</v>
      </c>
      <c r="J88" s="2">
        <v>3.25</v>
      </c>
      <c r="K88" s="2">
        <f t="shared" si="45"/>
        <v>3.67</v>
      </c>
      <c r="L88" s="27">
        <f t="shared" si="37"/>
        <v>39.850136239782017</v>
      </c>
      <c r="M88" s="2">
        <v>0</v>
      </c>
      <c r="N88" s="2">
        <v>0</v>
      </c>
      <c r="O88" s="28">
        <v>2</v>
      </c>
      <c r="P88" s="28">
        <f t="shared" si="46"/>
        <v>9.49</v>
      </c>
      <c r="Q88" s="27">
        <f t="shared" si="38"/>
        <v>3.1612223393045311</v>
      </c>
      <c r="R88" s="27">
        <f t="shared" si="39"/>
        <v>43.011358579086547</v>
      </c>
      <c r="S88" s="2">
        <v>30</v>
      </c>
      <c r="T88" s="28">
        <v>1</v>
      </c>
      <c r="U88" s="28">
        <f t="shared" si="40"/>
        <v>31</v>
      </c>
      <c r="V88" s="28">
        <f t="shared" si="47"/>
        <v>41</v>
      </c>
      <c r="W88" s="27">
        <f t="shared" si="41"/>
        <v>7.5609756097560972</v>
      </c>
      <c r="X88" s="21">
        <f t="shared" si="42"/>
        <v>80.572334188842646</v>
      </c>
      <c r="Y88" s="2">
        <f t="shared" si="48"/>
        <v>3</v>
      </c>
      <c r="Z88" s="2">
        <v>9</v>
      </c>
      <c r="AA88" s="22">
        <f t="shared" si="43"/>
        <v>0.33333333333333331</v>
      </c>
    </row>
    <row r="89" spans="1:27">
      <c r="A89" s="20" t="s">
        <v>119</v>
      </c>
      <c r="B89" s="26" t="s">
        <v>120</v>
      </c>
      <c r="C89" s="2" t="s">
        <v>26</v>
      </c>
      <c r="D89" s="2" t="s">
        <v>104</v>
      </c>
      <c r="E89" s="2">
        <v>69</v>
      </c>
      <c r="F89" s="21">
        <v>10</v>
      </c>
      <c r="G89" s="21">
        <f t="shared" si="35"/>
        <v>79</v>
      </c>
      <c r="H89" s="21">
        <f t="shared" si="44"/>
        <v>88</v>
      </c>
      <c r="I89" s="27">
        <f t="shared" si="36"/>
        <v>26.93181818181818</v>
      </c>
      <c r="J89" s="2">
        <v>3.67</v>
      </c>
      <c r="K89" s="2">
        <f t="shared" si="45"/>
        <v>3.67</v>
      </c>
      <c r="L89" s="27">
        <f t="shared" si="37"/>
        <v>45</v>
      </c>
      <c r="M89" s="2">
        <v>0</v>
      </c>
      <c r="N89" s="2">
        <v>0</v>
      </c>
      <c r="O89" s="28">
        <v>1.5</v>
      </c>
      <c r="P89" s="28">
        <f t="shared" si="46"/>
        <v>9.49</v>
      </c>
      <c r="Q89" s="27">
        <f t="shared" si="38"/>
        <v>2.3709167544783982</v>
      </c>
      <c r="R89" s="27">
        <f t="shared" si="39"/>
        <v>47.370916754478401</v>
      </c>
      <c r="S89" s="2">
        <v>30</v>
      </c>
      <c r="T89" s="28">
        <v>0</v>
      </c>
      <c r="U89" s="28">
        <f t="shared" si="40"/>
        <v>30</v>
      </c>
      <c r="V89" s="28">
        <f t="shared" si="47"/>
        <v>41</v>
      </c>
      <c r="W89" s="27">
        <f t="shared" si="41"/>
        <v>7.3170731707317067</v>
      </c>
      <c r="X89" s="21">
        <f t="shared" si="42"/>
        <v>81.619808107028291</v>
      </c>
      <c r="Y89" s="2">
        <f t="shared" si="48"/>
        <v>2</v>
      </c>
      <c r="Z89" s="2">
        <v>9</v>
      </c>
      <c r="AA89" s="22">
        <f t="shared" si="43"/>
        <v>0.22222222222222221</v>
      </c>
    </row>
    <row r="90" spans="1:27">
      <c r="A90" s="20" t="s">
        <v>121</v>
      </c>
      <c r="B90" s="20" t="s">
        <v>122</v>
      </c>
      <c r="C90" s="2" t="s">
        <v>26</v>
      </c>
      <c r="D90" s="2" t="s">
        <v>123</v>
      </c>
      <c r="E90" s="2">
        <v>70</v>
      </c>
      <c r="F90" s="21">
        <v>9</v>
      </c>
      <c r="G90" s="21">
        <f t="shared" si="35"/>
        <v>79</v>
      </c>
      <c r="H90" s="21">
        <f>MAX(G$90:G$94)</f>
        <v>79</v>
      </c>
      <c r="I90" s="27">
        <f t="shared" si="36"/>
        <v>30</v>
      </c>
      <c r="J90" s="2">
        <v>3.96</v>
      </c>
      <c r="K90" s="2">
        <f>MAX(J$90:J$94)</f>
        <v>4.04</v>
      </c>
      <c r="L90" s="27">
        <f t="shared" si="37"/>
        <v>44.10891089108911</v>
      </c>
      <c r="M90" s="2">
        <v>0</v>
      </c>
      <c r="N90" s="2">
        <v>0</v>
      </c>
      <c r="O90" s="28">
        <v>0</v>
      </c>
      <c r="P90" s="28">
        <f>MAX(O$90:O$94)</f>
        <v>12.5</v>
      </c>
      <c r="Q90" s="27">
        <f t="shared" si="38"/>
        <v>0</v>
      </c>
      <c r="R90" s="27">
        <f t="shared" si="39"/>
        <v>44.10891089108911</v>
      </c>
      <c r="S90" s="2">
        <v>30</v>
      </c>
      <c r="T90" s="28">
        <v>0</v>
      </c>
      <c r="U90" s="28">
        <f t="shared" si="40"/>
        <v>30</v>
      </c>
      <c r="V90" s="28">
        <f>MAX(U$90:U$94)</f>
        <v>35</v>
      </c>
      <c r="W90" s="27">
        <f t="shared" si="41"/>
        <v>8.5714285714285712</v>
      </c>
      <c r="X90" s="21">
        <f t="shared" si="42"/>
        <v>82.680339462517679</v>
      </c>
      <c r="Y90" s="2">
        <f>RANK(X90,X$90:X$94)</f>
        <v>4</v>
      </c>
      <c r="Z90" s="2">
        <v>5</v>
      </c>
      <c r="AA90" s="22">
        <f t="shared" si="43"/>
        <v>0.8</v>
      </c>
    </row>
    <row r="91" spans="1:27">
      <c r="A91" s="20" t="s">
        <v>124</v>
      </c>
      <c r="B91" s="20" t="s">
        <v>125</v>
      </c>
      <c r="C91" s="2" t="s">
        <v>26</v>
      </c>
      <c r="D91" s="2" t="s">
        <v>123</v>
      </c>
      <c r="E91" s="2">
        <v>70</v>
      </c>
      <c r="F91" s="21">
        <v>7</v>
      </c>
      <c r="G91" s="21">
        <f t="shared" si="35"/>
        <v>77</v>
      </c>
      <c r="H91" s="21">
        <f>MAX(G$90:G$94)</f>
        <v>79</v>
      </c>
      <c r="I91" s="27">
        <f t="shared" si="36"/>
        <v>29.240506329113924</v>
      </c>
      <c r="J91" s="2">
        <v>3.87</v>
      </c>
      <c r="K91" s="2">
        <f>MAX(J$90:J$94)</f>
        <v>4.04</v>
      </c>
      <c r="L91" s="27">
        <f t="shared" si="37"/>
        <v>43.106435643564353</v>
      </c>
      <c r="M91" s="2">
        <v>0</v>
      </c>
      <c r="N91" s="2">
        <v>0</v>
      </c>
      <c r="O91" s="28">
        <v>1</v>
      </c>
      <c r="P91" s="28">
        <f>MAX(O$90:O$94)</f>
        <v>12.5</v>
      </c>
      <c r="Q91" s="27">
        <f t="shared" si="38"/>
        <v>1.2</v>
      </c>
      <c r="R91" s="27">
        <f t="shared" si="39"/>
        <v>44.306435643564356</v>
      </c>
      <c r="S91" s="2">
        <v>30</v>
      </c>
      <c r="T91" s="28">
        <v>2.5</v>
      </c>
      <c r="U91" s="28">
        <f t="shared" si="40"/>
        <v>32.5</v>
      </c>
      <c r="V91" s="28">
        <f>MAX(U$90:U$94)</f>
        <v>35</v>
      </c>
      <c r="W91" s="27">
        <f t="shared" si="41"/>
        <v>9.2857142857142865</v>
      </c>
      <c r="X91" s="21">
        <f t="shared" si="42"/>
        <v>82.832656258392575</v>
      </c>
      <c r="Y91" s="2">
        <f>RANK(X91,X$90:X$94)</f>
        <v>3</v>
      </c>
      <c r="Z91" s="2">
        <v>5</v>
      </c>
      <c r="AA91" s="22">
        <f t="shared" si="43"/>
        <v>0.6</v>
      </c>
    </row>
    <row r="92" spans="1:27">
      <c r="A92" s="20" t="s">
        <v>126</v>
      </c>
      <c r="B92" s="20" t="s">
        <v>127</v>
      </c>
      <c r="C92" s="2" t="s">
        <v>26</v>
      </c>
      <c r="D92" s="2" t="s">
        <v>123</v>
      </c>
      <c r="E92" s="2">
        <v>70</v>
      </c>
      <c r="F92" s="21">
        <v>4</v>
      </c>
      <c r="G92" s="21">
        <f t="shared" si="35"/>
        <v>74</v>
      </c>
      <c r="H92" s="21">
        <f>MAX(G$90:G$94)</f>
        <v>79</v>
      </c>
      <c r="I92" s="27">
        <f t="shared" si="36"/>
        <v>28.101265822784811</v>
      </c>
      <c r="J92" s="2">
        <v>4.04</v>
      </c>
      <c r="K92" s="2">
        <f>MAX(J$90:J$94)</f>
        <v>4.04</v>
      </c>
      <c r="L92" s="27">
        <f t="shared" si="37"/>
        <v>45</v>
      </c>
      <c r="M92" s="2">
        <v>0</v>
      </c>
      <c r="N92" s="2">
        <v>0</v>
      </c>
      <c r="O92" s="28">
        <v>0</v>
      </c>
      <c r="P92" s="28">
        <f>MAX(O$90:O$94)</f>
        <v>12.5</v>
      </c>
      <c r="Q92" s="27">
        <f t="shared" si="38"/>
        <v>0</v>
      </c>
      <c r="R92" s="27">
        <f t="shared" si="39"/>
        <v>45</v>
      </c>
      <c r="S92" s="2">
        <v>30</v>
      </c>
      <c r="T92" s="28">
        <v>5</v>
      </c>
      <c r="U92" s="28">
        <f t="shared" si="40"/>
        <v>35</v>
      </c>
      <c r="V92" s="28">
        <f>MAX(U$90:U$94)</f>
        <v>35</v>
      </c>
      <c r="W92" s="27">
        <f t="shared" si="41"/>
        <v>10</v>
      </c>
      <c r="X92" s="21">
        <f t="shared" si="42"/>
        <v>83.101265822784811</v>
      </c>
      <c r="Y92" s="2">
        <f>RANK(X92,X$90:X$94)</f>
        <v>2</v>
      </c>
      <c r="Z92" s="2">
        <v>5</v>
      </c>
      <c r="AA92" s="22">
        <f t="shared" si="43"/>
        <v>0.4</v>
      </c>
    </row>
    <row r="93" spans="1:27">
      <c r="A93" s="20" t="s">
        <v>128</v>
      </c>
      <c r="B93" s="20" t="s">
        <v>1071</v>
      </c>
      <c r="C93" s="2" t="s">
        <v>26</v>
      </c>
      <c r="D93" s="2" t="s">
        <v>123</v>
      </c>
      <c r="E93" s="2">
        <v>70</v>
      </c>
      <c r="F93" s="21">
        <v>4</v>
      </c>
      <c r="G93" s="21">
        <f t="shared" si="35"/>
        <v>74</v>
      </c>
      <c r="H93" s="21">
        <f>MAX(G$90:G$94)</f>
        <v>79</v>
      </c>
      <c r="I93" s="27">
        <f t="shared" si="36"/>
        <v>28.101265822784811</v>
      </c>
      <c r="J93" s="2">
        <v>3.96</v>
      </c>
      <c r="K93" s="2">
        <f>MAX(J$90:J$94)</f>
        <v>4.04</v>
      </c>
      <c r="L93" s="27">
        <f t="shared" si="37"/>
        <v>44.10891089108911</v>
      </c>
      <c r="M93" s="2">
        <v>0</v>
      </c>
      <c r="N93" s="2">
        <v>0</v>
      </c>
      <c r="O93" s="28">
        <v>12.5</v>
      </c>
      <c r="P93" s="28">
        <f>MAX(O$90:O$94)</f>
        <v>12.5</v>
      </c>
      <c r="Q93" s="27">
        <f t="shared" si="38"/>
        <v>15</v>
      </c>
      <c r="R93" s="27">
        <f t="shared" si="39"/>
        <v>59.10891089108911</v>
      </c>
      <c r="S93" s="2">
        <v>30</v>
      </c>
      <c r="T93" s="28">
        <v>0.5</v>
      </c>
      <c r="U93" s="28">
        <f t="shared" si="40"/>
        <v>30.5</v>
      </c>
      <c r="V93" s="28">
        <f>MAX(U$90:U$94)</f>
        <v>35</v>
      </c>
      <c r="W93" s="27">
        <f t="shared" si="41"/>
        <v>8.7142857142857153</v>
      </c>
      <c r="X93" s="21">
        <f t="shared" si="42"/>
        <v>95.924462428159643</v>
      </c>
      <c r="Y93" s="2">
        <f>RANK(X93,X$90:X$94)</f>
        <v>1</v>
      </c>
      <c r="Z93" s="2">
        <v>5</v>
      </c>
      <c r="AA93" s="22">
        <f t="shared" si="43"/>
        <v>0.2</v>
      </c>
    </row>
    <row r="94" spans="1:27">
      <c r="A94" s="20" t="s">
        <v>129</v>
      </c>
      <c r="B94" s="20" t="s">
        <v>1072</v>
      </c>
      <c r="C94" s="2" t="s">
        <v>26</v>
      </c>
      <c r="D94" s="2" t="s">
        <v>123</v>
      </c>
      <c r="E94" s="2">
        <v>70</v>
      </c>
      <c r="F94" s="21">
        <v>4</v>
      </c>
      <c r="G94" s="21">
        <f t="shared" si="35"/>
        <v>74</v>
      </c>
      <c r="H94" s="21">
        <f>MAX(G$90:G$94)</f>
        <v>79</v>
      </c>
      <c r="I94" s="27">
        <f t="shared" si="36"/>
        <v>28.101265822784811</v>
      </c>
      <c r="J94" s="2">
        <v>3.87</v>
      </c>
      <c r="K94" s="2">
        <f>MAX(J$90:J$94)</f>
        <v>4.04</v>
      </c>
      <c r="L94" s="27">
        <f t="shared" si="37"/>
        <v>43.106435643564353</v>
      </c>
      <c r="M94" s="2">
        <v>0</v>
      </c>
      <c r="N94" s="2">
        <v>0</v>
      </c>
      <c r="O94" s="28">
        <v>0.5</v>
      </c>
      <c r="P94" s="28">
        <f>MAX(O$90:O$94)</f>
        <v>12.5</v>
      </c>
      <c r="Q94" s="27">
        <f t="shared" si="38"/>
        <v>0.6</v>
      </c>
      <c r="R94" s="27">
        <f t="shared" si="39"/>
        <v>43.706435643564355</v>
      </c>
      <c r="S94" s="2">
        <v>30</v>
      </c>
      <c r="T94" s="28">
        <v>4</v>
      </c>
      <c r="U94" s="28">
        <f t="shared" si="40"/>
        <v>34</v>
      </c>
      <c r="V94" s="28">
        <f>MAX(U$90:U$94)</f>
        <v>35</v>
      </c>
      <c r="W94" s="27">
        <f t="shared" si="41"/>
        <v>9.7142857142857135</v>
      </c>
      <c r="X94" s="21">
        <f t="shared" si="42"/>
        <v>81.521987180634866</v>
      </c>
      <c r="Y94" s="2">
        <f>RANK(X94,X$90:X$94)</f>
        <v>5</v>
      </c>
      <c r="Z94" s="2">
        <v>5</v>
      </c>
      <c r="AA94" s="22">
        <f t="shared" si="43"/>
        <v>1</v>
      </c>
    </row>
    <row r="95" spans="1:27">
      <c r="A95" s="20" t="s">
        <v>130</v>
      </c>
      <c r="B95" s="20" t="s">
        <v>131</v>
      </c>
      <c r="C95" s="2" t="s">
        <v>26</v>
      </c>
      <c r="D95" s="2" t="s">
        <v>132</v>
      </c>
      <c r="E95" s="2">
        <v>70</v>
      </c>
      <c r="F95" s="21">
        <v>8</v>
      </c>
      <c r="G95" s="21">
        <f t="shared" si="35"/>
        <v>78</v>
      </c>
      <c r="H95" s="21">
        <f>MAX(G$95:G$102)</f>
        <v>78</v>
      </c>
      <c r="I95" s="27">
        <f t="shared" si="36"/>
        <v>30</v>
      </c>
      <c r="J95" s="2">
        <v>3.52</v>
      </c>
      <c r="K95" s="2">
        <f>MAX(J$95:J$102)</f>
        <v>3.95</v>
      </c>
      <c r="L95" s="27">
        <f t="shared" si="37"/>
        <v>40.101265822784811</v>
      </c>
      <c r="M95" s="2">
        <v>0</v>
      </c>
      <c r="N95" s="2">
        <v>0</v>
      </c>
      <c r="O95" s="28">
        <v>0.5</v>
      </c>
      <c r="P95" s="28">
        <f>MAX(O$95:O$102)</f>
        <v>42.5</v>
      </c>
      <c r="Q95" s="27">
        <f t="shared" si="38"/>
        <v>0.1764705882352941</v>
      </c>
      <c r="R95" s="27">
        <f t="shared" si="39"/>
        <v>40.277736411020108</v>
      </c>
      <c r="S95" s="2">
        <v>30</v>
      </c>
      <c r="T95" s="28">
        <v>1</v>
      </c>
      <c r="U95" s="28">
        <f t="shared" si="40"/>
        <v>31</v>
      </c>
      <c r="V95" s="28">
        <f>MAX(U$95:U$102)</f>
        <v>37</v>
      </c>
      <c r="W95" s="27">
        <f t="shared" si="41"/>
        <v>8.378378378378379</v>
      </c>
      <c r="X95" s="21">
        <f t="shared" si="42"/>
        <v>78.656114789398487</v>
      </c>
      <c r="Y95" s="2">
        <f>RANK(X95,X$95:X$102)</f>
        <v>7</v>
      </c>
      <c r="Z95" s="2">
        <v>8</v>
      </c>
      <c r="AA95" s="22">
        <f t="shared" si="43"/>
        <v>0.875</v>
      </c>
    </row>
    <row r="96" spans="1:27">
      <c r="A96" s="20" t="s">
        <v>133</v>
      </c>
      <c r="B96" s="20" t="s">
        <v>134</v>
      </c>
      <c r="C96" s="2" t="s">
        <v>26</v>
      </c>
      <c r="D96" s="2" t="s">
        <v>132</v>
      </c>
      <c r="E96" s="2">
        <v>70</v>
      </c>
      <c r="F96" s="21">
        <v>7</v>
      </c>
      <c r="G96" s="21">
        <f t="shared" si="35"/>
        <v>77</v>
      </c>
      <c r="H96" s="21">
        <f t="shared" ref="H96:H102" si="49">MAX(G$95:G$102)</f>
        <v>78</v>
      </c>
      <c r="I96" s="27">
        <f t="shared" si="36"/>
        <v>29.615384615384617</v>
      </c>
      <c r="J96" s="2">
        <v>3.86</v>
      </c>
      <c r="K96" s="2">
        <f t="shared" ref="K96:K102" si="50">MAX(J$95:J$102)</f>
        <v>3.95</v>
      </c>
      <c r="L96" s="27">
        <f t="shared" si="37"/>
        <v>43.974683544303794</v>
      </c>
      <c r="M96" s="2">
        <v>0</v>
      </c>
      <c r="N96" s="2">
        <v>0</v>
      </c>
      <c r="O96" s="28">
        <v>1.5</v>
      </c>
      <c r="P96" s="28">
        <f t="shared" ref="P96:P102" si="51">MAX(O$95:O$102)</f>
        <v>42.5</v>
      </c>
      <c r="Q96" s="27">
        <f t="shared" si="38"/>
        <v>0.52941176470588236</v>
      </c>
      <c r="R96" s="27">
        <f t="shared" si="39"/>
        <v>44.504095309009678</v>
      </c>
      <c r="S96" s="2">
        <v>30</v>
      </c>
      <c r="T96" s="28">
        <v>1</v>
      </c>
      <c r="U96" s="28">
        <f t="shared" si="40"/>
        <v>31</v>
      </c>
      <c r="V96" s="28">
        <f t="shared" ref="V96:V102" si="52">MAX(U$95:U$102)</f>
        <v>37</v>
      </c>
      <c r="W96" s="27">
        <f t="shared" si="41"/>
        <v>8.378378378378379</v>
      </c>
      <c r="X96" s="21">
        <f t="shared" si="42"/>
        <v>82.49785830277267</v>
      </c>
      <c r="Y96" s="2">
        <f t="shared" ref="Y96:Y102" si="53">RANK(X96,X$95:X$102)</f>
        <v>3</v>
      </c>
      <c r="Z96" s="2">
        <v>8</v>
      </c>
      <c r="AA96" s="22">
        <f t="shared" si="43"/>
        <v>0.375</v>
      </c>
    </row>
    <row r="97" spans="1:27">
      <c r="A97" s="20" t="s">
        <v>135</v>
      </c>
      <c r="B97" s="20" t="s">
        <v>136</v>
      </c>
      <c r="C97" s="2" t="s">
        <v>26</v>
      </c>
      <c r="D97" s="2" t="s">
        <v>132</v>
      </c>
      <c r="E97" s="2">
        <v>70</v>
      </c>
      <c r="F97" s="21">
        <v>4</v>
      </c>
      <c r="G97" s="21">
        <f t="shared" si="35"/>
        <v>74</v>
      </c>
      <c r="H97" s="21">
        <f t="shared" si="49"/>
        <v>78</v>
      </c>
      <c r="I97" s="27">
        <f t="shared" si="36"/>
        <v>28.46153846153846</v>
      </c>
      <c r="J97" s="2">
        <v>3.57</v>
      </c>
      <c r="K97" s="2">
        <f t="shared" si="50"/>
        <v>3.95</v>
      </c>
      <c r="L97" s="27">
        <f t="shared" si="37"/>
        <v>40.670886075949362</v>
      </c>
      <c r="M97" s="2">
        <v>0</v>
      </c>
      <c r="N97" s="2">
        <v>0</v>
      </c>
      <c r="O97" s="28">
        <v>3</v>
      </c>
      <c r="P97" s="28">
        <f t="shared" si="51"/>
        <v>42.5</v>
      </c>
      <c r="Q97" s="27">
        <f t="shared" si="38"/>
        <v>1.0588235294117647</v>
      </c>
      <c r="R97" s="27">
        <f t="shared" si="39"/>
        <v>41.72970960536113</v>
      </c>
      <c r="S97" s="2">
        <v>30</v>
      </c>
      <c r="T97" s="28">
        <v>7</v>
      </c>
      <c r="U97" s="28">
        <f t="shared" si="40"/>
        <v>37</v>
      </c>
      <c r="V97" s="28">
        <f t="shared" si="52"/>
        <v>37</v>
      </c>
      <c r="W97" s="27">
        <f t="shared" si="41"/>
        <v>10</v>
      </c>
      <c r="X97" s="21">
        <f t="shared" si="42"/>
        <v>80.19124806689959</v>
      </c>
      <c r="Y97" s="2">
        <f t="shared" si="53"/>
        <v>6</v>
      </c>
      <c r="Z97" s="2">
        <v>8</v>
      </c>
      <c r="AA97" s="22">
        <f t="shared" si="43"/>
        <v>0.75</v>
      </c>
    </row>
    <row r="98" spans="1:27">
      <c r="A98" s="20" t="s">
        <v>137</v>
      </c>
      <c r="B98" s="20" t="s">
        <v>138</v>
      </c>
      <c r="C98" s="2" t="s">
        <v>26</v>
      </c>
      <c r="D98" s="2" t="s">
        <v>132</v>
      </c>
      <c r="E98" s="2">
        <v>70</v>
      </c>
      <c r="F98" s="21">
        <v>8</v>
      </c>
      <c r="G98" s="21">
        <f t="shared" si="35"/>
        <v>78</v>
      </c>
      <c r="H98" s="21">
        <f t="shared" si="49"/>
        <v>78</v>
      </c>
      <c r="I98" s="27">
        <f t="shared" si="36"/>
        <v>30</v>
      </c>
      <c r="J98" s="2">
        <v>3.86</v>
      </c>
      <c r="K98" s="2">
        <f t="shared" si="50"/>
        <v>3.95</v>
      </c>
      <c r="L98" s="27">
        <f t="shared" si="37"/>
        <v>43.974683544303794</v>
      </c>
      <c r="M98" s="2">
        <v>0</v>
      </c>
      <c r="N98" s="2">
        <v>0</v>
      </c>
      <c r="O98" s="28">
        <v>42.5</v>
      </c>
      <c r="P98" s="28">
        <f t="shared" si="51"/>
        <v>42.5</v>
      </c>
      <c r="Q98" s="27">
        <f t="shared" si="38"/>
        <v>15</v>
      </c>
      <c r="R98" s="27">
        <f t="shared" si="39"/>
        <v>58.974683544303794</v>
      </c>
      <c r="S98" s="2">
        <v>30</v>
      </c>
      <c r="T98" s="28">
        <v>5.5</v>
      </c>
      <c r="U98" s="28">
        <f t="shared" si="40"/>
        <v>35.5</v>
      </c>
      <c r="V98" s="28">
        <f t="shared" si="52"/>
        <v>37</v>
      </c>
      <c r="W98" s="27">
        <f t="shared" si="41"/>
        <v>9.5945945945945947</v>
      </c>
      <c r="X98" s="21">
        <f t="shared" si="42"/>
        <v>98.569278138898383</v>
      </c>
      <c r="Y98" s="2">
        <f t="shared" si="53"/>
        <v>1</v>
      </c>
      <c r="Z98" s="2">
        <v>8</v>
      </c>
      <c r="AA98" s="22">
        <f t="shared" si="43"/>
        <v>0.125</v>
      </c>
    </row>
    <row r="99" spans="1:27">
      <c r="A99" s="20" t="s">
        <v>139</v>
      </c>
      <c r="B99" s="20" t="s">
        <v>140</v>
      </c>
      <c r="C99" s="2" t="s">
        <v>26</v>
      </c>
      <c r="D99" s="2" t="s">
        <v>132</v>
      </c>
      <c r="E99" s="2">
        <v>70</v>
      </c>
      <c r="F99" s="21">
        <v>3</v>
      </c>
      <c r="G99" s="21">
        <f t="shared" si="35"/>
        <v>73</v>
      </c>
      <c r="H99" s="21">
        <f t="shared" si="49"/>
        <v>78</v>
      </c>
      <c r="I99" s="27">
        <f t="shared" si="36"/>
        <v>28.076923076923077</v>
      </c>
      <c r="J99" s="2">
        <v>3.71</v>
      </c>
      <c r="K99" s="2">
        <f t="shared" si="50"/>
        <v>3.95</v>
      </c>
      <c r="L99" s="27">
        <f t="shared" si="37"/>
        <v>42.265822784810119</v>
      </c>
      <c r="M99" s="2">
        <v>0</v>
      </c>
      <c r="N99" s="2">
        <v>0</v>
      </c>
      <c r="O99" s="28">
        <v>4</v>
      </c>
      <c r="P99" s="28">
        <f t="shared" si="51"/>
        <v>42.5</v>
      </c>
      <c r="Q99" s="27">
        <f t="shared" si="38"/>
        <v>1.4117647058823528</v>
      </c>
      <c r="R99" s="27">
        <f t="shared" si="39"/>
        <v>43.677587490692474</v>
      </c>
      <c r="S99" s="2">
        <v>30</v>
      </c>
      <c r="T99" s="28">
        <v>7</v>
      </c>
      <c r="U99" s="28">
        <f t="shared" si="40"/>
        <v>37</v>
      </c>
      <c r="V99" s="28">
        <f t="shared" si="52"/>
        <v>37</v>
      </c>
      <c r="W99" s="27">
        <f t="shared" si="41"/>
        <v>10</v>
      </c>
      <c r="X99" s="21">
        <f t="shared" si="42"/>
        <v>81.754510567615554</v>
      </c>
      <c r="Y99" s="2">
        <f t="shared" si="53"/>
        <v>4</v>
      </c>
      <c r="Z99" s="2">
        <v>8</v>
      </c>
      <c r="AA99" s="22">
        <f t="shared" si="43"/>
        <v>0.5</v>
      </c>
    </row>
    <row r="100" spans="1:27">
      <c r="A100" s="20" t="s">
        <v>141</v>
      </c>
      <c r="B100" s="20" t="s">
        <v>142</v>
      </c>
      <c r="C100" s="2" t="s">
        <v>26</v>
      </c>
      <c r="D100" s="2" t="s">
        <v>132</v>
      </c>
      <c r="E100" s="2">
        <v>70</v>
      </c>
      <c r="F100" s="21">
        <v>-1</v>
      </c>
      <c r="G100" s="21">
        <f t="shared" si="35"/>
        <v>69</v>
      </c>
      <c r="H100" s="21">
        <f t="shared" si="49"/>
        <v>78</v>
      </c>
      <c r="I100" s="27">
        <f t="shared" si="36"/>
        <v>26.538461538461537</v>
      </c>
      <c r="J100" s="2">
        <v>3.71</v>
      </c>
      <c r="K100" s="2">
        <f t="shared" si="50"/>
        <v>3.95</v>
      </c>
      <c r="L100" s="27">
        <f t="shared" si="37"/>
        <v>42.265822784810119</v>
      </c>
      <c r="M100" s="2">
        <v>0</v>
      </c>
      <c r="N100" s="2">
        <v>0</v>
      </c>
      <c r="O100" s="28">
        <v>0.25</v>
      </c>
      <c r="P100" s="28">
        <f t="shared" si="51"/>
        <v>42.5</v>
      </c>
      <c r="Q100" s="27">
        <f t="shared" si="38"/>
        <v>8.8235294117647051E-2</v>
      </c>
      <c r="R100" s="27">
        <f t="shared" si="39"/>
        <v>42.354058078927764</v>
      </c>
      <c r="S100" s="2">
        <v>30</v>
      </c>
      <c r="T100" s="28">
        <v>4</v>
      </c>
      <c r="U100" s="28">
        <f t="shared" si="40"/>
        <v>34</v>
      </c>
      <c r="V100" s="28">
        <f t="shared" si="52"/>
        <v>37</v>
      </c>
      <c r="W100" s="27">
        <f t="shared" si="41"/>
        <v>9.1891891891891895</v>
      </c>
      <c r="X100" s="21">
        <f t="shared" si="42"/>
        <v>78.08170880657849</v>
      </c>
      <c r="Y100" s="2">
        <f t="shared" si="53"/>
        <v>8</v>
      </c>
      <c r="Z100" s="2">
        <v>8</v>
      </c>
      <c r="AA100" s="22">
        <f t="shared" si="43"/>
        <v>1</v>
      </c>
    </row>
    <row r="101" spans="1:27">
      <c r="A101" s="20" t="s">
        <v>143</v>
      </c>
      <c r="B101" s="20" t="s">
        <v>144</v>
      </c>
      <c r="C101" s="2" t="s">
        <v>26</v>
      </c>
      <c r="D101" s="2" t="s">
        <v>132</v>
      </c>
      <c r="E101" s="2">
        <v>70</v>
      </c>
      <c r="F101" s="21">
        <v>4</v>
      </c>
      <c r="G101" s="21">
        <f t="shared" si="35"/>
        <v>74</v>
      </c>
      <c r="H101" s="21">
        <f t="shared" si="49"/>
        <v>78</v>
      </c>
      <c r="I101" s="27">
        <f t="shared" si="36"/>
        <v>28.46153846153846</v>
      </c>
      <c r="J101" s="2">
        <v>3.95</v>
      </c>
      <c r="K101" s="2">
        <f t="shared" si="50"/>
        <v>3.95</v>
      </c>
      <c r="L101" s="27">
        <f t="shared" si="37"/>
        <v>45</v>
      </c>
      <c r="M101" s="2">
        <v>0</v>
      </c>
      <c r="N101" s="2">
        <v>0</v>
      </c>
      <c r="O101" s="28">
        <v>2.5499999999999998</v>
      </c>
      <c r="P101" s="28">
        <f t="shared" si="51"/>
        <v>42.5</v>
      </c>
      <c r="Q101" s="27">
        <f t="shared" si="38"/>
        <v>0.89999999999999991</v>
      </c>
      <c r="R101" s="27">
        <f t="shared" si="39"/>
        <v>45.9</v>
      </c>
      <c r="S101" s="2">
        <v>30</v>
      </c>
      <c r="T101" s="28">
        <v>5</v>
      </c>
      <c r="U101" s="28">
        <f t="shared" si="40"/>
        <v>35</v>
      </c>
      <c r="V101" s="28">
        <f t="shared" si="52"/>
        <v>37</v>
      </c>
      <c r="W101" s="27">
        <f t="shared" si="41"/>
        <v>9.4594594594594597</v>
      </c>
      <c r="X101" s="21">
        <f t="shared" si="42"/>
        <v>83.820997920997911</v>
      </c>
      <c r="Y101" s="2">
        <f t="shared" si="53"/>
        <v>2</v>
      </c>
      <c r="Z101" s="2">
        <v>8</v>
      </c>
      <c r="AA101" s="22">
        <f t="shared" si="43"/>
        <v>0.25</v>
      </c>
    </row>
    <row r="102" spans="1:27">
      <c r="A102" s="20" t="s">
        <v>145</v>
      </c>
      <c r="B102" s="20" t="s">
        <v>146</v>
      </c>
      <c r="C102" s="2" t="s">
        <v>26</v>
      </c>
      <c r="D102" s="2" t="s">
        <v>132</v>
      </c>
      <c r="E102" s="2">
        <v>70</v>
      </c>
      <c r="F102" s="21">
        <v>1</v>
      </c>
      <c r="G102" s="21">
        <f t="shared" si="35"/>
        <v>71</v>
      </c>
      <c r="H102" s="21">
        <f t="shared" si="49"/>
        <v>78</v>
      </c>
      <c r="I102" s="27">
        <f t="shared" si="36"/>
        <v>27.307692307692307</v>
      </c>
      <c r="J102" s="2">
        <v>3.81</v>
      </c>
      <c r="K102" s="2">
        <f t="shared" si="50"/>
        <v>3.95</v>
      </c>
      <c r="L102" s="27">
        <f t="shared" si="37"/>
        <v>43.405063291139236</v>
      </c>
      <c r="M102" s="2">
        <v>0</v>
      </c>
      <c r="N102" s="2">
        <v>0</v>
      </c>
      <c r="O102" s="28">
        <v>0.77</v>
      </c>
      <c r="P102" s="28">
        <f t="shared" si="51"/>
        <v>42.5</v>
      </c>
      <c r="Q102" s="27">
        <f t="shared" si="38"/>
        <v>0.27176470588235296</v>
      </c>
      <c r="R102" s="27">
        <f t="shared" si="39"/>
        <v>43.67682799702159</v>
      </c>
      <c r="S102" s="2">
        <v>30</v>
      </c>
      <c r="T102" s="28">
        <v>4.5</v>
      </c>
      <c r="U102" s="28">
        <f t="shared" si="40"/>
        <v>34.5</v>
      </c>
      <c r="V102" s="28">
        <f t="shared" si="52"/>
        <v>37</v>
      </c>
      <c r="W102" s="27">
        <f t="shared" si="41"/>
        <v>9.3243243243243246</v>
      </c>
      <c r="X102" s="21">
        <f t="shared" si="42"/>
        <v>80.308844629038219</v>
      </c>
      <c r="Y102" s="2">
        <f t="shared" si="53"/>
        <v>5</v>
      </c>
      <c r="Z102" s="2">
        <v>8</v>
      </c>
      <c r="AA102" s="22">
        <f t="shared" si="43"/>
        <v>0.625</v>
      </c>
    </row>
    <row r="103" spans="1:27">
      <c r="A103" s="20" t="s">
        <v>147</v>
      </c>
      <c r="B103" s="20" t="s">
        <v>148</v>
      </c>
      <c r="C103" s="2" t="s">
        <v>26</v>
      </c>
      <c r="D103" s="2" t="s">
        <v>149</v>
      </c>
      <c r="E103" s="2">
        <v>70</v>
      </c>
      <c r="F103" s="21">
        <v>-1.5</v>
      </c>
      <c r="G103" s="21">
        <f t="shared" si="35"/>
        <v>68.5</v>
      </c>
      <c r="H103" s="21">
        <f>MAX(G$103:G$109)</f>
        <v>74</v>
      </c>
      <c r="I103" s="27">
        <f t="shared" si="36"/>
        <v>27.77027027027027</v>
      </c>
      <c r="J103" s="2">
        <v>3.7</v>
      </c>
      <c r="K103" s="2">
        <f>MAX(J$103:J$109)</f>
        <v>3.7</v>
      </c>
      <c r="L103" s="27">
        <f t="shared" si="37"/>
        <v>45</v>
      </c>
      <c r="M103" s="2">
        <v>0</v>
      </c>
      <c r="N103" s="2">
        <v>0</v>
      </c>
      <c r="O103" s="28">
        <v>12</v>
      </c>
      <c r="P103" s="28">
        <f>MAX(O$103:O$109)</f>
        <v>12</v>
      </c>
      <c r="Q103" s="27">
        <f t="shared" si="38"/>
        <v>15</v>
      </c>
      <c r="R103" s="27">
        <f t="shared" si="39"/>
        <v>60</v>
      </c>
      <c r="S103" s="2">
        <v>30</v>
      </c>
      <c r="T103" s="28">
        <v>0</v>
      </c>
      <c r="U103" s="28">
        <f t="shared" si="40"/>
        <v>30</v>
      </c>
      <c r="V103" s="28">
        <f>MAX(U$103:U$109)</f>
        <v>32.5</v>
      </c>
      <c r="W103" s="27">
        <f t="shared" si="41"/>
        <v>9.2307692307692317</v>
      </c>
      <c r="X103" s="21">
        <f t="shared" si="42"/>
        <v>97.0010395010395</v>
      </c>
      <c r="Y103" s="2">
        <f>RANK(X103,X$103:X$109)</f>
        <v>1</v>
      </c>
      <c r="Z103" s="2">
        <v>7</v>
      </c>
      <c r="AA103" s="22">
        <f t="shared" si="43"/>
        <v>0.14285714285714285</v>
      </c>
    </row>
    <row r="104" spans="1:27">
      <c r="A104" s="20" t="s">
        <v>150</v>
      </c>
      <c r="B104" s="20" t="s">
        <v>151</v>
      </c>
      <c r="C104" s="2" t="s">
        <v>26</v>
      </c>
      <c r="D104" s="2" t="s">
        <v>149</v>
      </c>
      <c r="E104" s="2">
        <v>70</v>
      </c>
      <c r="F104" s="21">
        <v>0.5</v>
      </c>
      <c r="G104" s="21">
        <f t="shared" si="35"/>
        <v>70.5</v>
      </c>
      <c r="H104" s="21">
        <f t="shared" ref="H104:H109" si="54">MAX(G$103:G$109)</f>
        <v>74</v>
      </c>
      <c r="I104" s="27">
        <f t="shared" si="36"/>
        <v>28.581081081081081</v>
      </c>
      <c r="J104" s="2">
        <v>3.39</v>
      </c>
      <c r="K104" s="2">
        <f t="shared" ref="K104:K109" si="55">MAX(J$103:J$109)</f>
        <v>3.7</v>
      </c>
      <c r="L104" s="27">
        <f t="shared" si="37"/>
        <v>41.229729729729726</v>
      </c>
      <c r="M104" s="2">
        <v>0</v>
      </c>
      <c r="N104" s="2">
        <v>0</v>
      </c>
      <c r="O104" s="28">
        <v>2</v>
      </c>
      <c r="P104" s="28">
        <f t="shared" ref="P104:P109" si="56">MAX(O$103:O$109)</f>
        <v>12</v>
      </c>
      <c r="Q104" s="27">
        <f t="shared" si="38"/>
        <v>2.5</v>
      </c>
      <c r="R104" s="27">
        <f t="shared" si="39"/>
        <v>43.729729729729726</v>
      </c>
      <c r="S104" s="2">
        <v>30</v>
      </c>
      <c r="T104" s="28">
        <v>0</v>
      </c>
      <c r="U104" s="28">
        <f t="shared" si="40"/>
        <v>30</v>
      </c>
      <c r="V104" s="28">
        <f t="shared" ref="V104:V109" si="57">MAX(U$103:U$109)</f>
        <v>32.5</v>
      </c>
      <c r="W104" s="27">
        <f t="shared" si="41"/>
        <v>9.2307692307692317</v>
      </c>
      <c r="X104" s="21">
        <f t="shared" si="42"/>
        <v>81.541580041580033</v>
      </c>
      <c r="Y104" s="2">
        <f t="shared" ref="Y104:Y109" si="58">RANK(X104,X$103:X$109)</f>
        <v>5</v>
      </c>
      <c r="Z104" s="2">
        <v>7</v>
      </c>
      <c r="AA104" s="22">
        <f t="shared" si="43"/>
        <v>0.7142857142857143</v>
      </c>
    </row>
    <row r="105" spans="1:27">
      <c r="A105" s="20" t="s">
        <v>152</v>
      </c>
      <c r="B105" s="20" t="s">
        <v>153</v>
      </c>
      <c r="C105" s="2" t="s">
        <v>26</v>
      </c>
      <c r="D105" s="2" t="s">
        <v>149</v>
      </c>
      <c r="E105" s="2">
        <v>70</v>
      </c>
      <c r="F105" s="21">
        <v>4</v>
      </c>
      <c r="G105" s="21">
        <f t="shared" si="35"/>
        <v>74</v>
      </c>
      <c r="H105" s="21">
        <f t="shared" si="54"/>
        <v>74</v>
      </c>
      <c r="I105" s="27">
        <f t="shared" si="36"/>
        <v>30</v>
      </c>
      <c r="J105" s="2">
        <v>3.22</v>
      </c>
      <c r="K105" s="2">
        <f t="shared" si="55"/>
        <v>3.7</v>
      </c>
      <c r="L105" s="27">
        <f t="shared" si="37"/>
        <v>39.162162162162161</v>
      </c>
      <c r="M105" s="2">
        <v>0</v>
      </c>
      <c r="N105" s="2">
        <v>0</v>
      </c>
      <c r="O105" s="28">
        <v>0</v>
      </c>
      <c r="P105" s="28">
        <f t="shared" si="56"/>
        <v>12</v>
      </c>
      <c r="Q105" s="27">
        <f t="shared" si="38"/>
        <v>0</v>
      </c>
      <c r="R105" s="27">
        <f t="shared" si="39"/>
        <v>39.162162162162161</v>
      </c>
      <c r="S105" s="2">
        <v>30</v>
      </c>
      <c r="T105" s="28">
        <v>0.5</v>
      </c>
      <c r="U105" s="28">
        <f t="shared" si="40"/>
        <v>30.5</v>
      </c>
      <c r="V105" s="28">
        <f t="shared" si="57"/>
        <v>32.5</v>
      </c>
      <c r="W105" s="27">
        <f t="shared" si="41"/>
        <v>9.384615384615385</v>
      </c>
      <c r="X105" s="21">
        <f t="shared" si="42"/>
        <v>78.546777546777548</v>
      </c>
      <c r="Y105" s="2">
        <f t="shared" si="58"/>
        <v>6</v>
      </c>
      <c r="Z105" s="2">
        <v>7</v>
      </c>
      <c r="AA105" s="22">
        <f t="shared" si="43"/>
        <v>0.8571428571428571</v>
      </c>
    </row>
    <row r="106" spans="1:27">
      <c r="A106" s="20" t="s">
        <v>154</v>
      </c>
      <c r="B106" s="20" t="s">
        <v>155</v>
      </c>
      <c r="C106" s="2" t="s">
        <v>26</v>
      </c>
      <c r="D106" s="2" t="s">
        <v>149</v>
      </c>
      <c r="E106" s="2">
        <v>70</v>
      </c>
      <c r="F106" s="21">
        <v>0</v>
      </c>
      <c r="G106" s="21">
        <f t="shared" si="35"/>
        <v>70</v>
      </c>
      <c r="H106" s="21">
        <f t="shared" si="54"/>
        <v>74</v>
      </c>
      <c r="I106" s="27">
        <f t="shared" si="36"/>
        <v>28.378378378378379</v>
      </c>
      <c r="J106" s="2">
        <v>3.64</v>
      </c>
      <c r="K106" s="2">
        <f t="shared" si="55"/>
        <v>3.7</v>
      </c>
      <c r="L106" s="27">
        <f t="shared" si="37"/>
        <v>44.270270270270267</v>
      </c>
      <c r="M106" s="2">
        <v>0</v>
      </c>
      <c r="N106" s="2">
        <v>0</v>
      </c>
      <c r="O106" s="28">
        <v>7.5</v>
      </c>
      <c r="P106" s="28">
        <f t="shared" si="56"/>
        <v>12</v>
      </c>
      <c r="Q106" s="27">
        <f t="shared" si="38"/>
        <v>9.375</v>
      </c>
      <c r="R106" s="27">
        <f t="shared" si="39"/>
        <v>53.645270270270267</v>
      </c>
      <c r="S106" s="2">
        <v>30</v>
      </c>
      <c r="T106" s="28">
        <v>2.5</v>
      </c>
      <c r="U106" s="28">
        <f t="shared" si="40"/>
        <v>32.5</v>
      </c>
      <c r="V106" s="28">
        <f t="shared" si="57"/>
        <v>32.5</v>
      </c>
      <c r="W106" s="27">
        <f t="shared" si="41"/>
        <v>10</v>
      </c>
      <c r="X106" s="21">
        <f t="shared" si="42"/>
        <v>92.023648648648646</v>
      </c>
      <c r="Y106" s="2">
        <f t="shared" si="58"/>
        <v>2</v>
      </c>
      <c r="Z106" s="2">
        <v>7</v>
      </c>
      <c r="AA106" s="22">
        <f t="shared" si="43"/>
        <v>0.2857142857142857</v>
      </c>
    </row>
    <row r="107" spans="1:27">
      <c r="A107" s="20" t="s">
        <v>156</v>
      </c>
      <c r="B107" s="20" t="s">
        <v>157</v>
      </c>
      <c r="C107" s="2" t="s">
        <v>26</v>
      </c>
      <c r="D107" s="2" t="s">
        <v>149</v>
      </c>
      <c r="E107" s="2">
        <v>70</v>
      </c>
      <c r="F107" s="21">
        <v>-7</v>
      </c>
      <c r="G107" s="21">
        <f t="shared" si="35"/>
        <v>63</v>
      </c>
      <c r="H107" s="21">
        <f t="shared" si="54"/>
        <v>74</v>
      </c>
      <c r="I107" s="27">
        <f t="shared" si="36"/>
        <v>25.54054054054054</v>
      </c>
      <c r="J107" s="2">
        <v>3.43</v>
      </c>
      <c r="K107" s="2">
        <f t="shared" si="55"/>
        <v>3.7</v>
      </c>
      <c r="L107" s="27">
        <f t="shared" si="37"/>
        <v>41.716216216216218</v>
      </c>
      <c r="M107" s="2">
        <v>0</v>
      </c>
      <c r="N107" s="2">
        <v>0</v>
      </c>
      <c r="O107" s="28">
        <v>1</v>
      </c>
      <c r="P107" s="28">
        <f t="shared" si="56"/>
        <v>12</v>
      </c>
      <c r="Q107" s="27">
        <f t="shared" si="38"/>
        <v>1.25</v>
      </c>
      <c r="R107" s="27">
        <f t="shared" si="39"/>
        <v>42.966216216216218</v>
      </c>
      <c r="S107" s="2">
        <v>30</v>
      </c>
      <c r="T107" s="28">
        <v>0</v>
      </c>
      <c r="U107" s="28">
        <f t="shared" si="40"/>
        <v>30</v>
      </c>
      <c r="V107" s="28">
        <f t="shared" si="57"/>
        <v>32.5</v>
      </c>
      <c r="W107" s="27">
        <f t="shared" si="41"/>
        <v>9.2307692307692317</v>
      </c>
      <c r="X107" s="21">
        <f t="shared" si="42"/>
        <v>77.737525987525984</v>
      </c>
      <c r="Y107" s="2">
        <f t="shared" si="58"/>
        <v>7</v>
      </c>
      <c r="Z107" s="2">
        <v>7</v>
      </c>
      <c r="AA107" s="22">
        <f t="shared" si="43"/>
        <v>1</v>
      </c>
    </row>
    <row r="108" spans="1:27">
      <c r="A108" s="20" t="s">
        <v>158</v>
      </c>
      <c r="B108" s="20" t="s">
        <v>159</v>
      </c>
      <c r="C108" s="2" t="s">
        <v>26</v>
      </c>
      <c r="D108" s="2" t="s">
        <v>149</v>
      </c>
      <c r="E108" s="2">
        <v>70</v>
      </c>
      <c r="F108" s="21">
        <v>0</v>
      </c>
      <c r="G108" s="21">
        <f t="shared" si="35"/>
        <v>70</v>
      </c>
      <c r="H108" s="21">
        <f t="shared" si="54"/>
        <v>74</v>
      </c>
      <c r="I108" s="27">
        <f t="shared" si="36"/>
        <v>28.378378378378379</v>
      </c>
      <c r="J108" s="2">
        <v>3.57</v>
      </c>
      <c r="K108" s="2">
        <f t="shared" si="55"/>
        <v>3.7</v>
      </c>
      <c r="L108" s="27">
        <f t="shared" si="37"/>
        <v>43.418918918918912</v>
      </c>
      <c r="M108" s="2">
        <v>0</v>
      </c>
      <c r="N108" s="2">
        <v>0</v>
      </c>
      <c r="O108" s="28">
        <v>2</v>
      </c>
      <c r="P108" s="28">
        <f t="shared" si="56"/>
        <v>12</v>
      </c>
      <c r="Q108" s="27">
        <f t="shared" si="38"/>
        <v>2.5</v>
      </c>
      <c r="R108" s="27">
        <f t="shared" si="39"/>
        <v>45.918918918918912</v>
      </c>
      <c r="S108" s="2">
        <v>30</v>
      </c>
      <c r="T108" s="28">
        <v>0</v>
      </c>
      <c r="U108" s="28">
        <f t="shared" si="40"/>
        <v>30</v>
      </c>
      <c r="V108" s="28">
        <f t="shared" si="57"/>
        <v>32.5</v>
      </c>
      <c r="W108" s="27">
        <f t="shared" si="41"/>
        <v>9.2307692307692317</v>
      </c>
      <c r="X108" s="21">
        <f t="shared" si="42"/>
        <v>83.528066528066518</v>
      </c>
      <c r="Y108" s="2">
        <f t="shared" si="58"/>
        <v>3</v>
      </c>
      <c r="Z108" s="2">
        <v>7</v>
      </c>
      <c r="AA108" s="22">
        <f t="shared" si="43"/>
        <v>0.42857142857142855</v>
      </c>
    </row>
    <row r="109" spans="1:27">
      <c r="A109" s="20" t="s">
        <v>160</v>
      </c>
      <c r="B109" s="20" t="s">
        <v>161</v>
      </c>
      <c r="C109" s="2" t="s">
        <v>26</v>
      </c>
      <c r="D109" s="2" t="s">
        <v>149</v>
      </c>
      <c r="E109" s="2">
        <v>70</v>
      </c>
      <c r="F109" s="21">
        <v>0.5</v>
      </c>
      <c r="G109" s="21">
        <f t="shared" si="35"/>
        <v>70.5</v>
      </c>
      <c r="H109" s="21">
        <f t="shared" si="54"/>
        <v>74</v>
      </c>
      <c r="I109" s="27">
        <f t="shared" si="36"/>
        <v>28.581081081081081</v>
      </c>
      <c r="J109" s="2">
        <v>3.52</v>
      </c>
      <c r="K109" s="2">
        <f t="shared" si="55"/>
        <v>3.7</v>
      </c>
      <c r="L109" s="27">
        <f t="shared" si="37"/>
        <v>42.810810810810807</v>
      </c>
      <c r="M109" s="2">
        <v>0</v>
      </c>
      <c r="N109" s="2">
        <v>0</v>
      </c>
      <c r="O109" s="28">
        <v>1.5</v>
      </c>
      <c r="P109" s="28">
        <f t="shared" si="56"/>
        <v>12</v>
      </c>
      <c r="Q109" s="27">
        <f t="shared" si="38"/>
        <v>1.875</v>
      </c>
      <c r="R109" s="27">
        <f t="shared" si="39"/>
        <v>44.685810810810807</v>
      </c>
      <c r="S109" s="2">
        <v>30</v>
      </c>
      <c r="T109" s="28">
        <v>0</v>
      </c>
      <c r="U109" s="28">
        <f t="shared" si="40"/>
        <v>30</v>
      </c>
      <c r="V109" s="28">
        <f t="shared" si="57"/>
        <v>32.5</v>
      </c>
      <c r="W109" s="27">
        <f t="shared" si="41"/>
        <v>9.2307692307692317</v>
      </c>
      <c r="X109" s="21">
        <f t="shared" si="42"/>
        <v>82.497661122661114</v>
      </c>
      <c r="Y109" s="2">
        <f t="shared" si="58"/>
        <v>4</v>
      </c>
      <c r="Z109" s="2">
        <v>7</v>
      </c>
      <c r="AA109" s="22">
        <f t="shared" si="43"/>
        <v>0.5714285714285714</v>
      </c>
    </row>
    <row r="110" spans="1:27">
      <c r="A110" s="23" t="s">
        <v>162</v>
      </c>
      <c r="B110" s="20" t="s">
        <v>1142</v>
      </c>
      <c r="C110" s="2" t="s">
        <v>163</v>
      </c>
      <c r="D110" s="2" t="s">
        <v>164</v>
      </c>
      <c r="E110" s="2">
        <v>69</v>
      </c>
      <c r="F110" s="21">
        <v>-2</v>
      </c>
      <c r="G110" s="21">
        <f t="shared" si="35"/>
        <v>67</v>
      </c>
      <c r="H110" s="21">
        <f>MAX(G$110:G$174)</f>
        <v>84</v>
      </c>
      <c r="I110" s="27">
        <f t="shared" si="36"/>
        <v>23.928571428571431</v>
      </c>
      <c r="J110" s="5">
        <v>3.56</v>
      </c>
      <c r="K110" s="2">
        <f>MAX(J$110:J$174)</f>
        <v>4.0199999999999996</v>
      </c>
      <c r="L110" s="27">
        <f t="shared" si="37"/>
        <v>39.850746268656721</v>
      </c>
      <c r="M110" s="2">
        <v>0</v>
      </c>
      <c r="N110" s="2">
        <v>0</v>
      </c>
      <c r="O110" s="28">
        <v>0</v>
      </c>
      <c r="P110" s="28">
        <f>MAX(O$110:O$174)</f>
        <v>60</v>
      </c>
      <c r="Q110" s="27">
        <f t="shared" si="38"/>
        <v>0</v>
      </c>
      <c r="R110" s="27">
        <f t="shared" si="39"/>
        <v>39.850746268656721</v>
      </c>
      <c r="S110" s="2">
        <v>30</v>
      </c>
      <c r="T110" s="28">
        <v>0</v>
      </c>
      <c r="U110" s="28">
        <f t="shared" si="40"/>
        <v>30</v>
      </c>
      <c r="V110" s="28">
        <f>MAX(U$110:U$174)</f>
        <v>40.5</v>
      </c>
      <c r="W110" s="27">
        <f t="shared" si="41"/>
        <v>7.4074074074074066</v>
      </c>
      <c r="X110" s="21">
        <f t="shared" si="42"/>
        <v>71.186725104635556</v>
      </c>
      <c r="Y110" s="2">
        <f>RANK(X110,$X$110:$X$174)</f>
        <v>52</v>
      </c>
      <c r="Z110" s="2">
        <v>65</v>
      </c>
      <c r="AA110" s="22">
        <f t="shared" si="43"/>
        <v>0.8</v>
      </c>
    </row>
    <row r="111" spans="1:27">
      <c r="A111" s="23" t="s">
        <v>165</v>
      </c>
      <c r="B111" s="20" t="s">
        <v>1143</v>
      </c>
      <c r="C111" s="2" t="s">
        <v>163</v>
      </c>
      <c r="D111" s="2" t="s">
        <v>164</v>
      </c>
      <c r="E111" s="2">
        <v>70</v>
      </c>
      <c r="F111" s="21">
        <v>-5</v>
      </c>
      <c r="G111" s="21">
        <f t="shared" si="35"/>
        <v>65</v>
      </c>
      <c r="H111" s="21">
        <f t="shared" ref="H111:H174" si="59">MAX(G$110:G$174)</f>
        <v>84</v>
      </c>
      <c r="I111" s="27">
        <f t="shared" si="36"/>
        <v>23.214285714285715</v>
      </c>
      <c r="J111" s="5">
        <v>3.59</v>
      </c>
      <c r="K111" s="2">
        <f t="shared" ref="K111:K174" si="60">MAX(J$110:J$174)</f>
        <v>4.0199999999999996</v>
      </c>
      <c r="L111" s="27">
        <f t="shared" si="37"/>
        <v>40.18656716417911</v>
      </c>
      <c r="M111" s="2">
        <v>0</v>
      </c>
      <c r="N111" s="2">
        <v>0</v>
      </c>
      <c r="O111" s="28">
        <v>0</v>
      </c>
      <c r="P111" s="28">
        <f t="shared" ref="P111:P174" si="61">MAX(O$110:O$174)</f>
        <v>60</v>
      </c>
      <c r="Q111" s="27">
        <f t="shared" si="38"/>
        <v>0</v>
      </c>
      <c r="R111" s="27">
        <f t="shared" si="39"/>
        <v>40.18656716417911</v>
      </c>
      <c r="S111" s="2">
        <v>30</v>
      </c>
      <c r="T111" s="28">
        <v>0.5</v>
      </c>
      <c r="U111" s="28">
        <f t="shared" si="40"/>
        <v>30.5</v>
      </c>
      <c r="V111" s="28">
        <f t="shared" ref="V111:V174" si="62">MAX(U$110:U$174)</f>
        <v>40.5</v>
      </c>
      <c r="W111" s="27">
        <f t="shared" si="41"/>
        <v>7.5308641975308639</v>
      </c>
      <c r="X111" s="21">
        <f t="shared" si="42"/>
        <v>70.931717075995692</v>
      </c>
      <c r="Y111" s="2">
        <f t="shared" ref="Y111:Y174" si="63">RANK(X111,$X$110:$X$174)</f>
        <v>55</v>
      </c>
      <c r="Z111" s="2">
        <v>65</v>
      </c>
      <c r="AA111" s="22">
        <f t="shared" si="43"/>
        <v>0.84615384615384615</v>
      </c>
    </row>
    <row r="112" spans="1:27">
      <c r="A112" s="23" t="s">
        <v>166</v>
      </c>
      <c r="B112" s="20" t="s">
        <v>1144</v>
      </c>
      <c r="C112" s="2" t="s">
        <v>163</v>
      </c>
      <c r="D112" s="2" t="s">
        <v>164</v>
      </c>
      <c r="E112" s="2">
        <v>70</v>
      </c>
      <c r="F112" s="21">
        <v>5</v>
      </c>
      <c r="G112" s="21">
        <f t="shared" si="35"/>
        <v>75</v>
      </c>
      <c r="H112" s="21">
        <f t="shared" si="59"/>
        <v>84</v>
      </c>
      <c r="I112" s="27">
        <f t="shared" si="36"/>
        <v>26.785714285714288</v>
      </c>
      <c r="J112" s="5">
        <v>3.7</v>
      </c>
      <c r="K112" s="2">
        <f t="shared" si="60"/>
        <v>4.0199999999999996</v>
      </c>
      <c r="L112" s="27">
        <f t="shared" si="37"/>
        <v>41.417910447761201</v>
      </c>
      <c r="M112" s="2">
        <v>0</v>
      </c>
      <c r="N112" s="2">
        <v>0</v>
      </c>
      <c r="O112" s="28">
        <v>0</v>
      </c>
      <c r="P112" s="28">
        <f t="shared" si="61"/>
        <v>60</v>
      </c>
      <c r="Q112" s="27">
        <f t="shared" si="38"/>
        <v>0</v>
      </c>
      <c r="R112" s="27">
        <f t="shared" si="39"/>
        <v>41.417910447761201</v>
      </c>
      <c r="S112" s="2">
        <v>30</v>
      </c>
      <c r="T112" s="28">
        <v>0</v>
      </c>
      <c r="U112" s="28">
        <f t="shared" si="40"/>
        <v>30</v>
      </c>
      <c r="V112" s="28">
        <f t="shared" si="62"/>
        <v>40.5</v>
      </c>
      <c r="W112" s="27">
        <f t="shared" si="41"/>
        <v>7.4074074074074066</v>
      </c>
      <c r="X112" s="21">
        <f t="shared" si="42"/>
        <v>75.611032140882898</v>
      </c>
      <c r="Y112" s="2">
        <f t="shared" si="63"/>
        <v>13</v>
      </c>
      <c r="Z112" s="2">
        <v>65</v>
      </c>
      <c r="AA112" s="22">
        <f t="shared" si="43"/>
        <v>0.2</v>
      </c>
    </row>
    <row r="113" spans="1:27">
      <c r="A113" s="23" t="s">
        <v>167</v>
      </c>
      <c r="B113" s="20" t="s">
        <v>1145</v>
      </c>
      <c r="C113" s="2" t="s">
        <v>163</v>
      </c>
      <c r="D113" s="2" t="s">
        <v>164</v>
      </c>
      <c r="E113" s="2">
        <v>70</v>
      </c>
      <c r="F113" s="21">
        <v>-5</v>
      </c>
      <c r="G113" s="21">
        <f t="shared" si="35"/>
        <v>65</v>
      </c>
      <c r="H113" s="21">
        <f t="shared" si="59"/>
        <v>84</v>
      </c>
      <c r="I113" s="27">
        <f t="shared" si="36"/>
        <v>23.214285714285715</v>
      </c>
      <c r="J113" s="5">
        <v>3.48</v>
      </c>
      <c r="K113" s="2">
        <f t="shared" si="60"/>
        <v>4.0199999999999996</v>
      </c>
      <c r="L113" s="27">
        <f t="shared" si="37"/>
        <v>38.955223880597018</v>
      </c>
      <c r="M113" s="2">
        <v>0</v>
      </c>
      <c r="N113" s="2">
        <v>0</v>
      </c>
      <c r="O113" s="28">
        <v>0</v>
      </c>
      <c r="P113" s="28">
        <f t="shared" si="61"/>
        <v>60</v>
      </c>
      <c r="Q113" s="27">
        <f t="shared" si="38"/>
        <v>0</v>
      </c>
      <c r="R113" s="27">
        <f t="shared" si="39"/>
        <v>38.955223880597018</v>
      </c>
      <c r="S113" s="2">
        <v>30</v>
      </c>
      <c r="T113" s="28">
        <v>0</v>
      </c>
      <c r="U113" s="28">
        <f t="shared" si="40"/>
        <v>30</v>
      </c>
      <c r="V113" s="28">
        <f t="shared" si="62"/>
        <v>40.5</v>
      </c>
      <c r="W113" s="27">
        <f t="shared" si="41"/>
        <v>7.4074074074074066</v>
      </c>
      <c r="X113" s="21">
        <f t="shared" si="42"/>
        <v>69.576917002290145</v>
      </c>
      <c r="Y113" s="2">
        <f t="shared" si="63"/>
        <v>64</v>
      </c>
      <c r="Z113" s="2">
        <v>65</v>
      </c>
      <c r="AA113" s="22">
        <f t="shared" si="43"/>
        <v>0.98461538461538467</v>
      </c>
    </row>
    <row r="114" spans="1:27">
      <c r="A114" s="23" t="s">
        <v>168</v>
      </c>
      <c r="B114" s="20" t="s">
        <v>1146</v>
      </c>
      <c r="C114" s="2" t="s">
        <v>163</v>
      </c>
      <c r="D114" s="2" t="s">
        <v>164</v>
      </c>
      <c r="E114" s="2">
        <v>70</v>
      </c>
      <c r="F114" s="21">
        <v>5</v>
      </c>
      <c r="G114" s="21">
        <f t="shared" si="35"/>
        <v>75</v>
      </c>
      <c r="H114" s="21">
        <f t="shared" si="59"/>
        <v>84</v>
      </c>
      <c r="I114" s="27">
        <f t="shared" si="36"/>
        <v>26.785714285714288</v>
      </c>
      <c r="J114" s="5">
        <v>3.59</v>
      </c>
      <c r="K114" s="2">
        <f t="shared" si="60"/>
        <v>4.0199999999999996</v>
      </c>
      <c r="L114" s="27">
        <f t="shared" si="37"/>
        <v>40.18656716417911</v>
      </c>
      <c r="M114" s="2">
        <v>0</v>
      </c>
      <c r="N114" s="2">
        <v>0</v>
      </c>
      <c r="O114" s="28">
        <v>0</v>
      </c>
      <c r="P114" s="28">
        <f t="shared" si="61"/>
        <v>60</v>
      </c>
      <c r="Q114" s="27">
        <f t="shared" si="38"/>
        <v>0</v>
      </c>
      <c r="R114" s="27">
        <f t="shared" si="39"/>
        <v>40.18656716417911</v>
      </c>
      <c r="S114" s="2">
        <v>30</v>
      </c>
      <c r="T114" s="28">
        <v>10.5</v>
      </c>
      <c r="U114" s="28">
        <f t="shared" si="40"/>
        <v>40.5</v>
      </c>
      <c r="V114" s="28">
        <f t="shared" si="62"/>
        <v>40.5</v>
      </c>
      <c r="W114" s="27">
        <f t="shared" si="41"/>
        <v>10</v>
      </c>
      <c r="X114" s="21">
        <f t="shared" si="42"/>
        <v>76.972281449893401</v>
      </c>
      <c r="Y114" s="2">
        <f t="shared" si="63"/>
        <v>9</v>
      </c>
      <c r="Z114" s="2">
        <v>65</v>
      </c>
      <c r="AA114" s="22">
        <f t="shared" si="43"/>
        <v>0.13846153846153847</v>
      </c>
    </row>
    <row r="115" spans="1:27">
      <c r="A115" s="23" t="s">
        <v>169</v>
      </c>
      <c r="B115" s="20" t="s">
        <v>1147</v>
      </c>
      <c r="C115" s="2" t="s">
        <v>163</v>
      </c>
      <c r="D115" s="2" t="s">
        <v>164</v>
      </c>
      <c r="E115" s="2">
        <v>70</v>
      </c>
      <c r="F115" s="21">
        <v>1</v>
      </c>
      <c r="G115" s="21">
        <f t="shared" si="35"/>
        <v>71</v>
      </c>
      <c r="H115" s="21">
        <f t="shared" si="59"/>
        <v>84</v>
      </c>
      <c r="I115" s="27">
        <f t="shared" si="36"/>
        <v>25.357142857142858</v>
      </c>
      <c r="J115" s="5">
        <v>3.41</v>
      </c>
      <c r="K115" s="2">
        <f t="shared" si="60"/>
        <v>4.0199999999999996</v>
      </c>
      <c r="L115" s="27">
        <f t="shared" si="37"/>
        <v>38.171641791044777</v>
      </c>
      <c r="M115" s="2">
        <v>0</v>
      </c>
      <c r="N115" s="2">
        <v>0</v>
      </c>
      <c r="O115" s="28">
        <v>0</v>
      </c>
      <c r="P115" s="28">
        <f t="shared" si="61"/>
        <v>60</v>
      </c>
      <c r="Q115" s="27">
        <f t="shared" si="38"/>
        <v>0</v>
      </c>
      <c r="R115" s="27">
        <f t="shared" si="39"/>
        <v>38.171641791044777</v>
      </c>
      <c r="S115" s="2">
        <v>30</v>
      </c>
      <c r="T115" s="28">
        <v>4.5</v>
      </c>
      <c r="U115" s="28">
        <f t="shared" si="40"/>
        <v>34.5</v>
      </c>
      <c r="V115" s="28">
        <f t="shared" si="62"/>
        <v>40.5</v>
      </c>
      <c r="W115" s="27">
        <f t="shared" si="41"/>
        <v>8.518518518518519</v>
      </c>
      <c r="X115" s="21">
        <f t="shared" si="42"/>
        <v>72.047303166706158</v>
      </c>
      <c r="Y115" s="2">
        <f t="shared" si="63"/>
        <v>41</v>
      </c>
      <c r="Z115" s="2">
        <v>65</v>
      </c>
      <c r="AA115" s="22">
        <f t="shared" si="43"/>
        <v>0.63076923076923075</v>
      </c>
    </row>
    <row r="116" spans="1:27">
      <c r="A116" s="23" t="s">
        <v>170</v>
      </c>
      <c r="B116" s="20" t="s">
        <v>1148</v>
      </c>
      <c r="C116" s="2" t="s">
        <v>163</v>
      </c>
      <c r="D116" s="2" t="s">
        <v>164</v>
      </c>
      <c r="E116" s="2">
        <v>70</v>
      </c>
      <c r="F116" s="21">
        <v>-3</v>
      </c>
      <c r="G116" s="21">
        <f t="shared" si="35"/>
        <v>67</v>
      </c>
      <c r="H116" s="21">
        <f t="shared" si="59"/>
        <v>84</v>
      </c>
      <c r="I116" s="27">
        <f t="shared" si="36"/>
        <v>23.928571428571431</v>
      </c>
      <c r="J116" s="5">
        <v>3.67</v>
      </c>
      <c r="K116" s="2">
        <f t="shared" si="60"/>
        <v>4.0199999999999996</v>
      </c>
      <c r="L116" s="27">
        <f t="shared" si="37"/>
        <v>41.082089552238813</v>
      </c>
      <c r="M116" s="2">
        <v>0</v>
      </c>
      <c r="N116" s="2">
        <v>0</v>
      </c>
      <c r="O116" s="28">
        <v>0</v>
      </c>
      <c r="P116" s="28">
        <f t="shared" si="61"/>
        <v>60</v>
      </c>
      <c r="Q116" s="27">
        <f t="shared" si="38"/>
        <v>0</v>
      </c>
      <c r="R116" s="27">
        <f t="shared" si="39"/>
        <v>41.082089552238813</v>
      </c>
      <c r="S116" s="2">
        <v>30</v>
      </c>
      <c r="T116" s="28">
        <v>0</v>
      </c>
      <c r="U116" s="28">
        <f t="shared" si="40"/>
        <v>30</v>
      </c>
      <c r="V116" s="28">
        <f t="shared" si="62"/>
        <v>40.5</v>
      </c>
      <c r="W116" s="27">
        <f t="shared" si="41"/>
        <v>7.4074074074074066</v>
      </c>
      <c r="X116" s="21">
        <f t="shared" si="42"/>
        <v>72.418068388217648</v>
      </c>
      <c r="Y116" s="2">
        <f t="shared" si="63"/>
        <v>36</v>
      </c>
      <c r="Z116" s="2">
        <v>65</v>
      </c>
      <c r="AA116" s="22">
        <f t="shared" si="43"/>
        <v>0.55384615384615388</v>
      </c>
    </row>
    <row r="117" spans="1:27">
      <c r="A117" s="23" t="s">
        <v>171</v>
      </c>
      <c r="B117" s="20" t="s">
        <v>1149</v>
      </c>
      <c r="C117" s="2" t="s">
        <v>163</v>
      </c>
      <c r="D117" s="2" t="s">
        <v>164</v>
      </c>
      <c r="E117" s="2">
        <v>70</v>
      </c>
      <c r="F117" s="21">
        <v>-2</v>
      </c>
      <c r="G117" s="21">
        <f t="shared" si="35"/>
        <v>68</v>
      </c>
      <c r="H117" s="21">
        <f t="shared" si="59"/>
        <v>84</v>
      </c>
      <c r="I117" s="27">
        <f t="shared" si="36"/>
        <v>24.285714285714285</v>
      </c>
      <c r="J117" s="5">
        <v>3.52</v>
      </c>
      <c r="K117" s="2">
        <f t="shared" si="60"/>
        <v>4.0199999999999996</v>
      </c>
      <c r="L117" s="27">
        <f t="shared" si="37"/>
        <v>39.402985074626869</v>
      </c>
      <c r="M117" s="2">
        <v>0</v>
      </c>
      <c r="N117" s="2">
        <v>0</v>
      </c>
      <c r="O117" s="28">
        <v>0</v>
      </c>
      <c r="P117" s="28">
        <f t="shared" si="61"/>
        <v>60</v>
      </c>
      <c r="Q117" s="27">
        <f t="shared" si="38"/>
        <v>0</v>
      </c>
      <c r="R117" s="27">
        <f t="shared" si="39"/>
        <v>39.402985074626869</v>
      </c>
      <c r="S117" s="2">
        <v>30</v>
      </c>
      <c r="T117" s="28">
        <v>0</v>
      </c>
      <c r="U117" s="28">
        <f t="shared" si="40"/>
        <v>30</v>
      </c>
      <c r="V117" s="28">
        <f t="shared" si="62"/>
        <v>40.5</v>
      </c>
      <c r="W117" s="27">
        <f t="shared" si="41"/>
        <v>7.4074074074074066</v>
      </c>
      <c r="X117" s="21">
        <f t="shared" si="42"/>
        <v>71.096106767748566</v>
      </c>
      <c r="Y117" s="2">
        <f t="shared" si="63"/>
        <v>53</v>
      </c>
      <c r="Z117" s="2">
        <v>65</v>
      </c>
      <c r="AA117" s="22">
        <f t="shared" si="43"/>
        <v>0.81538461538461537</v>
      </c>
    </row>
    <row r="118" spans="1:27">
      <c r="A118" s="23" t="s">
        <v>172</v>
      </c>
      <c r="B118" s="20" t="s">
        <v>1150</v>
      </c>
      <c r="C118" s="2" t="s">
        <v>163</v>
      </c>
      <c r="D118" s="2" t="s">
        <v>164</v>
      </c>
      <c r="E118" s="2">
        <v>69</v>
      </c>
      <c r="F118" s="21">
        <v>-1</v>
      </c>
      <c r="G118" s="21">
        <f t="shared" si="35"/>
        <v>68</v>
      </c>
      <c r="H118" s="21">
        <f t="shared" si="59"/>
        <v>84</v>
      </c>
      <c r="I118" s="27">
        <f t="shared" si="36"/>
        <v>24.285714285714285</v>
      </c>
      <c r="J118" s="5">
        <v>3.56</v>
      </c>
      <c r="K118" s="2">
        <f t="shared" si="60"/>
        <v>4.0199999999999996</v>
      </c>
      <c r="L118" s="27">
        <f t="shared" si="37"/>
        <v>39.850746268656721</v>
      </c>
      <c r="M118" s="2">
        <v>0</v>
      </c>
      <c r="N118" s="2">
        <v>0</v>
      </c>
      <c r="O118" s="28">
        <v>0</v>
      </c>
      <c r="P118" s="28">
        <f t="shared" si="61"/>
        <v>60</v>
      </c>
      <c r="Q118" s="27">
        <f t="shared" si="38"/>
        <v>0</v>
      </c>
      <c r="R118" s="27">
        <f t="shared" si="39"/>
        <v>39.850746268656721</v>
      </c>
      <c r="S118" s="2">
        <v>30</v>
      </c>
      <c r="T118" s="28">
        <v>0</v>
      </c>
      <c r="U118" s="28">
        <f t="shared" si="40"/>
        <v>30</v>
      </c>
      <c r="V118" s="28">
        <f t="shared" si="62"/>
        <v>40.5</v>
      </c>
      <c r="W118" s="27">
        <f t="shared" si="41"/>
        <v>7.4074074074074066</v>
      </c>
      <c r="X118" s="21">
        <f t="shared" si="42"/>
        <v>71.543867961778417</v>
      </c>
      <c r="Y118" s="2">
        <f t="shared" si="63"/>
        <v>47</v>
      </c>
      <c r="Z118" s="2">
        <v>65</v>
      </c>
      <c r="AA118" s="22">
        <f t="shared" si="43"/>
        <v>0.72307692307692306</v>
      </c>
    </row>
    <row r="119" spans="1:27">
      <c r="A119" s="23" t="s">
        <v>173</v>
      </c>
      <c r="B119" s="20" t="s">
        <v>1151</v>
      </c>
      <c r="C119" s="2" t="s">
        <v>163</v>
      </c>
      <c r="D119" s="2" t="s">
        <v>164</v>
      </c>
      <c r="E119" s="2">
        <v>70</v>
      </c>
      <c r="F119" s="21">
        <v>-2</v>
      </c>
      <c r="G119" s="21">
        <f t="shared" si="35"/>
        <v>68</v>
      </c>
      <c r="H119" s="21">
        <f t="shared" si="59"/>
        <v>84</v>
      </c>
      <c r="I119" s="27">
        <f t="shared" si="36"/>
        <v>24.285714285714285</v>
      </c>
      <c r="J119" s="5">
        <v>3.48</v>
      </c>
      <c r="K119" s="2">
        <f t="shared" si="60"/>
        <v>4.0199999999999996</v>
      </c>
      <c r="L119" s="27">
        <f t="shared" si="37"/>
        <v>38.955223880597018</v>
      </c>
      <c r="M119" s="2">
        <v>0</v>
      </c>
      <c r="N119" s="2">
        <v>0</v>
      </c>
      <c r="O119" s="28">
        <v>0</v>
      </c>
      <c r="P119" s="28">
        <f t="shared" si="61"/>
        <v>60</v>
      </c>
      <c r="Q119" s="27">
        <f t="shared" si="38"/>
        <v>0</v>
      </c>
      <c r="R119" s="27">
        <f t="shared" si="39"/>
        <v>38.955223880597018</v>
      </c>
      <c r="S119" s="2">
        <v>30</v>
      </c>
      <c r="T119" s="28">
        <v>0</v>
      </c>
      <c r="U119" s="28">
        <f t="shared" si="40"/>
        <v>30</v>
      </c>
      <c r="V119" s="28">
        <f t="shared" si="62"/>
        <v>40.5</v>
      </c>
      <c r="W119" s="27">
        <f t="shared" si="41"/>
        <v>7.4074074074074066</v>
      </c>
      <c r="X119" s="21">
        <f t="shared" si="42"/>
        <v>70.648345573718714</v>
      </c>
      <c r="Y119" s="2">
        <f t="shared" si="63"/>
        <v>57</v>
      </c>
      <c r="Z119" s="2">
        <v>65</v>
      </c>
      <c r="AA119" s="22">
        <f t="shared" si="43"/>
        <v>0.87692307692307692</v>
      </c>
    </row>
    <row r="120" spans="1:27">
      <c r="A120" s="23" t="s">
        <v>174</v>
      </c>
      <c r="B120" s="20" t="s">
        <v>1152</v>
      </c>
      <c r="C120" s="2" t="s">
        <v>163</v>
      </c>
      <c r="D120" s="2" t="s">
        <v>164</v>
      </c>
      <c r="E120" s="2">
        <v>70</v>
      </c>
      <c r="F120" s="21">
        <v>-7</v>
      </c>
      <c r="G120" s="21">
        <f t="shared" si="35"/>
        <v>63</v>
      </c>
      <c r="H120" s="21">
        <f t="shared" si="59"/>
        <v>84</v>
      </c>
      <c r="I120" s="27">
        <f t="shared" si="36"/>
        <v>22.5</v>
      </c>
      <c r="J120" s="5">
        <v>3.67</v>
      </c>
      <c r="K120" s="2">
        <f t="shared" si="60"/>
        <v>4.0199999999999996</v>
      </c>
      <c r="L120" s="27">
        <f t="shared" si="37"/>
        <v>41.082089552238813</v>
      </c>
      <c r="M120" s="2">
        <v>0</v>
      </c>
      <c r="N120" s="2">
        <v>0</v>
      </c>
      <c r="O120" s="28">
        <v>0</v>
      </c>
      <c r="P120" s="28">
        <f t="shared" si="61"/>
        <v>60</v>
      </c>
      <c r="Q120" s="27">
        <f t="shared" si="38"/>
        <v>0</v>
      </c>
      <c r="R120" s="27">
        <f t="shared" si="39"/>
        <v>41.082089552238813</v>
      </c>
      <c r="S120" s="2">
        <v>30</v>
      </c>
      <c r="T120" s="28">
        <v>0</v>
      </c>
      <c r="U120" s="28">
        <f t="shared" si="40"/>
        <v>30</v>
      </c>
      <c r="V120" s="28">
        <f t="shared" si="62"/>
        <v>40.5</v>
      </c>
      <c r="W120" s="27">
        <f t="shared" si="41"/>
        <v>7.4074074074074066</v>
      </c>
      <c r="X120" s="21">
        <f t="shared" si="42"/>
        <v>70.989496959646218</v>
      </c>
      <c r="Y120" s="2">
        <f t="shared" si="63"/>
        <v>54</v>
      </c>
      <c r="Z120" s="2">
        <v>65</v>
      </c>
      <c r="AA120" s="22">
        <f t="shared" si="43"/>
        <v>0.83076923076923082</v>
      </c>
    </row>
    <row r="121" spans="1:27">
      <c r="A121" s="23" t="s">
        <v>175</v>
      </c>
      <c r="B121" s="20" t="s">
        <v>1167</v>
      </c>
      <c r="C121" s="2" t="s">
        <v>163</v>
      </c>
      <c r="D121" s="2" t="s">
        <v>164</v>
      </c>
      <c r="E121" s="2">
        <v>69</v>
      </c>
      <c r="F121" s="21">
        <v>4</v>
      </c>
      <c r="G121" s="21">
        <f t="shared" si="35"/>
        <v>73</v>
      </c>
      <c r="H121" s="21">
        <f t="shared" si="59"/>
        <v>84</v>
      </c>
      <c r="I121" s="27">
        <f t="shared" si="36"/>
        <v>26.071428571428573</v>
      </c>
      <c r="J121" s="5">
        <v>3.81</v>
      </c>
      <c r="K121" s="2">
        <f t="shared" si="60"/>
        <v>4.0199999999999996</v>
      </c>
      <c r="L121" s="27">
        <f t="shared" si="37"/>
        <v>42.649253731343286</v>
      </c>
      <c r="M121" s="2">
        <v>0</v>
      </c>
      <c r="N121" s="2">
        <v>0</v>
      </c>
      <c r="O121" s="28">
        <v>0</v>
      </c>
      <c r="P121" s="28">
        <f t="shared" si="61"/>
        <v>60</v>
      </c>
      <c r="Q121" s="27">
        <f t="shared" si="38"/>
        <v>0</v>
      </c>
      <c r="R121" s="27">
        <f t="shared" si="39"/>
        <v>42.649253731343286</v>
      </c>
      <c r="S121" s="2">
        <v>30</v>
      </c>
      <c r="T121" s="28">
        <v>0</v>
      </c>
      <c r="U121" s="28">
        <f t="shared" si="40"/>
        <v>30</v>
      </c>
      <c r="V121" s="28">
        <f t="shared" si="62"/>
        <v>40.5</v>
      </c>
      <c r="W121" s="27">
        <f t="shared" si="41"/>
        <v>7.4074074074074066</v>
      </c>
      <c r="X121" s="21">
        <f t="shared" si="42"/>
        <v>76.128089710179268</v>
      </c>
      <c r="Y121" s="2">
        <f t="shared" si="63"/>
        <v>11</v>
      </c>
      <c r="Z121" s="2">
        <v>65</v>
      </c>
      <c r="AA121" s="22">
        <f t="shared" si="43"/>
        <v>0.16923076923076924</v>
      </c>
    </row>
    <row r="122" spans="1:27">
      <c r="A122" s="23" t="s">
        <v>176</v>
      </c>
      <c r="B122" s="20" t="s">
        <v>1168</v>
      </c>
      <c r="C122" s="2" t="s">
        <v>163</v>
      </c>
      <c r="D122" s="2" t="s">
        <v>164</v>
      </c>
      <c r="E122" s="2">
        <v>70</v>
      </c>
      <c r="F122" s="21">
        <v>-1</v>
      </c>
      <c r="G122" s="21">
        <f t="shared" si="35"/>
        <v>69</v>
      </c>
      <c r="H122" s="21">
        <f t="shared" si="59"/>
        <v>84</v>
      </c>
      <c r="I122" s="27">
        <f t="shared" si="36"/>
        <v>24.642857142857142</v>
      </c>
      <c r="J122" s="5">
        <v>3.63</v>
      </c>
      <c r="K122" s="2">
        <f t="shared" si="60"/>
        <v>4.0199999999999996</v>
      </c>
      <c r="L122" s="27">
        <f t="shared" si="37"/>
        <v>40.634328358208961</v>
      </c>
      <c r="M122" s="2">
        <v>0</v>
      </c>
      <c r="N122" s="2">
        <v>0</v>
      </c>
      <c r="O122" s="28">
        <v>0</v>
      </c>
      <c r="P122" s="28">
        <f t="shared" si="61"/>
        <v>60</v>
      </c>
      <c r="Q122" s="27">
        <f t="shared" si="38"/>
        <v>0</v>
      </c>
      <c r="R122" s="27">
        <f t="shared" si="39"/>
        <v>40.634328358208961</v>
      </c>
      <c r="S122" s="2">
        <v>30</v>
      </c>
      <c r="T122" s="28">
        <v>0</v>
      </c>
      <c r="U122" s="28">
        <f t="shared" si="40"/>
        <v>30</v>
      </c>
      <c r="V122" s="28">
        <f t="shared" si="62"/>
        <v>40.5</v>
      </c>
      <c r="W122" s="27">
        <f t="shared" si="41"/>
        <v>7.4074074074074066</v>
      </c>
      <c r="X122" s="21">
        <f t="shared" si="42"/>
        <v>72.684592908473505</v>
      </c>
      <c r="Y122" s="2">
        <f t="shared" si="63"/>
        <v>35</v>
      </c>
      <c r="Z122" s="2">
        <v>65</v>
      </c>
      <c r="AA122" s="22">
        <f t="shared" si="43"/>
        <v>0.53846153846153844</v>
      </c>
    </row>
    <row r="123" spans="1:27">
      <c r="A123" s="23" t="s">
        <v>177</v>
      </c>
      <c r="B123" s="20" t="s">
        <v>1169</v>
      </c>
      <c r="C123" s="2" t="s">
        <v>163</v>
      </c>
      <c r="D123" s="2" t="s">
        <v>164</v>
      </c>
      <c r="E123" s="2">
        <v>70</v>
      </c>
      <c r="F123" s="21">
        <v>14</v>
      </c>
      <c r="G123" s="21">
        <f t="shared" si="35"/>
        <v>84</v>
      </c>
      <c r="H123" s="21">
        <f t="shared" si="59"/>
        <v>84</v>
      </c>
      <c r="I123" s="27">
        <f t="shared" si="36"/>
        <v>30</v>
      </c>
      <c r="J123" s="5">
        <v>3.63</v>
      </c>
      <c r="K123" s="2">
        <f t="shared" si="60"/>
        <v>4.0199999999999996</v>
      </c>
      <c r="L123" s="27">
        <f t="shared" si="37"/>
        <v>40.634328358208961</v>
      </c>
      <c r="M123" s="2">
        <v>0</v>
      </c>
      <c r="N123" s="2">
        <v>0</v>
      </c>
      <c r="O123" s="28">
        <v>1.5</v>
      </c>
      <c r="P123" s="28">
        <f t="shared" si="61"/>
        <v>60</v>
      </c>
      <c r="Q123" s="27">
        <f t="shared" si="38"/>
        <v>0.375</v>
      </c>
      <c r="R123" s="27">
        <f t="shared" si="39"/>
        <v>41.009328358208961</v>
      </c>
      <c r="S123" s="2">
        <v>30</v>
      </c>
      <c r="T123" s="28">
        <v>0.5</v>
      </c>
      <c r="U123" s="28">
        <f t="shared" si="40"/>
        <v>30.5</v>
      </c>
      <c r="V123" s="28">
        <f t="shared" si="62"/>
        <v>40.5</v>
      </c>
      <c r="W123" s="27">
        <f t="shared" si="41"/>
        <v>7.5308641975308639</v>
      </c>
      <c r="X123" s="21">
        <f t="shared" si="42"/>
        <v>78.540192555739822</v>
      </c>
      <c r="Y123" s="2">
        <f t="shared" si="63"/>
        <v>6</v>
      </c>
      <c r="Z123" s="2">
        <v>65</v>
      </c>
      <c r="AA123" s="22">
        <f t="shared" si="43"/>
        <v>9.2307692307692313E-2</v>
      </c>
    </row>
    <row r="124" spans="1:27">
      <c r="A124" s="23" t="s">
        <v>178</v>
      </c>
      <c r="B124" s="20" t="s">
        <v>1170</v>
      </c>
      <c r="C124" s="2" t="s">
        <v>163</v>
      </c>
      <c r="D124" s="2" t="s">
        <v>164</v>
      </c>
      <c r="E124" s="2">
        <v>70</v>
      </c>
      <c r="F124" s="21">
        <v>4</v>
      </c>
      <c r="G124" s="21">
        <f t="shared" si="35"/>
        <v>74</v>
      </c>
      <c r="H124" s="21">
        <f t="shared" si="59"/>
        <v>84</v>
      </c>
      <c r="I124" s="27">
        <f t="shared" si="36"/>
        <v>26.428571428571427</v>
      </c>
      <c r="J124" s="5">
        <v>3.44</v>
      </c>
      <c r="K124" s="2">
        <f t="shared" si="60"/>
        <v>4.0199999999999996</v>
      </c>
      <c r="L124" s="27">
        <f t="shared" si="37"/>
        <v>38.507462686567166</v>
      </c>
      <c r="M124" s="2">
        <v>0</v>
      </c>
      <c r="N124" s="2">
        <v>0</v>
      </c>
      <c r="O124" s="28">
        <v>0</v>
      </c>
      <c r="P124" s="28">
        <f t="shared" si="61"/>
        <v>60</v>
      </c>
      <c r="Q124" s="27">
        <f t="shared" si="38"/>
        <v>0</v>
      </c>
      <c r="R124" s="27">
        <f t="shared" si="39"/>
        <v>38.507462686567166</v>
      </c>
      <c r="S124" s="2">
        <v>30</v>
      </c>
      <c r="T124" s="28">
        <v>0</v>
      </c>
      <c r="U124" s="28">
        <f t="shared" si="40"/>
        <v>30</v>
      </c>
      <c r="V124" s="28">
        <f t="shared" si="62"/>
        <v>40.5</v>
      </c>
      <c r="W124" s="27">
        <f t="shared" si="41"/>
        <v>7.4074074074074066</v>
      </c>
      <c r="X124" s="21">
        <f t="shared" si="42"/>
        <v>72.343441522546001</v>
      </c>
      <c r="Y124" s="2">
        <f t="shared" si="63"/>
        <v>38</v>
      </c>
      <c r="Z124" s="2">
        <v>65</v>
      </c>
      <c r="AA124" s="22">
        <f t="shared" si="43"/>
        <v>0.58461538461538465</v>
      </c>
    </row>
    <row r="125" spans="1:27">
      <c r="A125" s="23" t="s">
        <v>179</v>
      </c>
      <c r="B125" s="20" t="s">
        <v>1171</v>
      </c>
      <c r="C125" s="2" t="s">
        <v>163</v>
      </c>
      <c r="D125" s="2" t="s">
        <v>164</v>
      </c>
      <c r="E125" s="2">
        <v>69</v>
      </c>
      <c r="F125" s="21">
        <v>2</v>
      </c>
      <c r="G125" s="21">
        <f t="shared" si="35"/>
        <v>71</v>
      </c>
      <c r="H125" s="21">
        <f t="shared" si="59"/>
        <v>84</v>
      </c>
      <c r="I125" s="27">
        <f t="shared" si="36"/>
        <v>25.357142857142858</v>
      </c>
      <c r="J125" s="5">
        <v>3.54</v>
      </c>
      <c r="K125" s="2">
        <f t="shared" si="60"/>
        <v>4.0199999999999996</v>
      </c>
      <c r="L125" s="27">
        <f t="shared" si="37"/>
        <v>39.626865671641795</v>
      </c>
      <c r="M125" s="2">
        <v>0</v>
      </c>
      <c r="N125" s="2">
        <v>0</v>
      </c>
      <c r="O125" s="28">
        <v>0</v>
      </c>
      <c r="P125" s="28">
        <f t="shared" si="61"/>
        <v>60</v>
      </c>
      <c r="Q125" s="27">
        <f t="shared" si="38"/>
        <v>0</v>
      </c>
      <c r="R125" s="27">
        <f t="shared" si="39"/>
        <v>39.626865671641795</v>
      </c>
      <c r="S125" s="2">
        <v>30</v>
      </c>
      <c r="T125" s="28">
        <v>0</v>
      </c>
      <c r="U125" s="28">
        <f t="shared" si="40"/>
        <v>30</v>
      </c>
      <c r="V125" s="28">
        <f t="shared" si="62"/>
        <v>40.5</v>
      </c>
      <c r="W125" s="27">
        <f t="shared" si="41"/>
        <v>7.4074074074074066</v>
      </c>
      <c r="X125" s="21">
        <f t="shared" si="42"/>
        <v>72.391415936192061</v>
      </c>
      <c r="Y125" s="2">
        <f t="shared" si="63"/>
        <v>37</v>
      </c>
      <c r="Z125" s="2">
        <v>65</v>
      </c>
      <c r="AA125" s="22">
        <f t="shared" si="43"/>
        <v>0.56923076923076921</v>
      </c>
    </row>
    <row r="126" spans="1:27">
      <c r="A126" s="23" t="s">
        <v>180</v>
      </c>
      <c r="B126" s="20" t="s">
        <v>1172</v>
      </c>
      <c r="C126" s="2" t="s">
        <v>163</v>
      </c>
      <c r="D126" s="2" t="s">
        <v>164</v>
      </c>
      <c r="E126" s="2">
        <v>70</v>
      </c>
      <c r="F126" s="21">
        <v>2.5</v>
      </c>
      <c r="G126" s="21">
        <f t="shared" si="35"/>
        <v>72.5</v>
      </c>
      <c r="H126" s="21">
        <f t="shared" si="59"/>
        <v>84</v>
      </c>
      <c r="I126" s="27">
        <f t="shared" si="36"/>
        <v>25.892857142857146</v>
      </c>
      <c r="J126" s="5">
        <v>3.7</v>
      </c>
      <c r="K126" s="2">
        <f t="shared" si="60"/>
        <v>4.0199999999999996</v>
      </c>
      <c r="L126" s="27">
        <f t="shared" si="37"/>
        <v>41.417910447761201</v>
      </c>
      <c r="M126" s="2">
        <v>0</v>
      </c>
      <c r="N126" s="2">
        <v>0</v>
      </c>
      <c r="O126" s="28">
        <v>0</v>
      </c>
      <c r="P126" s="28">
        <f t="shared" si="61"/>
        <v>60</v>
      </c>
      <c r="Q126" s="27">
        <f t="shared" si="38"/>
        <v>0</v>
      </c>
      <c r="R126" s="27">
        <f t="shared" si="39"/>
        <v>41.417910447761201</v>
      </c>
      <c r="S126" s="2">
        <v>30</v>
      </c>
      <c r="T126" s="28">
        <v>0</v>
      </c>
      <c r="U126" s="28">
        <f t="shared" si="40"/>
        <v>30</v>
      </c>
      <c r="V126" s="28">
        <f t="shared" si="62"/>
        <v>40.5</v>
      </c>
      <c r="W126" s="27">
        <f t="shared" si="41"/>
        <v>7.4074074074074066</v>
      </c>
      <c r="X126" s="21">
        <f t="shared" si="42"/>
        <v>74.718174998025759</v>
      </c>
      <c r="Y126" s="2">
        <f t="shared" si="63"/>
        <v>18</v>
      </c>
      <c r="Z126" s="2">
        <v>65</v>
      </c>
      <c r="AA126" s="22">
        <f t="shared" si="43"/>
        <v>0.27692307692307694</v>
      </c>
    </row>
    <row r="127" spans="1:27">
      <c r="A127" s="23" t="s">
        <v>181</v>
      </c>
      <c r="B127" s="20" t="s">
        <v>1173</v>
      </c>
      <c r="C127" s="2" t="s">
        <v>163</v>
      </c>
      <c r="D127" s="2" t="s">
        <v>164</v>
      </c>
      <c r="E127" s="2">
        <v>70</v>
      </c>
      <c r="F127" s="21">
        <v>4</v>
      </c>
      <c r="G127" s="21">
        <f t="shared" si="35"/>
        <v>74</v>
      </c>
      <c r="H127" s="21">
        <f t="shared" si="59"/>
        <v>84</v>
      </c>
      <c r="I127" s="27">
        <f t="shared" si="36"/>
        <v>26.428571428571427</v>
      </c>
      <c r="J127" s="5">
        <v>3.55</v>
      </c>
      <c r="K127" s="2">
        <f t="shared" si="60"/>
        <v>4.0199999999999996</v>
      </c>
      <c r="L127" s="27">
        <f t="shared" si="37"/>
        <v>39.738805970149258</v>
      </c>
      <c r="M127" s="2">
        <v>0</v>
      </c>
      <c r="N127" s="2">
        <v>0</v>
      </c>
      <c r="O127" s="28">
        <v>0</v>
      </c>
      <c r="P127" s="28">
        <f t="shared" si="61"/>
        <v>60</v>
      </c>
      <c r="Q127" s="27">
        <f t="shared" si="38"/>
        <v>0</v>
      </c>
      <c r="R127" s="27">
        <f t="shared" si="39"/>
        <v>39.738805970149258</v>
      </c>
      <c r="S127" s="2">
        <v>30</v>
      </c>
      <c r="T127" s="28">
        <v>1.5</v>
      </c>
      <c r="U127" s="28">
        <f t="shared" si="40"/>
        <v>31.5</v>
      </c>
      <c r="V127" s="28">
        <f t="shared" si="62"/>
        <v>40.5</v>
      </c>
      <c r="W127" s="27">
        <f t="shared" si="41"/>
        <v>7.7777777777777777</v>
      </c>
      <c r="X127" s="21">
        <f t="shared" si="42"/>
        <v>73.94515517649846</v>
      </c>
      <c r="Y127" s="2">
        <f t="shared" si="63"/>
        <v>27</v>
      </c>
      <c r="Z127" s="2">
        <v>65</v>
      </c>
      <c r="AA127" s="22">
        <f t="shared" si="43"/>
        <v>0.41538461538461541</v>
      </c>
    </row>
    <row r="128" spans="1:27">
      <c r="A128" s="23" t="s">
        <v>182</v>
      </c>
      <c r="B128" s="20" t="s">
        <v>1174</v>
      </c>
      <c r="C128" s="2" t="s">
        <v>163</v>
      </c>
      <c r="D128" s="2" t="s">
        <v>164</v>
      </c>
      <c r="E128" s="2">
        <v>70</v>
      </c>
      <c r="F128" s="21">
        <v>-2</v>
      </c>
      <c r="G128" s="21">
        <f t="shared" si="35"/>
        <v>68</v>
      </c>
      <c r="H128" s="21">
        <f t="shared" si="59"/>
        <v>84</v>
      </c>
      <c r="I128" s="27">
        <f t="shared" si="36"/>
        <v>24.285714285714285</v>
      </c>
      <c r="J128" s="5">
        <v>3.41</v>
      </c>
      <c r="K128" s="2">
        <f t="shared" si="60"/>
        <v>4.0199999999999996</v>
      </c>
      <c r="L128" s="27">
        <f t="shared" si="37"/>
        <v>38.171641791044777</v>
      </c>
      <c r="M128" s="2">
        <v>0</v>
      </c>
      <c r="N128" s="2">
        <v>0</v>
      </c>
      <c r="O128" s="28">
        <v>0</v>
      </c>
      <c r="P128" s="28">
        <f t="shared" si="61"/>
        <v>60</v>
      </c>
      <c r="Q128" s="27">
        <f t="shared" si="38"/>
        <v>0</v>
      </c>
      <c r="R128" s="27">
        <f t="shared" si="39"/>
        <v>38.171641791044777</v>
      </c>
      <c r="S128" s="2">
        <v>30</v>
      </c>
      <c r="T128" s="28">
        <v>0</v>
      </c>
      <c r="U128" s="28">
        <f t="shared" si="40"/>
        <v>30</v>
      </c>
      <c r="V128" s="28">
        <f t="shared" si="62"/>
        <v>40.5</v>
      </c>
      <c r="W128" s="27">
        <f t="shared" si="41"/>
        <v>7.4074074074074066</v>
      </c>
      <c r="X128" s="21">
        <f t="shared" si="42"/>
        <v>69.864763484166474</v>
      </c>
      <c r="Y128" s="2">
        <f t="shared" si="63"/>
        <v>63</v>
      </c>
      <c r="Z128" s="2">
        <v>65</v>
      </c>
      <c r="AA128" s="22">
        <f t="shared" si="43"/>
        <v>0.96923076923076923</v>
      </c>
    </row>
    <row r="129" spans="1:27">
      <c r="A129" s="23" t="s">
        <v>183</v>
      </c>
      <c r="B129" s="20" t="s">
        <v>1175</v>
      </c>
      <c r="C129" s="2" t="s">
        <v>163</v>
      </c>
      <c r="D129" s="2" t="s">
        <v>164</v>
      </c>
      <c r="E129" s="2">
        <v>68</v>
      </c>
      <c r="F129" s="21">
        <v>-3</v>
      </c>
      <c r="G129" s="21">
        <f t="shared" si="35"/>
        <v>65</v>
      </c>
      <c r="H129" s="21">
        <f t="shared" si="59"/>
        <v>84</v>
      </c>
      <c r="I129" s="27">
        <f t="shared" si="36"/>
        <v>23.214285714285715</v>
      </c>
      <c r="J129" s="5">
        <v>3.56</v>
      </c>
      <c r="K129" s="2">
        <f t="shared" si="60"/>
        <v>4.0199999999999996</v>
      </c>
      <c r="L129" s="27">
        <f t="shared" si="37"/>
        <v>39.850746268656721</v>
      </c>
      <c r="M129" s="2">
        <v>0</v>
      </c>
      <c r="N129" s="2">
        <v>0</v>
      </c>
      <c r="O129" s="28">
        <v>0</v>
      </c>
      <c r="P129" s="28">
        <f t="shared" si="61"/>
        <v>60</v>
      </c>
      <c r="Q129" s="27">
        <f t="shared" si="38"/>
        <v>0</v>
      </c>
      <c r="R129" s="27">
        <f t="shared" si="39"/>
        <v>39.850746268656721</v>
      </c>
      <c r="S129" s="2">
        <v>30</v>
      </c>
      <c r="T129" s="28">
        <v>0</v>
      </c>
      <c r="U129" s="28">
        <f t="shared" si="40"/>
        <v>30</v>
      </c>
      <c r="V129" s="28">
        <f t="shared" si="62"/>
        <v>40.5</v>
      </c>
      <c r="W129" s="27">
        <f t="shared" si="41"/>
        <v>7.4074074074074066</v>
      </c>
      <c r="X129" s="21">
        <f t="shared" si="42"/>
        <v>70.472439390349848</v>
      </c>
      <c r="Y129" s="2">
        <f t="shared" si="63"/>
        <v>59</v>
      </c>
      <c r="Z129" s="2">
        <v>65</v>
      </c>
      <c r="AA129" s="22">
        <f t="shared" si="43"/>
        <v>0.90769230769230769</v>
      </c>
    </row>
    <row r="130" spans="1:27">
      <c r="A130" s="23" t="s">
        <v>184</v>
      </c>
      <c r="B130" s="20" t="s">
        <v>1185</v>
      </c>
      <c r="C130" s="2" t="s">
        <v>163</v>
      </c>
      <c r="D130" s="2" t="s">
        <v>164</v>
      </c>
      <c r="E130" s="2">
        <v>70</v>
      </c>
      <c r="F130" s="21">
        <v>2</v>
      </c>
      <c r="G130" s="21">
        <f t="shared" si="35"/>
        <v>72</v>
      </c>
      <c r="H130" s="21">
        <f t="shared" si="59"/>
        <v>84</v>
      </c>
      <c r="I130" s="27">
        <f t="shared" si="36"/>
        <v>25.714285714285712</v>
      </c>
      <c r="J130" s="5">
        <v>3.81</v>
      </c>
      <c r="K130" s="2">
        <f t="shared" si="60"/>
        <v>4.0199999999999996</v>
      </c>
      <c r="L130" s="27">
        <f t="shared" si="37"/>
        <v>42.649253731343286</v>
      </c>
      <c r="M130" s="2">
        <v>0</v>
      </c>
      <c r="N130" s="2">
        <v>0</v>
      </c>
      <c r="O130" s="28">
        <v>0</v>
      </c>
      <c r="P130" s="28">
        <f t="shared" si="61"/>
        <v>60</v>
      </c>
      <c r="Q130" s="27">
        <f t="shared" si="38"/>
        <v>0</v>
      </c>
      <c r="R130" s="27">
        <f t="shared" si="39"/>
        <v>42.649253731343286</v>
      </c>
      <c r="S130" s="2">
        <v>30</v>
      </c>
      <c r="T130" s="28">
        <v>0</v>
      </c>
      <c r="U130" s="28">
        <f t="shared" si="40"/>
        <v>30</v>
      </c>
      <c r="V130" s="28">
        <f t="shared" si="62"/>
        <v>40.5</v>
      </c>
      <c r="W130" s="27">
        <f t="shared" si="41"/>
        <v>7.4074074074074066</v>
      </c>
      <c r="X130" s="21">
        <f t="shared" si="42"/>
        <v>75.770946853036406</v>
      </c>
      <c r="Y130" s="2">
        <f t="shared" si="63"/>
        <v>12</v>
      </c>
      <c r="Z130" s="2">
        <v>65</v>
      </c>
      <c r="AA130" s="22">
        <f t="shared" si="43"/>
        <v>0.18461538461538463</v>
      </c>
    </row>
    <row r="131" spans="1:27">
      <c r="A131" s="23" t="s">
        <v>185</v>
      </c>
      <c r="B131" s="20" t="s">
        <v>1186</v>
      </c>
      <c r="C131" s="2" t="s">
        <v>163</v>
      </c>
      <c r="D131" s="2" t="s">
        <v>164</v>
      </c>
      <c r="E131" s="2">
        <v>70</v>
      </c>
      <c r="F131" s="21">
        <v>1</v>
      </c>
      <c r="G131" s="21">
        <f t="shared" si="35"/>
        <v>71</v>
      </c>
      <c r="H131" s="21">
        <f t="shared" si="59"/>
        <v>84</v>
      </c>
      <c r="I131" s="27">
        <f t="shared" si="36"/>
        <v>25.357142857142858</v>
      </c>
      <c r="J131" s="5">
        <v>3.67</v>
      </c>
      <c r="K131" s="2">
        <f t="shared" si="60"/>
        <v>4.0199999999999996</v>
      </c>
      <c r="L131" s="27">
        <f t="shared" si="37"/>
        <v>41.082089552238813</v>
      </c>
      <c r="M131" s="2">
        <v>0</v>
      </c>
      <c r="N131" s="2">
        <v>0</v>
      </c>
      <c r="O131" s="28">
        <v>0</v>
      </c>
      <c r="P131" s="28">
        <f t="shared" si="61"/>
        <v>60</v>
      </c>
      <c r="Q131" s="27">
        <f t="shared" si="38"/>
        <v>0</v>
      </c>
      <c r="R131" s="27">
        <f t="shared" si="39"/>
        <v>41.082089552238813</v>
      </c>
      <c r="S131" s="2">
        <v>30</v>
      </c>
      <c r="T131" s="28">
        <v>5.5</v>
      </c>
      <c r="U131" s="28">
        <f t="shared" si="40"/>
        <v>35.5</v>
      </c>
      <c r="V131" s="28">
        <f t="shared" si="62"/>
        <v>40.5</v>
      </c>
      <c r="W131" s="27">
        <f t="shared" si="41"/>
        <v>8.7654320987654319</v>
      </c>
      <c r="X131" s="21">
        <f t="shared" si="42"/>
        <v>75.204664508147104</v>
      </c>
      <c r="Y131" s="2">
        <f t="shared" si="63"/>
        <v>15</v>
      </c>
      <c r="Z131" s="2">
        <v>65</v>
      </c>
      <c r="AA131" s="22">
        <f t="shared" si="43"/>
        <v>0.23076923076923078</v>
      </c>
    </row>
    <row r="132" spans="1:27">
      <c r="A132" s="23" t="s">
        <v>186</v>
      </c>
      <c r="B132" s="20" t="s">
        <v>1187</v>
      </c>
      <c r="C132" s="2" t="s">
        <v>163</v>
      </c>
      <c r="D132" s="2" t="s">
        <v>164</v>
      </c>
      <c r="E132" s="2">
        <v>70</v>
      </c>
      <c r="F132" s="21">
        <v>12</v>
      </c>
      <c r="G132" s="21">
        <f t="shared" si="35"/>
        <v>82</v>
      </c>
      <c r="H132" s="21">
        <f t="shared" si="59"/>
        <v>84</v>
      </c>
      <c r="I132" s="27">
        <f t="shared" si="36"/>
        <v>29.285714285714285</v>
      </c>
      <c r="J132" s="5">
        <v>3.7</v>
      </c>
      <c r="K132" s="2">
        <f t="shared" si="60"/>
        <v>4.0199999999999996</v>
      </c>
      <c r="L132" s="27">
        <f t="shared" si="37"/>
        <v>41.417910447761201</v>
      </c>
      <c r="M132" s="2">
        <v>0</v>
      </c>
      <c r="N132" s="2">
        <v>0</v>
      </c>
      <c r="O132" s="28">
        <v>0</v>
      </c>
      <c r="P132" s="28">
        <f t="shared" si="61"/>
        <v>60</v>
      </c>
      <c r="Q132" s="27">
        <f t="shared" si="38"/>
        <v>0</v>
      </c>
      <c r="R132" s="27">
        <f t="shared" si="39"/>
        <v>41.417910447761201</v>
      </c>
      <c r="S132" s="2">
        <v>30</v>
      </c>
      <c r="T132" s="28">
        <v>1</v>
      </c>
      <c r="U132" s="28">
        <f t="shared" si="40"/>
        <v>31</v>
      </c>
      <c r="V132" s="28">
        <f t="shared" si="62"/>
        <v>40.5</v>
      </c>
      <c r="W132" s="27">
        <f t="shared" si="41"/>
        <v>7.6543209876543203</v>
      </c>
      <c r="X132" s="21">
        <f t="shared" si="42"/>
        <v>78.357945721129809</v>
      </c>
      <c r="Y132" s="2">
        <f t="shared" si="63"/>
        <v>8</v>
      </c>
      <c r="Z132" s="2">
        <v>65</v>
      </c>
      <c r="AA132" s="22">
        <f t="shared" si="43"/>
        <v>0.12307692307692308</v>
      </c>
    </row>
    <row r="133" spans="1:27">
      <c r="A133" s="23" t="s">
        <v>187</v>
      </c>
      <c r="B133" s="20" t="s">
        <v>1188</v>
      </c>
      <c r="C133" s="2" t="s">
        <v>163</v>
      </c>
      <c r="D133" s="2" t="s">
        <v>164</v>
      </c>
      <c r="E133" s="2">
        <v>70</v>
      </c>
      <c r="F133" s="21">
        <v>2</v>
      </c>
      <c r="G133" s="21">
        <f t="shared" si="35"/>
        <v>72</v>
      </c>
      <c r="H133" s="21">
        <f t="shared" si="59"/>
        <v>84</v>
      </c>
      <c r="I133" s="27">
        <f t="shared" si="36"/>
        <v>25.714285714285712</v>
      </c>
      <c r="J133" s="5">
        <v>3.66</v>
      </c>
      <c r="K133" s="2">
        <f t="shared" si="60"/>
        <v>4.0199999999999996</v>
      </c>
      <c r="L133" s="27">
        <f t="shared" si="37"/>
        <v>40.97014925373135</v>
      </c>
      <c r="M133" s="2">
        <v>0</v>
      </c>
      <c r="N133" s="2">
        <v>0</v>
      </c>
      <c r="O133" s="28">
        <v>0</v>
      </c>
      <c r="P133" s="28">
        <f t="shared" si="61"/>
        <v>60</v>
      </c>
      <c r="Q133" s="27">
        <f t="shared" si="38"/>
        <v>0</v>
      </c>
      <c r="R133" s="27">
        <f t="shared" si="39"/>
        <v>40.97014925373135</v>
      </c>
      <c r="S133" s="2">
        <v>30</v>
      </c>
      <c r="T133" s="28">
        <v>0</v>
      </c>
      <c r="U133" s="28">
        <f t="shared" si="40"/>
        <v>30</v>
      </c>
      <c r="V133" s="28">
        <f t="shared" si="62"/>
        <v>40.5</v>
      </c>
      <c r="W133" s="27">
        <f t="shared" si="41"/>
        <v>7.4074074074074066</v>
      </c>
      <c r="X133" s="21">
        <f t="shared" si="42"/>
        <v>74.091842375424463</v>
      </c>
      <c r="Y133" s="2">
        <f t="shared" si="63"/>
        <v>23</v>
      </c>
      <c r="Z133" s="2">
        <v>65</v>
      </c>
      <c r="AA133" s="22">
        <f t="shared" si="43"/>
        <v>0.35384615384615387</v>
      </c>
    </row>
    <row r="134" spans="1:27">
      <c r="A134" s="23" t="s">
        <v>188</v>
      </c>
      <c r="B134" s="20" t="s">
        <v>1189</v>
      </c>
      <c r="C134" s="2" t="s">
        <v>163</v>
      </c>
      <c r="D134" s="2" t="s">
        <v>164</v>
      </c>
      <c r="E134" s="2">
        <v>70</v>
      </c>
      <c r="F134" s="21">
        <v>-2</v>
      </c>
      <c r="G134" s="21">
        <f t="shared" si="35"/>
        <v>68</v>
      </c>
      <c r="H134" s="21">
        <f t="shared" si="59"/>
        <v>84</v>
      </c>
      <c r="I134" s="27">
        <f t="shared" si="36"/>
        <v>24.285714285714285</v>
      </c>
      <c r="J134" s="5">
        <v>3.56</v>
      </c>
      <c r="K134" s="2">
        <f t="shared" si="60"/>
        <v>4.0199999999999996</v>
      </c>
      <c r="L134" s="27">
        <f t="shared" si="37"/>
        <v>39.850746268656721</v>
      </c>
      <c r="M134" s="2">
        <v>0</v>
      </c>
      <c r="N134" s="2">
        <v>0</v>
      </c>
      <c r="O134" s="28">
        <v>0</v>
      </c>
      <c r="P134" s="28">
        <f t="shared" si="61"/>
        <v>60</v>
      </c>
      <c r="Q134" s="27">
        <f t="shared" si="38"/>
        <v>0</v>
      </c>
      <c r="R134" s="27">
        <f t="shared" si="39"/>
        <v>39.850746268656721</v>
      </c>
      <c r="S134" s="2">
        <v>30</v>
      </c>
      <c r="T134" s="28">
        <v>0</v>
      </c>
      <c r="U134" s="28">
        <f t="shared" si="40"/>
        <v>30</v>
      </c>
      <c r="V134" s="28">
        <f t="shared" si="62"/>
        <v>40.5</v>
      </c>
      <c r="W134" s="27">
        <f t="shared" si="41"/>
        <v>7.4074074074074066</v>
      </c>
      <c r="X134" s="21">
        <f t="shared" si="42"/>
        <v>71.543867961778417</v>
      </c>
      <c r="Y134" s="2">
        <f t="shared" si="63"/>
        <v>47</v>
      </c>
      <c r="Z134" s="2">
        <v>65</v>
      </c>
      <c r="AA134" s="22">
        <f t="shared" si="43"/>
        <v>0.72307692307692306</v>
      </c>
    </row>
    <row r="135" spans="1:27">
      <c r="A135" s="23" t="s">
        <v>189</v>
      </c>
      <c r="B135" s="20" t="s">
        <v>1190</v>
      </c>
      <c r="C135" s="2" t="s">
        <v>163</v>
      </c>
      <c r="D135" s="2" t="s">
        <v>164</v>
      </c>
      <c r="E135" s="2">
        <v>70</v>
      </c>
      <c r="F135" s="21">
        <v>6</v>
      </c>
      <c r="G135" s="21">
        <f t="shared" ref="G135:G198" si="64">E135+F135</f>
        <v>76</v>
      </c>
      <c r="H135" s="21">
        <f t="shared" si="59"/>
        <v>84</v>
      </c>
      <c r="I135" s="27">
        <f t="shared" ref="I135:I198" si="65">G135/H135*30</f>
        <v>27.142857142857142</v>
      </c>
      <c r="J135" s="5">
        <v>3.78</v>
      </c>
      <c r="K135" s="2">
        <f t="shared" si="60"/>
        <v>4.0199999999999996</v>
      </c>
      <c r="L135" s="27">
        <f t="shared" ref="L135:L198" si="66">J135/K135*45</f>
        <v>42.313432835820898</v>
      </c>
      <c r="M135" s="2">
        <v>0</v>
      </c>
      <c r="N135" s="2">
        <v>0</v>
      </c>
      <c r="O135" s="28">
        <v>0</v>
      </c>
      <c r="P135" s="28">
        <f t="shared" si="61"/>
        <v>60</v>
      </c>
      <c r="Q135" s="27">
        <f t="shared" ref="Q135:Q198" si="67">O135/P135*15</f>
        <v>0</v>
      </c>
      <c r="R135" s="27">
        <f t="shared" ref="R135:R198" si="68">L135+Q135</f>
        <v>42.313432835820898</v>
      </c>
      <c r="S135" s="2">
        <v>30</v>
      </c>
      <c r="T135" s="28">
        <v>6.5</v>
      </c>
      <c r="U135" s="28">
        <f t="shared" ref="U135:U198" si="69">S135+T135</f>
        <v>36.5</v>
      </c>
      <c r="V135" s="28">
        <f t="shared" si="62"/>
        <v>40.5</v>
      </c>
      <c r="W135" s="27">
        <f t="shared" ref="W135:W198" si="70">U135/V135*10</f>
        <v>9.0123456790123448</v>
      </c>
      <c r="X135" s="21">
        <f t="shared" ref="X135:X198" si="71">I135+R135+W135</f>
        <v>78.468635657690385</v>
      </c>
      <c r="Y135" s="2">
        <f t="shared" si="63"/>
        <v>7</v>
      </c>
      <c r="Z135" s="2">
        <v>65</v>
      </c>
      <c r="AA135" s="22">
        <f t="shared" ref="AA135:AA198" si="72">Y135/Z135</f>
        <v>0.1076923076923077</v>
      </c>
    </row>
    <row r="136" spans="1:27">
      <c r="A136" s="23" t="s">
        <v>190</v>
      </c>
      <c r="B136" s="20" t="s">
        <v>1191</v>
      </c>
      <c r="C136" s="2" t="s">
        <v>163</v>
      </c>
      <c r="D136" s="2" t="s">
        <v>164</v>
      </c>
      <c r="E136" s="2">
        <v>70</v>
      </c>
      <c r="F136" s="21">
        <v>4</v>
      </c>
      <c r="G136" s="21">
        <f t="shared" si="64"/>
        <v>74</v>
      </c>
      <c r="H136" s="21">
        <f t="shared" si="59"/>
        <v>84</v>
      </c>
      <c r="I136" s="27">
        <f t="shared" si="65"/>
        <v>26.428571428571427</v>
      </c>
      <c r="J136" s="5">
        <v>4.0199999999999996</v>
      </c>
      <c r="K136" s="2">
        <f t="shared" si="60"/>
        <v>4.0199999999999996</v>
      </c>
      <c r="L136" s="27">
        <f t="shared" si="66"/>
        <v>45</v>
      </c>
      <c r="M136" s="2">
        <v>0</v>
      </c>
      <c r="N136" s="2">
        <v>0</v>
      </c>
      <c r="O136" s="28">
        <v>0</v>
      </c>
      <c r="P136" s="28">
        <f t="shared" si="61"/>
        <v>60</v>
      </c>
      <c r="Q136" s="27">
        <f t="shared" si="67"/>
        <v>0</v>
      </c>
      <c r="R136" s="27">
        <f t="shared" si="68"/>
        <v>45</v>
      </c>
      <c r="S136" s="2">
        <v>30</v>
      </c>
      <c r="T136" s="28">
        <v>4</v>
      </c>
      <c r="U136" s="28">
        <f t="shared" si="69"/>
        <v>34</v>
      </c>
      <c r="V136" s="28">
        <f t="shared" si="62"/>
        <v>40.5</v>
      </c>
      <c r="W136" s="27">
        <f t="shared" si="70"/>
        <v>8.3950617283950617</v>
      </c>
      <c r="X136" s="21">
        <f t="shared" si="71"/>
        <v>79.823633156966494</v>
      </c>
      <c r="Y136" s="2">
        <f t="shared" si="63"/>
        <v>5</v>
      </c>
      <c r="Z136" s="2">
        <v>65</v>
      </c>
      <c r="AA136" s="22">
        <f t="shared" si="72"/>
        <v>7.6923076923076927E-2</v>
      </c>
    </row>
    <row r="137" spans="1:27">
      <c r="A137" s="23" t="s">
        <v>191</v>
      </c>
      <c r="B137" s="20" t="s">
        <v>1192</v>
      </c>
      <c r="C137" s="2" t="s">
        <v>163</v>
      </c>
      <c r="D137" s="2" t="s">
        <v>164</v>
      </c>
      <c r="E137" s="2">
        <v>69</v>
      </c>
      <c r="F137" s="21">
        <v>2</v>
      </c>
      <c r="G137" s="21">
        <f t="shared" si="64"/>
        <v>71</v>
      </c>
      <c r="H137" s="21">
        <f t="shared" si="59"/>
        <v>84</v>
      </c>
      <c r="I137" s="27">
        <f t="shared" si="65"/>
        <v>25.357142857142858</v>
      </c>
      <c r="J137" s="5">
        <v>3.74</v>
      </c>
      <c r="K137" s="2">
        <f t="shared" si="60"/>
        <v>4.0199999999999996</v>
      </c>
      <c r="L137" s="27">
        <f t="shared" si="66"/>
        <v>41.865671641791053</v>
      </c>
      <c r="M137" s="2">
        <v>0</v>
      </c>
      <c r="N137" s="2">
        <v>0</v>
      </c>
      <c r="O137" s="28">
        <v>0</v>
      </c>
      <c r="P137" s="28">
        <f t="shared" si="61"/>
        <v>60</v>
      </c>
      <c r="Q137" s="27">
        <f t="shared" si="67"/>
        <v>0</v>
      </c>
      <c r="R137" s="27">
        <f t="shared" si="68"/>
        <v>41.865671641791053</v>
      </c>
      <c r="S137" s="2">
        <v>30</v>
      </c>
      <c r="T137" s="28">
        <v>0</v>
      </c>
      <c r="U137" s="28">
        <f t="shared" si="69"/>
        <v>30</v>
      </c>
      <c r="V137" s="28">
        <f t="shared" si="62"/>
        <v>40.5</v>
      </c>
      <c r="W137" s="27">
        <f t="shared" si="70"/>
        <v>7.4074074074074066</v>
      </c>
      <c r="X137" s="21">
        <f t="shared" si="71"/>
        <v>74.630221906341319</v>
      </c>
      <c r="Y137" s="2">
        <f t="shared" si="63"/>
        <v>19</v>
      </c>
      <c r="Z137" s="2">
        <v>65</v>
      </c>
      <c r="AA137" s="22">
        <f t="shared" si="72"/>
        <v>0.29230769230769232</v>
      </c>
    </row>
    <row r="138" spans="1:27">
      <c r="A138" s="23" t="s">
        <v>192</v>
      </c>
      <c r="B138" s="20" t="s">
        <v>1193</v>
      </c>
      <c r="C138" s="2" t="s">
        <v>163</v>
      </c>
      <c r="D138" s="2" t="s">
        <v>164</v>
      </c>
      <c r="E138" s="2">
        <v>70</v>
      </c>
      <c r="F138" s="21">
        <v>0</v>
      </c>
      <c r="G138" s="21">
        <f t="shared" si="64"/>
        <v>70</v>
      </c>
      <c r="H138" s="21">
        <f t="shared" si="59"/>
        <v>84</v>
      </c>
      <c r="I138" s="27">
        <f t="shared" si="65"/>
        <v>25</v>
      </c>
      <c r="J138" s="5">
        <v>3.74</v>
      </c>
      <c r="K138" s="2">
        <f t="shared" si="60"/>
        <v>4.0199999999999996</v>
      </c>
      <c r="L138" s="27">
        <f t="shared" si="66"/>
        <v>41.865671641791053</v>
      </c>
      <c r="M138" s="2">
        <v>0</v>
      </c>
      <c r="N138" s="2">
        <v>0</v>
      </c>
      <c r="O138" s="28">
        <v>60</v>
      </c>
      <c r="P138" s="28">
        <f t="shared" si="61"/>
        <v>60</v>
      </c>
      <c r="Q138" s="27">
        <f t="shared" si="67"/>
        <v>15</v>
      </c>
      <c r="R138" s="27">
        <f t="shared" si="68"/>
        <v>56.865671641791053</v>
      </c>
      <c r="S138" s="2">
        <v>30</v>
      </c>
      <c r="T138" s="28">
        <v>0</v>
      </c>
      <c r="U138" s="28">
        <f t="shared" si="69"/>
        <v>30</v>
      </c>
      <c r="V138" s="28">
        <f t="shared" si="62"/>
        <v>40.5</v>
      </c>
      <c r="W138" s="27">
        <f t="shared" si="70"/>
        <v>7.4074074074074066</v>
      </c>
      <c r="X138" s="21">
        <f t="shared" si="71"/>
        <v>89.273079049198458</v>
      </c>
      <c r="Y138" s="2">
        <f t="shared" si="63"/>
        <v>2</v>
      </c>
      <c r="Z138" s="2">
        <v>65</v>
      </c>
      <c r="AA138" s="22">
        <f t="shared" si="72"/>
        <v>3.0769230769230771E-2</v>
      </c>
    </row>
    <row r="139" spans="1:27">
      <c r="A139" s="23" t="s">
        <v>193</v>
      </c>
      <c r="B139" s="20" t="s">
        <v>1194</v>
      </c>
      <c r="C139" s="2" t="s">
        <v>163</v>
      </c>
      <c r="D139" s="2" t="s">
        <v>164</v>
      </c>
      <c r="E139" s="2">
        <v>70</v>
      </c>
      <c r="F139" s="21">
        <v>-2.5</v>
      </c>
      <c r="G139" s="21">
        <f t="shared" si="64"/>
        <v>67.5</v>
      </c>
      <c r="H139" s="21">
        <f t="shared" si="59"/>
        <v>84</v>
      </c>
      <c r="I139" s="27">
        <f t="shared" si="65"/>
        <v>24.107142857142858</v>
      </c>
      <c r="J139" s="5">
        <v>3.56</v>
      </c>
      <c r="K139" s="2">
        <f t="shared" si="60"/>
        <v>4.0199999999999996</v>
      </c>
      <c r="L139" s="27">
        <f t="shared" si="66"/>
        <v>39.850746268656721</v>
      </c>
      <c r="M139" s="2">
        <v>0</v>
      </c>
      <c r="N139" s="2">
        <v>0</v>
      </c>
      <c r="O139" s="28">
        <v>0</v>
      </c>
      <c r="P139" s="28">
        <f t="shared" si="61"/>
        <v>60</v>
      </c>
      <c r="Q139" s="27">
        <f t="shared" si="67"/>
        <v>0</v>
      </c>
      <c r="R139" s="27">
        <f t="shared" si="68"/>
        <v>39.850746268656721</v>
      </c>
      <c r="S139" s="2">
        <v>30</v>
      </c>
      <c r="T139" s="28">
        <v>0</v>
      </c>
      <c r="U139" s="28">
        <f t="shared" si="69"/>
        <v>30</v>
      </c>
      <c r="V139" s="28">
        <f t="shared" si="62"/>
        <v>40.5</v>
      </c>
      <c r="W139" s="27">
        <f t="shared" si="70"/>
        <v>7.4074074074074066</v>
      </c>
      <c r="X139" s="21">
        <f t="shared" si="71"/>
        <v>71.365296533206987</v>
      </c>
      <c r="Y139" s="2">
        <f t="shared" si="63"/>
        <v>49</v>
      </c>
      <c r="Z139" s="2">
        <v>65</v>
      </c>
      <c r="AA139" s="22">
        <f t="shared" si="72"/>
        <v>0.75384615384615383</v>
      </c>
    </row>
    <row r="140" spans="1:27">
      <c r="A140" s="23" t="s">
        <v>194</v>
      </c>
      <c r="B140" s="20" t="s">
        <v>1195</v>
      </c>
      <c r="C140" s="2" t="s">
        <v>163</v>
      </c>
      <c r="D140" s="2" t="s">
        <v>164</v>
      </c>
      <c r="E140" s="2">
        <v>70</v>
      </c>
      <c r="F140" s="21">
        <v>-1</v>
      </c>
      <c r="G140" s="21">
        <f t="shared" si="64"/>
        <v>69</v>
      </c>
      <c r="H140" s="21">
        <f t="shared" si="59"/>
        <v>84</v>
      </c>
      <c r="I140" s="27">
        <f t="shared" si="65"/>
        <v>24.642857142857142</v>
      </c>
      <c r="J140" s="5">
        <v>3.81</v>
      </c>
      <c r="K140" s="2">
        <f t="shared" si="60"/>
        <v>4.0199999999999996</v>
      </c>
      <c r="L140" s="27">
        <f t="shared" si="66"/>
        <v>42.649253731343286</v>
      </c>
      <c r="M140" s="2">
        <v>0</v>
      </c>
      <c r="N140" s="2">
        <v>0</v>
      </c>
      <c r="O140" s="28">
        <v>1</v>
      </c>
      <c r="P140" s="28">
        <f t="shared" si="61"/>
        <v>60</v>
      </c>
      <c r="Q140" s="27">
        <f t="shared" si="67"/>
        <v>0.25</v>
      </c>
      <c r="R140" s="27">
        <f t="shared" si="68"/>
        <v>42.899253731343286</v>
      </c>
      <c r="S140" s="2">
        <v>30</v>
      </c>
      <c r="T140" s="28">
        <v>1</v>
      </c>
      <c r="U140" s="28">
        <f t="shared" si="69"/>
        <v>31</v>
      </c>
      <c r="V140" s="28">
        <f t="shared" si="62"/>
        <v>40.5</v>
      </c>
      <c r="W140" s="27">
        <f t="shared" si="70"/>
        <v>7.6543209876543203</v>
      </c>
      <c r="X140" s="21">
        <f t="shared" si="71"/>
        <v>75.196431861854748</v>
      </c>
      <c r="Y140" s="2">
        <f t="shared" si="63"/>
        <v>16</v>
      </c>
      <c r="Z140" s="2">
        <v>65</v>
      </c>
      <c r="AA140" s="22">
        <f t="shared" si="72"/>
        <v>0.24615384615384617</v>
      </c>
    </row>
    <row r="141" spans="1:27">
      <c r="A141" s="23" t="s">
        <v>195</v>
      </c>
      <c r="B141" s="20" t="s">
        <v>1196</v>
      </c>
      <c r="C141" s="2" t="s">
        <v>163</v>
      </c>
      <c r="D141" s="2" t="s">
        <v>164</v>
      </c>
      <c r="E141" s="2">
        <v>68</v>
      </c>
      <c r="F141" s="21">
        <v>4.5</v>
      </c>
      <c r="G141" s="21">
        <f t="shared" si="64"/>
        <v>72.5</v>
      </c>
      <c r="H141" s="21">
        <f t="shared" si="59"/>
        <v>84</v>
      </c>
      <c r="I141" s="27">
        <f t="shared" si="65"/>
        <v>25.892857142857146</v>
      </c>
      <c r="J141" s="5">
        <v>3.43</v>
      </c>
      <c r="K141" s="2">
        <f t="shared" si="60"/>
        <v>4.0199999999999996</v>
      </c>
      <c r="L141" s="27">
        <f t="shared" si="66"/>
        <v>38.39552238805971</v>
      </c>
      <c r="M141" s="2">
        <v>0</v>
      </c>
      <c r="N141" s="2">
        <v>0</v>
      </c>
      <c r="O141" s="28">
        <v>0</v>
      </c>
      <c r="P141" s="28">
        <f t="shared" si="61"/>
        <v>60</v>
      </c>
      <c r="Q141" s="27">
        <f t="shared" si="67"/>
        <v>0</v>
      </c>
      <c r="R141" s="27">
        <f t="shared" si="68"/>
        <v>38.39552238805971</v>
      </c>
      <c r="S141" s="2">
        <v>30</v>
      </c>
      <c r="T141" s="28">
        <v>0</v>
      </c>
      <c r="U141" s="28">
        <f t="shared" si="69"/>
        <v>30</v>
      </c>
      <c r="V141" s="28">
        <f t="shared" si="62"/>
        <v>40.5</v>
      </c>
      <c r="W141" s="27">
        <f t="shared" si="70"/>
        <v>7.4074074074074066</v>
      </c>
      <c r="X141" s="21">
        <f t="shared" si="71"/>
        <v>71.695786938324261</v>
      </c>
      <c r="Y141" s="2">
        <f t="shared" si="63"/>
        <v>45</v>
      </c>
      <c r="Z141" s="2">
        <v>65</v>
      </c>
      <c r="AA141" s="22">
        <f t="shared" si="72"/>
        <v>0.69230769230769229</v>
      </c>
    </row>
    <row r="142" spans="1:27">
      <c r="A142" s="23" t="s">
        <v>196</v>
      </c>
      <c r="B142" s="20" t="s">
        <v>1197</v>
      </c>
      <c r="C142" s="2" t="s">
        <v>163</v>
      </c>
      <c r="D142" s="2" t="s">
        <v>164</v>
      </c>
      <c r="E142" s="2">
        <v>70</v>
      </c>
      <c r="F142" s="21">
        <v>3</v>
      </c>
      <c r="G142" s="21">
        <f t="shared" si="64"/>
        <v>73</v>
      </c>
      <c r="H142" s="21">
        <f t="shared" si="59"/>
        <v>84</v>
      </c>
      <c r="I142" s="27">
        <f t="shared" si="65"/>
        <v>26.071428571428573</v>
      </c>
      <c r="J142" s="5">
        <v>3.67</v>
      </c>
      <c r="K142" s="2">
        <f t="shared" si="60"/>
        <v>4.0199999999999996</v>
      </c>
      <c r="L142" s="27">
        <f t="shared" si="66"/>
        <v>41.082089552238813</v>
      </c>
      <c r="M142" s="2">
        <v>0</v>
      </c>
      <c r="N142" s="2">
        <v>0</v>
      </c>
      <c r="O142" s="28">
        <v>0</v>
      </c>
      <c r="P142" s="28">
        <f t="shared" si="61"/>
        <v>60</v>
      </c>
      <c r="Q142" s="27">
        <f t="shared" si="67"/>
        <v>0</v>
      </c>
      <c r="R142" s="27">
        <f t="shared" si="68"/>
        <v>41.082089552238813</v>
      </c>
      <c r="S142" s="2">
        <v>30</v>
      </c>
      <c r="T142" s="28">
        <v>0</v>
      </c>
      <c r="U142" s="28">
        <f t="shared" si="69"/>
        <v>30</v>
      </c>
      <c r="V142" s="28">
        <f t="shared" si="62"/>
        <v>40.5</v>
      </c>
      <c r="W142" s="27">
        <f t="shared" si="70"/>
        <v>7.4074074074074066</v>
      </c>
      <c r="X142" s="21">
        <f t="shared" si="71"/>
        <v>74.560925531074787</v>
      </c>
      <c r="Y142" s="2">
        <f t="shared" si="63"/>
        <v>20</v>
      </c>
      <c r="Z142" s="2">
        <v>65</v>
      </c>
      <c r="AA142" s="22">
        <f t="shared" si="72"/>
        <v>0.30769230769230771</v>
      </c>
    </row>
    <row r="143" spans="1:27">
      <c r="A143" s="23" t="s">
        <v>197</v>
      </c>
      <c r="B143" s="20" t="s">
        <v>1198</v>
      </c>
      <c r="C143" s="2" t="s">
        <v>163</v>
      </c>
      <c r="D143" s="2" t="s">
        <v>164</v>
      </c>
      <c r="E143" s="2">
        <v>70</v>
      </c>
      <c r="F143" s="21">
        <v>-1.5</v>
      </c>
      <c r="G143" s="21">
        <f t="shared" si="64"/>
        <v>68.5</v>
      </c>
      <c r="H143" s="21">
        <f t="shared" si="59"/>
        <v>84</v>
      </c>
      <c r="I143" s="27">
        <f t="shared" si="65"/>
        <v>24.464285714285715</v>
      </c>
      <c r="J143" s="5">
        <v>3.81</v>
      </c>
      <c r="K143" s="2">
        <f t="shared" si="60"/>
        <v>4.0199999999999996</v>
      </c>
      <c r="L143" s="27">
        <f t="shared" si="66"/>
        <v>42.649253731343286</v>
      </c>
      <c r="M143" s="2">
        <v>0</v>
      </c>
      <c r="N143" s="2">
        <v>0</v>
      </c>
      <c r="O143" s="28">
        <v>0</v>
      </c>
      <c r="P143" s="28">
        <f t="shared" si="61"/>
        <v>60</v>
      </c>
      <c r="Q143" s="27">
        <f t="shared" si="67"/>
        <v>0</v>
      </c>
      <c r="R143" s="27">
        <f t="shared" si="68"/>
        <v>42.649253731343286</v>
      </c>
      <c r="S143" s="2">
        <v>30</v>
      </c>
      <c r="T143" s="28">
        <v>0</v>
      </c>
      <c r="U143" s="28">
        <f t="shared" si="69"/>
        <v>30</v>
      </c>
      <c r="V143" s="28">
        <f t="shared" si="62"/>
        <v>40.5</v>
      </c>
      <c r="W143" s="27">
        <f t="shared" si="70"/>
        <v>7.4074074074074066</v>
      </c>
      <c r="X143" s="21">
        <f t="shared" si="71"/>
        <v>74.520946853036406</v>
      </c>
      <c r="Y143" s="2">
        <f t="shared" si="63"/>
        <v>21</v>
      </c>
      <c r="Z143" s="2">
        <v>65</v>
      </c>
      <c r="AA143" s="22">
        <f t="shared" si="72"/>
        <v>0.32307692307692309</v>
      </c>
    </row>
    <row r="144" spans="1:27">
      <c r="A144" s="23" t="s">
        <v>198</v>
      </c>
      <c r="B144" s="20" t="s">
        <v>1199</v>
      </c>
      <c r="C144" s="2" t="s">
        <v>163</v>
      </c>
      <c r="D144" s="2" t="s">
        <v>164</v>
      </c>
      <c r="E144" s="2">
        <v>70</v>
      </c>
      <c r="F144" s="21">
        <v>-6</v>
      </c>
      <c r="G144" s="21">
        <f t="shared" si="64"/>
        <v>64</v>
      </c>
      <c r="H144" s="21">
        <f t="shared" si="59"/>
        <v>84</v>
      </c>
      <c r="I144" s="27">
        <f t="shared" si="65"/>
        <v>22.857142857142854</v>
      </c>
      <c r="J144" s="5">
        <v>3.63</v>
      </c>
      <c r="K144" s="2">
        <f t="shared" si="60"/>
        <v>4.0199999999999996</v>
      </c>
      <c r="L144" s="27">
        <f t="shared" si="66"/>
        <v>40.634328358208961</v>
      </c>
      <c r="M144" s="2">
        <v>0</v>
      </c>
      <c r="N144" s="2">
        <v>0</v>
      </c>
      <c r="O144" s="28">
        <v>0</v>
      </c>
      <c r="P144" s="28">
        <f t="shared" si="61"/>
        <v>60</v>
      </c>
      <c r="Q144" s="27">
        <f t="shared" si="67"/>
        <v>0</v>
      </c>
      <c r="R144" s="27">
        <f t="shared" si="68"/>
        <v>40.634328358208961</v>
      </c>
      <c r="S144" s="2">
        <v>30</v>
      </c>
      <c r="T144" s="28">
        <v>0</v>
      </c>
      <c r="U144" s="28">
        <f t="shared" si="69"/>
        <v>30</v>
      </c>
      <c r="V144" s="28">
        <f t="shared" si="62"/>
        <v>40.5</v>
      </c>
      <c r="W144" s="27">
        <f t="shared" si="70"/>
        <v>7.4074074074074066</v>
      </c>
      <c r="X144" s="21">
        <f t="shared" si="71"/>
        <v>70.898878622759227</v>
      </c>
      <c r="Y144" s="2">
        <f t="shared" si="63"/>
        <v>56</v>
      </c>
      <c r="Z144" s="2">
        <v>65</v>
      </c>
      <c r="AA144" s="22">
        <f t="shared" si="72"/>
        <v>0.86153846153846159</v>
      </c>
    </row>
    <row r="145" spans="1:27">
      <c r="A145" s="23" t="s">
        <v>199</v>
      </c>
      <c r="B145" s="20" t="s">
        <v>1200</v>
      </c>
      <c r="C145" s="2" t="s">
        <v>163</v>
      </c>
      <c r="D145" s="2" t="s">
        <v>164</v>
      </c>
      <c r="E145" s="2">
        <v>69</v>
      </c>
      <c r="F145" s="21">
        <v>-4</v>
      </c>
      <c r="G145" s="21">
        <f t="shared" si="64"/>
        <v>65</v>
      </c>
      <c r="H145" s="21">
        <f t="shared" si="59"/>
        <v>84</v>
      </c>
      <c r="I145" s="27">
        <f t="shared" si="65"/>
        <v>23.214285714285715</v>
      </c>
      <c r="J145" s="5">
        <v>3.81</v>
      </c>
      <c r="K145" s="2">
        <f t="shared" si="60"/>
        <v>4.0199999999999996</v>
      </c>
      <c r="L145" s="27">
        <f t="shared" si="66"/>
        <v>42.649253731343286</v>
      </c>
      <c r="M145" s="2">
        <v>0</v>
      </c>
      <c r="N145" s="2">
        <v>0</v>
      </c>
      <c r="O145" s="28">
        <v>0</v>
      </c>
      <c r="P145" s="28">
        <f t="shared" si="61"/>
        <v>60</v>
      </c>
      <c r="Q145" s="27">
        <f t="shared" si="67"/>
        <v>0</v>
      </c>
      <c r="R145" s="27">
        <f t="shared" si="68"/>
        <v>42.649253731343286</v>
      </c>
      <c r="S145" s="2">
        <v>30</v>
      </c>
      <c r="T145" s="28">
        <v>0</v>
      </c>
      <c r="U145" s="28">
        <f t="shared" si="69"/>
        <v>30</v>
      </c>
      <c r="V145" s="28">
        <f t="shared" si="62"/>
        <v>40.5</v>
      </c>
      <c r="W145" s="27">
        <f t="shared" si="70"/>
        <v>7.4074074074074066</v>
      </c>
      <c r="X145" s="21">
        <f t="shared" si="71"/>
        <v>73.270946853036406</v>
      </c>
      <c r="Y145" s="2">
        <f t="shared" si="63"/>
        <v>31</v>
      </c>
      <c r="Z145" s="2">
        <v>65</v>
      </c>
      <c r="AA145" s="22">
        <f t="shared" si="72"/>
        <v>0.47692307692307695</v>
      </c>
    </row>
    <row r="146" spans="1:27">
      <c r="A146" s="23" t="s">
        <v>200</v>
      </c>
      <c r="B146" s="20" t="s">
        <v>1201</v>
      </c>
      <c r="C146" s="2" t="s">
        <v>163</v>
      </c>
      <c r="D146" s="2" t="s">
        <v>164</v>
      </c>
      <c r="E146" s="2">
        <v>70</v>
      </c>
      <c r="F146" s="21">
        <v>-5</v>
      </c>
      <c r="G146" s="21">
        <f t="shared" si="64"/>
        <v>65</v>
      </c>
      <c r="H146" s="21">
        <f t="shared" si="59"/>
        <v>84</v>
      </c>
      <c r="I146" s="27">
        <f t="shared" si="65"/>
        <v>23.214285714285715</v>
      </c>
      <c r="J146" s="5">
        <v>3.66</v>
      </c>
      <c r="K146" s="2">
        <f t="shared" si="60"/>
        <v>4.0199999999999996</v>
      </c>
      <c r="L146" s="27">
        <f t="shared" si="66"/>
        <v>40.97014925373135</v>
      </c>
      <c r="M146" s="2">
        <v>0</v>
      </c>
      <c r="N146" s="2">
        <v>0</v>
      </c>
      <c r="O146" s="28">
        <v>0</v>
      </c>
      <c r="P146" s="28">
        <f t="shared" si="61"/>
        <v>60</v>
      </c>
      <c r="Q146" s="27">
        <f t="shared" si="67"/>
        <v>0</v>
      </c>
      <c r="R146" s="27">
        <f t="shared" si="68"/>
        <v>40.97014925373135</v>
      </c>
      <c r="S146" s="2">
        <v>30</v>
      </c>
      <c r="T146" s="28">
        <v>0</v>
      </c>
      <c r="U146" s="28">
        <f t="shared" si="69"/>
        <v>30</v>
      </c>
      <c r="V146" s="28">
        <f t="shared" si="62"/>
        <v>40.5</v>
      </c>
      <c r="W146" s="27">
        <f t="shared" si="70"/>
        <v>7.4074074074074066</v>
      </c>
      <c r="X146" s="21">
        <f t="shared" si="71"/>
        <v>71.591842375424463</v>
      </c>
      <c r="Y146" s="2">
        <f t="shared" si="63"/>
        <v>46</v>
      </c>
      <c r="Z146" s="2">
        <v>65</v>
      </c>
      <c r="AA146" s="22">
        <f t="shared" si="72"/>
        <v>0.70769230769230773</v>
      </c>
    </row>
    <row r="147" spans="1:27">
      <c r="A147" s="23" t="s">
        <v>201</v>
      </c>
      <c r="B147" s="20" t="s">
        <v>1202</v>
      </c>
      <c r="C147" s="2" t="s">
        <v>163</v>
      </c>
      <c r="D147" s="2" t="s">
        <v>164</v>
      </c>
      <c r="E147" s="2">
        <v>70</v>
      </c>
      <c r="F147" s="21">
        <v>-5</v>
      </c>
      <c r="G147" s="21">
        <f t="shared" si="64"/>
        <v>65</v>
      </c>
      <c r="H147" s="21">
        <f t="shared" si="59"/>
        <v>84</v>
      </c>
      <c r="I147" s="27">
        <f t="shared" si="65"/>
        <v>23.214285714285715</v>
      </c>
      <c r="J147" s="5">
        <v>3.44</v>
      </c>
      <c r="K147" s="2">
        <f t="shared" si="60"/>
        <v>4.0199999999999996</v>
      </c>
      <c r="L147" s="27">
        <f t="shared" si="66"/>
        <v>38.507462686567166</v>
      </c>
      <c r="M147" s="2">
        <v>0</v>
      </c>
      <c r="N147" s="2">
        <v>0</v>
      </c>
      <c r="O147" s="28">
        <v>0</v>
      </c>
      <c r="P147" s="28">
        <f t="shared" si="61"/>
        <v>60</v>
      </c>
      <c r="Q147" s="27">
        <f t="shared" si="67"/>
        <v>0</v>
      </c>
      <c r="R147" s="27">
        <f t="shared" si="68"/>
        <v>38.507462686567166</v>
      </c>
      <c r="S147" s="2">
        <v>30</v>
      </c>
      <c r="T147" s="28">
        <v>0</v>
      </c>
      <c r="U147" s="28">
        <f t="shared" si="69"/>
        <v>30</v>
      </c>
      <c r="V147" s="28">
        <f t="shared" si="62"/>
        <v>40.5</v>
      </c>
      <c r="W147" s="27">
        <f t="shared" si="70"/>
        <v>7.4074074074074066</v>
      </c>
      <c r="X147" s="21">
        <f t="shared" si="71"/>
        <v>69.129155808260293</v>
      </c>
      <c r="Y147" s="2">
        <f t="shared" si="63"/>
        <v>65</v>
      </c>
      <c r="Z147" s="2">
        <v>65</v>
      </c>
      <c r="AA147" s="22">
        <f t="shared" si="72"/>
        <v>1</v>
      </c>
    </row>
    <row r="148" spans="1:27">
      <c r="A148" s="23" t="s">
        <v>202</v>
      </c>
      <c r="B148" s="20" t="s">
        <v>1203</v>
      </c>
      <c r="C148" s="2" t="s">
        <v>163</v>
      </c>
      <c r="D148" s="2" t="s">
        <v>164</v>
      </c>
      <c r="E148" s="2">
        <v>70</v>
      </c>
      <c r="F148" s="21">
        <v>-1</v>
      </c>
      <c r="G148" s="21">
        <f t="shared" si="64"/>
        <v>69</v>
      </c>
      <c r="H148" s="21">
        <f t="shared" si="59"/>
        <v>84</v>
      </c>
      <c r="I148" s="27">
        <f t="shared" si="65"/>
        <v>24.642857142857142</v>
      </c>
      <c r="J148" s="5">
        <v>3.59</v>
      </c>
      <c r="K148" s="2">
        <f t="shared" si="60"/>
        <v>4.0199999999999996</v>
      </c>
      <c r="L148" s="27">
        <f t="shared" si="66"/>
        <v>40.18656716417911</v>
      </c>
      <c r="M148" s="2">
        <v>0</v>
      </c>
      <c r="N148" s="2">
        <v>0</v>
      </c>
      <c r="O148" s="28">
        <v>0</v>
      </c>
      <c r="P148" s="28">
        <f t="shared" si="61"/>
        <v>60</v>
      </c>
      <c r="Q148" s="27">
        <f t="shared" si="67"/>
        <v>0</v>
      </c>
      <c r="R148" s="27">
        <f t="shared" si="68"/>
        <v>40.18656716417911</v>
      </c>
      <c r="S148" s="2">
        <v>30</v>
      </c>
      <c r="T148" s="28">
        <v>0</v>
      </c>
      <c r="U148" s="28">
        <f t="shared" si="69"/>
        <v>30</v>
      </c>
      <c r="V148" s="28">
        <f t="shared" si="62"/>
        <v>40.5</v>
      </c>
      <c r="W148" s="27">
        <f t="shared" si="70"/>
        <v>7.4074074074074066</v>
      </c>
      <c r="X148" s="21">
        <f t="shared" si="71"/>
        <v>72.236831714443653</v>
      </c>
      <c r="Y148" s="2">
        <f t="shared" si="63"/>
        <v>40</v>
      </c>
      <c r="Z148" s="2">
        <v>65</v>
      </c>
      <c r="AA148" s="22">
        <f t="shared" si="72"/>
        <v>0.61538461538461542</v>
      </c>
    </row>
    <row r="149" spans="1:27">
      <c r="A149" s="23" t="s">
        <v>203</v>
      </c>
      <c r="B149" s="20" t="s">
        <v>1204</v>
      </c>
      <c r="C149" s="2" t="s">
        <v>163</v>
      </c>
      <c r="D149" s="2" t="s">
        <v>164</v>
      </c>
      <c r="E149" s="2">
        <v>69</v>
      </c>
      <c r="F149" s="21">
        <v>3</v>
      </c>
      <c r="G149" s="21">
        <f t="shared" si="64"/>
        <v>72</v>
      </c>
      <c r="H149" s="21">
        <f t="shared" si="59"/>
        <v>84</v>
      </c>
      <c r="I149" s="27">
        <f t="shared" si="65"/>
        <v>25.714285714285712</v>
      </c>
      <c r="J149" s="5">
        <v>3.56</v>
      </c>
      <c r="K149" s="2">
        <f t="shared" si="60"/>
        <v>4.0199999999999996</v>
      </c>
      <c r="L149" s="27">
        <f t="shared" si="66"/>
        <v>39.850746268656721</v>
      </c>
      <c r="M149" s="2">
        <v>0</v>
      </c>
      <c r="N149" s="2">
        <v>0</v>
      </c>
      <c r="O149" s="28">
        <v>0</v>
      </c>
      <c r="P149" s="28">
        <f t="shared" si="61"/>
        <v>60</v>
      </c>
      <c r="Q149" s="27">
        <f t="shared" si="67"/>
        <v>0</v>
      </c>
      <c r="R149" s="27">
        <f t="shared" si="68"/>
        <v>39.850746268656721</v>
      </c>
      <c r="S149" s="2">
        <v>30</v>
      </c>
      <c r="T149" s="28">
        <v>0</v>
      </c>
      <c r="U149" s="28">
        <f t="shared" si="69"/>
        <v>30</v>
      </c>
      <c r="V149" s="28">
        <f t="shared" si="62"/>
        <v>40.5</v>
      </c>
      <c r="W149" s="27">
        <f t="shared" si="70"/>
        <v>7.4074074074074066</v>
      </c>
      <c r="X149" s="21">
        <f t="shared" si="71"/>
        <v>72.972439390349834</v>
      </c>
      <c r="Y149" s="2">
        <f t="shared" si="63"/>
        <v>34</v>
      </c>
      <c r="Z149" s="2">
        <v>65</v>
      </c>
      <c r="AA149" s="22">
        <f t="shared" si="72"/>
        <v>0.52307692307692311</v>
      </c>
    </row>
    <row r="150" spans="1:27">
      <c r="A150" s="23" t="s">
        <v>204</v>
      </c>
      <c r="B150" s="20" t="s">
        <v>1205</v>
      </c>
      <c r="C150" s="2" t="s">
        <v>163</v>
      </c>
      <c r="D150" s="2" t="s">
        <v>164</v>
      </c>
      <c r="E150" s="2">
        <v>69</v>
      </c>
      <c r="F150" s="21">
        <v>-2</v>
      </c>
      <c r="G150" s="21">
        <f t="shared" si="64"/>
        <v>67</v>
      </c>
      <c r="H150" s="21">
        <f t="shared" si="59"/>
        <v>84</v>
      </c>
      <c r="I150" s="27">
        <f t="shared" si="65"/>
        <v>23.928571428571431</v>
      </c>
      <c r="J150" s="5">
        <v>3.63</v>
      </c>
      <c r="K150" s="2">
        <f t="shared" si="60"/>
        <v>4.0199999999999996</v>
      </c>
      <c r="L150" s="27">
        <f t="shared" si="66"/>
        <v>40.634328358208961</v>
      </c>
      <c r="M150" s="2">
        <v>0</v>
      </c>
      <c r="N150" s="2">
        <v>0</v>
      </c>
      <c r="O150" s="28">
        <v>0</v>
      </c>
      <c r="P150" s="28">
        <f t="shared" si="61"/>
        <v>60</v>
      </c>
      <c r="Q150" s="27">
        <f t="shared" si="67"/>
        <v>0</v>
      </c>
      <c r="R150" s="27">
        <f t="shared" si="68"/>
        <v>40.634328358208961</v>
      </c>
      <c r="S150" s="2">
        <v>30</v>
      </c>
      <c r="T150" s="28">
        <v>0</v>
      </c>
      <c r="U150" s="28">
        <f t="shared" si="69"/>
        <v>30</v>
      </c>
      <c r="V150" s="28">
        <f t="shared" si="62"/>
        <v>40.5</v>
      </c>
      <c r="W150" s="27">
        <f t="shared" si="70"/>
        <v>7.4074074074074066</v>
      </c>
      <c r="X150" s="21">
        <f t="shared" si="71"/>
        <v>71.970307194187797</v>
      </c>
      <c r="Y150" s="2">
        <f t="shared" si="63"/>
        <v>43</v>
      </c>
      <c r="Z150" s="2">
        <v>65</v>
      </c>
      <c r="AA150" s="22">
        <f t="shared" si="72"/>
        <v>0.66153846153846152</v>
      </c>
    </row>
    <row r="151" spans="1:27">
      <c r="A151" s="23" t="s">
        <v>205</v>
      </c>
      <c r="B151" s="20" t="s">
        <v>1206</v>
      </c>
      <c r="C151" s="2" t="s">
        <v>163</v>
      </c>
      <c r="D151" s="2" t="s">
        <v>164</v>
      </c>
      <c r="E151" s="2">
        <v>69</v>
      </c>
      <c r="F151" s="21">
        <v>-4.5</v>
      </c>
      <c r="G151" s="21">
        <f t="shared" si="64"/>
        <v>64.5</v>
      </c>
      <c r="H151" s="21">
        <f t="shared" si="59"/>
        <v>84</v>
      </c>
      <c r="I151" s="27">
        <f t="shared" si="65"/>
        <v>23.035714285714288</v>
      </c>
      <c r="J151" s="5">
        <v>3.56</v>
      </c>
      <c r="K151" s="2">
        <f t="shared" si="60"/>
        <v>4.0199999999999996</v>
      </c>
      <c r="L151" s="27">
        <f t="shared" si="66"/>
        <v>39.850746268656721</v>
      </c>
      <c r="M151" s="2">
        <v>0</v>
      </c>
      <c r="N151" s="2">
        <v>0</v>
      </c>
      <c r="O151" s="28">
        <v>0</v>
      </c>
      <c r="P151" s="28">
        <f t="shared" si="61"/>
        <v>60</v>
      </c>
      <c r="Q151" s="27">
        <f t="shared" si="67"/>
        <v>0</v>
      </c>
      <c r="R151" s="27">
        <f t="shared" si="68"/>
        <v>39.850746268656721</v>
      </c>
      <c r="S151" s="2">
        <v>30</v>
      </c>
      <c r="T151" s="28">
        <v>0</v>
      </c>
      <c r="U151" s="28">
        <f t="shared" si="69"/>
        <v>30</v>
      </c>
      <c r="V151" s="28">
        <f t="shared" si="62"/>
        <v>40.5</v>
      </c>
      <c r="W151" s="27">
        <f t="shared" si="70"/>
        <v>7.4074074074074066</v>
      </c>
      <c r="X151" s="21">
        <f t="shared" si="71"/>
        <v>70.293867961778417</v>
      </c>
      <c r="Y151" s="2">
        <f t="shared" si="63"/>
        <v>61</v>
      </c>
      <c r="Z151" s="2">
        <v>65</v>
      </c>
      <c r="AA151" s="22">
        <f t="shared" si="72"/>
        <v>0.93846153846153846</v>
      </c>
    </row>
    <row r="152" spans="1:27">
      <c r="A152" s="23" t="s">
        <v>206</v>
      </c>
      <c r="B152" s="20" t="s">
        <v>1207</v>
      </c>
      <c r="C152" s="2" t="s">
        <v>163</v>
      </c>
      <c r="D152" s="2" t="s">
        <v>164</v>
      </c>
      <c r="E152" s="2">
        <v>70</v>
      </c>
      <c r="F152" s="21">
        <v>5.55</v>
      </c>
      <c r="G152" s="21">
        <f t="shared" si="64"/>
        <v>75.55</v>
      </c>
      <c r="H152" s="21">
        <f t="shared" si="59"/>
        <v>84</v>
      </c>
      <c r="I152" s="27">
        <f t="shared" si="65"/>
        <v>26.982142857142854</v>
      </c>
      <c r="J152" s="5">
        <v>3.63</v>
      </c>
      <c r="K152" s="2">
        <f t="shared" si="60"/>
        <v>4.0199999999999996</v>
      </c>
      <c r="L152" s="27">
        <f t="shared" si="66"/>
        <v>40.634328358208961</v>
      </c>
      <c r="M152" s="2">
        <v>0</v>
      </c>
      <c r="N152" s="2">
        <v>0</v>
      </c>
      <c r="O152" s="28">
        <v>0</v>
      </c>
      <c r="P152" s="28">
        <f t="shared" si="61"/>
        <v>60</v>
      </c>
      <c r="Q152" s="27">
        <f t="shared" si="67"/>
        <v>0</v>
      </c>
      <c r="R152" s="27">
        <f t="shared" si="68"/>
        <v>40.634328358208961</v>
      </c>
      <c r="S152" s="2">
        <v>30</v>
      </c>
      <c r="T152" s="28">
        <v>0</v>
      </c>
      <c r="U152" s="28">
        <f t="shared" si="69"/>
        <v>30</v>
      </c>
      <c r="V152" s="28">
        <f t="shared" si="62"/>
        <v>40.5</v>
      </c>
      <c r="W152" s="27">
        <f t="shared" si="70"/>
        <v>7.4074074074074066</v>
      </c>
      <c r="X152" s="21">
        <f t="shared" si="71"/>
        <v>75.023878622759227</v>
      </c>
      <c r="Y152" s="2">
        <f t="shared" si="63"/>
        <v>17</v>
      </c>
      <c r="Z152" s="2">
        <v>65</v>
      </c>
      <c r="AA152" s="22">
        <f t="shared" si="72"/>
        <v>0.26153846153846155</v>
      </c>
    </row>
    <row r="153" spans="1:27">
      <c r="A153" s="23" t="s">
        <v>207</v>
      </c>
      <c r="B153" s="20" t="s">
        <v>1208</v>
      </c>
      <c r="C153" s="2" t="s">
        <v>163</v>
      </c>
      <c r="D153" s="2" t="s">
        <v>164</v>
      </c>
      <c r="E153" s="2">
        <v>69</v>
      </c>
      <c r="F153" s="21">
        <v>1</v>
      </c>
      <c r="G153" s="21">
        <f t="shared" si="64"/>
        <v>70</v>
      </c>
      <c r="H153" s="21">
        <f t="shared" si="59"/>
        <v>84</v>
      </c>
      <c r="I153" s="27">
        <f t="shared" si="65"/>
        <v>25</v>
      </c>
      <c r="J153" s="5">
        <v>3.48</v>
      </c>
      <c r="K153" s="2">
        <f t="shared" si="60"/>
        <v>4.0199999999999996</v>
      </c>
      <c r="L153" s="27">
        <f t="shared" si="66"/>
        <v>38.955223880597018</v>
      </c>
      <c r="M153" s="2">
        <v>0</v>
      </c>
      <c r="N153" s="2">
        <v>0</v>
      </c>
      <c r="O153" s="28">
        <v>0</v>
      </c>
      <c r="P153" s="28">
        <f t="shared" si="61"/>
        <v>60</v>
      </c>
      <c r="Q153" s="27">
        <f t="shared" si="67"/>
        <v>0</v>
      </c>
      <c r="R153" s="27">
        <f t="shared" si="68"/>
        <v>38.955223880597018</v>
      </c>
      <c r="S153" s="2">
        <v>30</v>
      </c>
      <c r="T153" s="28">
        <v>0</v>
      </c>
      <c r="U153" s="28">
        <f t="shared" si="69"/>
        <v>30</v>
      </c>
      <c r="V153" s="28">
        <f t="shared" si="62"/>
        <v>40.5</v>
      </c>
      <c r="W153" s="27">
        <f t="shared" si="70"/>
        <v>7.4074074074074066</v>
      </c>
      <c r="X153" s="21">
        <f t="shared" si="71"/>
        <v>71.362631288004422</v>
      </c>
      <c r="Y153" s="2">
        <f t="shared" si="63"/>
        <v>50</v>
      </c>
      <c r="Z153" s="2">
        <v>65</v>
      </c>
      <c r="AA153" s="22">
        <f t="shared" si="72"/>
        <v>0.76923076923076927</v>
      </c>
    </row>
    <row r="154" spans="1:27">
      <c r="A154" s="23" t="s">
        <v>208</v>
      </c>
      <c r="B154" s="20" t="s">
        <v>1209</v>
      </c>
      <c r="C154" s="2" t="s">
        <v>163</v>
      </c>
      <c r="D154" s="2" t="s">
        <v>164</v>
      </c>
      <c r="E154" s="2">
        <v>70</v>
      </c>
      <c r="F154" s="21">
        <v>1</v>
      </c>
      <c r="G154" s="21">
        <f t="shared" si="64"/>
        <v>71</v>
      </c>
      <c r="H154" s="21">
        <f t="shared" si="59"/>
        <v>84</v>
      </c>
      <c r="I154" s="27">
        <f t="shared" si="65"/>
        <v>25.357142857142858</v>
      </c>
      <c r="J154" s="2">
        <v>3.33</v>
      </c>
      <c r="K154" s="2">
        <f t="shared" si="60"/>
        <v>4.0199999999999996</v>
      </c>
      <c r="L154" s="27">
        <f t="shared" si="66"/>
        <v>37.276119402985074</v>
      </c>
      <c r="M154" s="2">
        <v>0</v>
      </c>
      <c r="N154" s="2">
        <v>0</v>
      </c>
      <c r="O154" s="28">
        <v>0</v>
      </c>
      <c r="P154" s="28">
        <f t="shared" si="61"/>
        <v>60</v>
      </c>
      <c r="Q154" s="27">
        <f t="shared" si="67"/>
        <v>0</v>
      </c>
      <c r="R154" s="27">
        <f t="shared" si="68"/>
        <v>37.276119402985074</v>
      </c>
      <c r="S154" s="2">
        <v>30</v>
      </c>
      <c r="T154" s="28">
        <v>5</v>
      </c>
      <c r="U154" s="28">
        <f t="shared" si="69"/>
        <v>35</v>
      </c>
      <c r="V154" s="28">
        <f t="shared" si="62"/>
        <v>40.5</v>
      </c>
      <c r="W154" s="27">
        <f t="shared" si="70"/>
        <v>8.6419753086419746</v>
      </c>
      <c r="X154" s="21">
        <f t="shared" si="71"/>
        <v>71.27523756876991</v>
      </c>
      <c r="Y154" s="2">
        <f t="shared" si="63"/>
        <v>51</v>
      </c>
      <c r="Z154" s="2">
        <v>65</v>
      </c>
      <c r="AA154" s="22">
        <f t="shared" si="72"/>
        <v>0.7846153846153846</v>
      </c>
    </row>
    <row r="155" spans="1:27">
      <c r="A155" s="23" t="s">
        <v>209</v>
      </c>
      <c r="B155" s="20" t="s">
        <v>1210</v>
      </c>
      <c r="C155" s="2" t="s">
        <v>163</v>
      </c>
      <c r="D155" s="2" t="s">
        <v>164</v>
      </c>
      <c r="E155" s="2">
        <v>70</v>
      </c>
      <c r="F155" s="21">
        <v>-2</v>
      </c>
      <c r="G155" s="21">
        <f t="shared" si="64"/>
        <v>68</v>
      </c>
      <c r="H155" s="21">
        <f t="shared" si="59"/>
        <v>84</v>
      </c>
      <c r="I155" s="27">
        <f t="shared" si="65"/>
        <v>24.285714285714285</v>
      </c>
      <c r="J155" s="2">
        <v>3.48</v>
      </c>
      <c r="K155" s="2">
        <f t="shared" si="60"/>
        <v>4.0199999999999996</v>
      </c>
      <c r="L155" s="27">
        <f t="shared" si="66"/>
        <v>38.955223880597018</v>
      </c>
      <c r="M155" s="2">
        <v>0</v>
      </c>
      <c r="N155" s="2">
        <v>0</v>
      </c>
      <c r="O155" s="28">
        <v>0</v>
      </c>
      <c r="P155" s="28">
        <f t="shared" si="61"/>
        <v>60</v>
      </c>
      <c r="Q155" s="27">
        <f t="shared" si="67"/>
        <v>0</v>
      </c>
      <c r="R155" s="27">
        <f t="shared" si="68"/>
        <v>38.955223880597018</v>
      </c>
      <c r="S155" s="2">
        <v>30</v>
      </c>
      <c r="T155" s="28">
        <v>0</v>
      </c>
      <c r="U155" s="28">
        <f t="shared" si="69"/>
        <v>30</v>
      </c>
      <c r="V155" s="28">
        <f t="shared" si="62"/>
        <v>40.5</v>
      </c>
      <c r="W155" s="27">
        <f t="shared" si="70"/>
        <v>7.4074074074074066</v>
      </c>
      <c r="X155" s="21">
        <f t="shared" si="71"/>
        <v>70.648345573718714</v>
      </c>
      <c r="Y155" s="2">
        <f t="shared" si="63"/>
        <v>57</v>
      </c>
      <c r="Z155" s="2">
        <v>65</v>
      </c>
      <c r="AA155" s="22">
        <f t="shared" si="72"/>
        <v>0.87692307692307692</v>
      </c>
    </row>
    <row r="156" spans="1:27">
      <c r="A156" s="23" t="s">
        <v>210</v>
      </c>
      <c r="B156" s="20" t="s">
        <v>1211</v>
      </c>
      <c r="C156" s="2" t="s">
        <v>163</v>
      </c>
      <c r="D156" s="2" t="s">
        <v>164</v>
      </c>
      <c r="E156" s="2">
        <v>70</v>
      </c>
      <c r="F156" s="21">
        <v>0.5</v>
      </c>
      <c r="G156" s="21">
        <f t="shared" si="64"/>
        <v>70.5</v>
      </c>
      <c r="H156" s="21">
        <f t="shared" si="59"/>
        <v>84</v>
      </c>
      <c r="I156" s="27">
        <f t="shared" si="65"/>
        <v>25.178571428571431</v>
      </c>
      <c r="J156" s="2">
        <v>3.7</v>
      </c>
      <c r="K156" s="2">
        <f t="shared" si="60"/>
        <v>4.0199999999999996</v>
      </c>
      <c r="L156" s="27">
        <f t="shared" si="66"/>
        <v>41.417910447761201</v>
      </c>
      <c r="M156" s="2">
        <v>0</v>
      </c>
      <c r="N156" s="2">
        <v>0</v>
      </c>
      <c r="O156" s="28">
        <v>0</v>
      </c>
      <c r="P156" s="28">
        <f t="shared" si="61"/>
        <v>60</v>
      </c>
      <c r="Q156" s="27">
        <f t="shared" si="67"/>
        <v>0</v>
      </c>
      <c r="R156" s="27">
        <f t="shared" si="68"/>
        <v>41.417910447761201</v>
      </c>
      <c r="S156" s="2">
        <v>30</v>
      </c>
      <c r="T156" s="28">
        <v>0</v>
      </c>
      <c r="U156" s="28">
        <f t="shared" si="69"/>
        <v>30</v>
      </c>
      <c r="V156" s="28">
        <f t="shared" si="62"/>
        <v>40.5</v>
      </c>
      <c r="W156" s="27">
        <f t="shared" si="70"/>
        <v>7.4074074074074066</v>
      </c>
      <c r="X156" s="21">
        <f t="shared" si="71"/>
        <v>74.003889283740037</v>
      </c>
      <c r="Y156" s="2">
        <f t="shared" si="63"/>
        <v>26</v>
      </c>
      <c r="Z156" s="2">
        <v>65</v>
      </c>
      <c r="AA156" s="22">
        <f t="shared" si="72"/>
        <v>0.4</v>
      </c>
    </row>
    <row r="157" spans="1:27">
      <c r="A157" s="23" t="s">
        <v>211</v>
      </c>
      <c r="B157" s="20" t="s">
        <v>1212</v>
      </c>
      <c r="C157" s="2" t="s">
        <v>163</v>
      </c>
      <c r="D157" s="2" t="s">
        <v>164</v>
      </c>
      <c r="E157" s="2">
        <v>69</v>
      </c>
      <c r="F157" s="21">
        <v>-2</v>
      </c>
      <c r="G157" s="21">
        <f t="shared" si="64"/>
        <v>67</v>
      </c>
      <c r="H157" s="21">
        <f t="shared" si="59"/>
        <v>84</v>
      </c>
      <c r="I157" s="27">
        <f t="shared" si="65"/>
        <v>23.928571428571431</v>
      </c>
      <c r="J157" s="5">
        <v>3.63</v>
      </c>
      <c r="K157" s="2">
        <f t="shared" si="60"/>
        <v>4.0199999999999996</v>
      </c>
      <c r="L157" s="27">
        <f t="shared" si="66"/>
        <v>40.634328358208961</v>
      </c>
      <c r="M157" s="2">
        <v>0</v>
      </c>
      <c r="N157" s="2">
        <v>0</v>
      </c>
      <c r="O157" s="28">
        <v>0</v>
      </c>
      <c r="P157" s="28">
        <f t="shared" si="61"/>
        <v>60</v>
      </c>
      <c r="Q157" s="27">
        <f t="shared" si="67"/>
        <v>0</v>
      </c>
      <c r="R157" s="27">
        <f t="shared" si="68"/>
        <v>40.634328358208961</v>
      </c>
      <c r="S157" s="2">
        <v>30</v>
      </c>
      <c r="T157" s="28">
        <v>0</v>
      </c>
      <c r="U157" s="28">
        <f t="shared" si="69"/>
        <v>30</v>
      </c>
      <c r="V157" s="28">
        <f t="shared" si="62"/>
        <v>40.5</v>
      </c>
      <c r="W157" s="27">
        <f t="shared" si="70"/>
        <v>7.4074074074074066</v>
      </c>
      <c r="X157" s="21">
        <f t="shared" si="71"/>
        <v>71.970307194187797</v>
      </c>
      <c r="Y157" s="2">
        <f t="shared" si="63"/>
        <v>43</v>
      </c>
      <c r="Z157" s="2">
        <v>65</v>
      </c>
      <c r="AA157" s="22">
        <f t="shared" si="72"/>
        <v>0.66153846153846152</v>
      </c>
    </row>
    <row r="158" spans="1:27">
      <c r="A158" s="23" t="s">
        <v>212</v>
      </c>
      <c r="B158" s="20" t="s">
        <v>1213</v>
      </c>
      <c r="C158" s="2" t="s">
        <v>163</v>
      </c>
      <c r="D158" s="2" t="s">
        <v>164</v>
      </c>
      <c r="E158" s="2">
        <v>70</v>
      </c>
      <c r="F158" s="21">
        <v>0</v>
      </c>
      <c r="G158" s="21">
        <f t="shared" si="64"/>
        <v>70</v>
      </c>
      <c r="H158" s="21">
        <f t="shared" si="59"/>
        <v>84</v>
      </c>
      <c r="I158" s="27">
        <f t="shared" si="65"/>
        <v>25</v>
      </c>
      <c r="J158" s="5">
        <v>3.67</v>
      </c>
      <c r="K158" s="2">
        <f t="shared" si="60"/>
        <v>4.0199999999999996</v>
      </c>
      <c r="L158" s="27">
        <f t="shared" si="66"/>
        <v>41.082089552238813</v>
      </c>
      <c r="M158" s="2">
        <v>0</v>
      </c>
      <c r="N158" s="2">
        <v>0</v>
      </c>
      <c r="O158" s="28">
        <v>0</v>
      </c>
      <c r="P158" s="28">
        <f t="shared" si="61"/>
        <v>60</v>
      </c>
      <c r="Q158" s="27">
        <f t="shared" si="67"/>
        <v>0</v>
      </c>
      <c r="R158" s="27">
        <f t="shared" si="68"/>
        <v>41.082089552238813</v>
      </c>
      <c r="S158" s="2">
        <v>30</v>
      </c>
      <c r="T158" s="28">
        <v>0</v>
      </c>
      <c r="U158" s="28">
        <f t="shared" si="69"/>
        <v>30</v>
      </c>
      <c r="V158" s="28">
        <f t="shared" si="62"/>
        <v>40.5</v>
      </c>
      <c r="W158" s="27">
        <f t="shared" si="70"/>
        <v>7.4074074074074066</v>
      </c>
      <c r="X158" s="21">
        <f t="shared" si="71"/>
        <v>73.489496959646218</v>
      </c>
      <c r="Y158" s="2">
        <f t="shared" si="63"/>
        <v>29</v>
      </c>
      <c r="Z158" s="2">
        <v>65</v>
      </c>
      <c r="AA158" s="22">
        <f t="shared" si="72"/>
        <v>0.44615384615384618</v>
      </c>
    </row>
    <row r="159" spans="1:27">
      <c r="A159" s="23" t="s">
        <v>213</v>
      </c>
      <c r="B159" s="20" t="s">
        <v>1214</v>
      </c>
      <c r="C159" s="2" t="s">
        <v>163</v>
      </c>
      <c r="D159" s="2" t="s">
        <v>164</v>
      </c>
      <c r="E159" s="2">
        <v>70</v>
      </c>
      <c r="F159" s="21">
        <v>1</v>
      </c>
      <c r="G159" s="21">
        <f t="shared" si="64"/>
        <v>71</v>
      </c>
      <c r="H159" s="21">
        <f t="shared" si="59"/>
        <v>84</v>
      </c>
      <c r="I159" s="27">
        <f t="shared" si="65"/>
        <v>25.357142857142858</v>
      </c>
      <c r="J159" s="5">
        <v>3.7</v>
      </c>
      <c r="K159" s="2">
        <f t="shared" si="60"/>
        <v>4.0199999999999996</v>
      </c>
      <c r="L159" s="27">
        <f t="shared" si="66"/>
        <v>41.417910447761201</v>
      </c>
      <c r="M159" s="2">
        <v>0</v>
      </c>
      <c r="N159" s="2">
        <v>0</v>
      </c>
      <c r="O159" s="28">
        <v>0</v>
      </c>
      <c r="P159" s="28">
        <f t="shared" si="61"/>
        <v>60</v>
      </c>
      <c r="Q159" s="27">
        <f t="shared" si="67"/>
        <v>0</v>
      </c>
      <c r="R159" s="27">
        <f t="shared" si="68"/>
        <v>41.417910447761201</v>
      </c>
      <c r="S159" s="2">
        <v>30</v>
      </c>
      <c r="T159" s="28">
        <v>0</v>
      </c>
      <c r="U159" s="28">
        <f t="shared" si="69"/>
        <v>30</v>
      </c>
      <c r="V159" s="28">
        <f t="shared" si="62"/>
        <v>40.5</v>
      </c>
      <c r="W159" s="27">
        <f t="shared" si="70"/>
        <v>7.4074074074074066</v>
      </c>
      <c r="X159" s="21">
        <f t="shared" si="71"/>
        <v>74.182460712311467</v>
      </c>
      <c r="Y159" s="2">
        <f t="shared" si="63"/>
        <v>22</v>
      </c>
      <c r="Z159" s="2">
        <v>65</v>
      </c>
      <c r="AA159" s="22">
        <f t="shared" si="72"/>
        <v>0.33846153846153848</v>
      </c>
    </row>
    <row r="160" spans="1:27">
      <c r="A160" s="23" t="s">
        <v>214</v>
      </c>
      <c r="B160" s="20" t="s">
        <v>1215</v>
      </c>
      <c r="C160" s="2" t="s">
        <v>163</v>
      </c>
      <c r="D160" s="2" t="s">
        <v>164</v>
      </c>
      <c r="E160" s="2">
        <v>70</v>
      </c>
      <c r="F160" s="21">
        <v>-5</v>
      </c>
      <c r="G160" s="21">
        <f t="shared" si="64"/>
        <v>65</v>
      </c>
      <c r="H160" s="21">
        <f t="shared" si="59"/>
        <v>84</v>
      </c>
      <c r="I160" s="27">
        <f t="shared" si="65"/>
        <v>23.214285714285715</v>
      </c>
      <c r="J160" s="5">
        <v>3.56</v>
      </c>
      <c r="K160" s="2">
        <f t="shared" si="60"/>
        <v>4.0199999999999996</v>
      </c>
      <c r="L160" s="27">
        <f t="shared" si="66"/>
        <v>39.850746268656721</v>
      </c>
      <c r="M160" s="2">
        <v>0</v>
      </c>
      <c r="N160" s="2">
        <v>0</v>
      </c>
      <c r="O160" s="28">
        <v>0</v>
      </c>
      <c r="P160" s="28">
        <f t="shared" si="61"/>
        <v>60</v>
      </c>
      <c r="Q160" s="27">
        <f t="shared" si="67"/>
        <v>0</v>
      </c>
      <c r="R160" s="27">
        <f t="shared" si="68"/>
        <v>39.850746268656721</v>
      </c>
      <c r="S160" s="2">
        <v>30</v>
      </c>
      <c r="T160" s="28">
        <v>0</v>
      </c>
      <c r="U160" s="28">
        <f t="shared" si="69"/>
        <v>30</v>
      </c>
      <c r="V160" s="28">
        <f t="shared" si="62"/>
        <v>40.5</v>
      </c>
      <c r="W160" s="27">
        <f t="shared" si="70"/>
        <v>7.4074074074074066</v>
      </c>
      <c r="X160" s="21">
        <f t="shared" si="71"/>
        <v>70.472439390349848</v>
      </c>
      <c r="Y160" s="2">
        <f t="shared" si="63"/>
        <v>59</v>
      </c>
      <c r="Z160" s="2">
        <v>65</v>
      </c>
      <c r="AA160" s="22">
        <f t="shared" si="72"/>
        <v>0.90769230769230769</v>
      </c>
    </row>
    <row r="161" spans="1:27">
      <c r="A161" s="23" t="s">
        <v>215</v>
      </c>
      <c r="B161" s="20" t="s">
        <v>1216</v>
      </c>
      <c r="C161" s="2" t="s">
        <v>163</v>
      </c>
      <c r="D161" s="2" t="s">
        <v>164</v>
      </c>
      <c r="E161" s="2">
        <v>70</v>
      </c>
      <c r="F161" s="21">
        <v>1</v>
      </c>
      <c r="G161" s="21">
        <f t="shared" si="64"/>
        <v>71</v>
      </c>
      <c r="H161" s="21">
        <f t="shared" si="59"/>
        <v>84</v>
      </c>
      <c r="I161" s="27">
        <f t="shared" si="65"/>
        <v>25.357142857142858</v>
      </c>
      <c r="J161" s="5">
        <v>3.69</v>
      </c>
      <c r="K161" s="2">
        <f t="shared" si="60"/>
        <v>4.0199999999999996</v>
      </c>
      <c r="L161" s="27">
        <f t="shared" si="66"/>
        <v>41.305970149253739</v>
      </c>
      <c r="M161" s="2">
        <v>0</v>
      </c>
      <c r="N161" s="2">
        <v>0</v>
      </c>
      <c r="O161" s="28">
        <v>0</v>
      </c>
      <c r="P161" s="28">
        <f t="shared" si="61"/>
        <v>60</v>
      </c>
      <c r="Q161" s="27">
        <f t="shared" si="67"/>
        <v>0</v>
      </c>
      <c r="R161" s="27">
        <f t="shared" si="68"/>
        <v>41.305970149253739</v>
      </c>
      <c r="S161" s="2">
        <v>30</v>
      </c>
      <c r="T161" s="28">
        <v>0</v>
      </c>
      <c r="U161" s="28">
        <f t="shared" si="69"/>
        <v>30</v>
      </c>
      <c r="V161" s="28">
        <f t="shared" si="62"/>
        <v>40.5</v>
      </c>
      <c r="W161" s="27">
        <f t="shared" si="70"/>
        <v>7.4074074074074066</v>
      </c>
      <c r="X161" s="21">
        <f t="shared" si="71"/>
        <v>74.070520413804005</v>
      </c>
      <c r="Y161" s="2">
        <f t="shared" si="63"/>
        <v>24</v>
      </c>
      <c r="Z161" s="2">
        <v>65</v>
      </c>
      <c r="AA161" s="22">
        <f t="shared" si="72"/>
        <v>0.36923076923076925</v>
      </c>
    </row>
    <row r="162" spans="1:27">
      <c r="A162" s="23" t="s">
        <v>216</v>
      </c>
      <c r="B162" s="20" t="s">
        <v>1217</v>
      </c>
      <c r="C162" s="2" t="s">
        <v>163</v>
      </c>
      <c r="D162" s="2" t="s">
        <v>164</v>
      </c>
      <c r="E162" s="2">
        <v>70</v>
      </c>
      <c r="F162" s="21">
        <v>-5</v>
      </c>
      <c r="G162" s="21">
        <f t="shared" si="64"/>
        <v>65</v>
      </c>
      <c r="H162" s="21">
        <f t="shared" si="59"/>
        <v>84</v>
      </c>
      <c r="I162" s="27">
        <f t="shared" si="65"/>
        <v>23.214285714285715</v>
      </c>
      <c r="J162" s="5">
        <v>3.7</v>
      </c>
      <c r="K162" s="2">
        <f t="shared" si="60"/>
        <v>4.0199999999999996</v>
      </c>
      <c r="L162" s="27">
        <f t="shared" si="66"/>
        <v>41.417910447761201</v>
      </c>
      <c r="M162" s="2">
        <v>0</v>
      </c>
      <c r="N162" s="2">
        <v>0</v>
      </c>
      <c r="O162" s="28">
        <v>0</v>
      </c>
      <c r="P162" s="28">
        <f t="shared" si="61"/>
        <v>60</v>
      </c>
      <c r="Q162" s="27">
        <f t="shared" si="67"/>
        <v>0</v>
      </c>
      <c r="R162" s="27">
        <f t="shared" si="68"/>
        <v>41.417910447761201</v>
      </c>
      <c r="S162" s="2">
        <v>30</v>
      </c>
      <c r="T162" s="28">
        <v>0</v>
      </c>
      <c r="U162" s="28">
        <f t="shared" si="69"/>
        <v>30</v>
      </c>
      <c r="V162" s="28">
        <f t="shared" si="62"/>
        <v>40.5</v>
      </c>
      <c r="W162" s="27">
        <f t="shared" si="70"/>
        <v>7.4074074074074066</v>
      </c>
      <c r="X162" s="21">
        <f t="shared" si="71"/>
        <v>72.039603569454314</v>
      </c>
      <c r="Y162" s="2">
        <f t="shared" si="63"/>
        <v>42</v>
      </c>
      <c r="Z162" s="2">
        <v>65</v>
      </c>
      <c r="AA162" s="22">
        <f t="shared" si="72"/>
        <v>0.64615384615384619</v>
      </c>
    </row>
    <row r="163" spans="1:27">
      <c r="A163" s="23" t="s">
        <v>217</v>
      </c>
      <c r="B163" s="20" t="s">
        <v>1218</v>
      </c>
      <c r="C163" s="2" t="s">
        <v>163</v>
      </c>
      <c r="D163" s="2" t="s">
        <v>164</v>
      </c>
      <c r="E163" s="2">
        <v>70</v>
      </c>
      <c r="F163" s="21">
        <v>-7</v>
      </c>
      <c r="G163" s="21">
        <f t="shared" si="64"/>
        <v>63</v>
      </c>
      <c r="H163" s="21">
        <f t="shared" si="59"/>
        <v>84</v>
      </c>
      <c r="I163" s="27">
        <f t="shared" si="65"/>
        <v>22.5</v>
      </c>
      <c r="J163" s="5">
        <v>3.59</v>
      </c>
      <c r="K163" s="2">
        <f t="shared" si="60"/>
        <v>4.0199999999999996</v>
      </c>
      <c r="L163" s="27">
        <f t="shared" si="66"/>
        <v>40.18656716417911</v>
      </c>
      <c r="M163" s="2">
        <v>0</v>
      </c>
      <c r="N163" s="2">
        <v>0</v>
      </c>
      <c r="O163" s="28">
        <v>0</v>
      </c>
      <c r="P163" s="28">
        <f t="shared" si="61"/>
        <v>60</v>
      </c>
      <c r="Q163" s="27">
        <f t="shared" si="67"/>
        <v>0</v>
      </c>
      <c r="R163" s="27">
        <f t="shared" si="68"/>
        <v>40.18656716417911</v>
      </c>
      <c r="S163" s="2">
        <v>30</v>
      </c>
      <c r="T163" s="28">
        <v>0</v>
      </c>
      <c r="U163" s="28">
        <f t="shared" si="69"/>
        <v>30</v>
      </c>
      <c r="V163" s="28">
        <f t="shared" si="62"/>
        <v>40.5</v>
      </c>
      <c r="W163" s="27">
        <f t="shared" si="70"/>
        <v>7.4074074074074066</v>
      </c>
      <c r="X163" s="21">
        <f t="shared" si="71"/>
        <v>70.093974571586514</v>
      </c>
      <c r="Y163" s="2">
        <f t="shared" si="63"/>
        <v>62</v>
      </c>
      <c r="Z163" s="2">
        <v>65</v>
      </c>
      <c r="AA163" s="22">
        <f t="shared" si="72"/>
        <v>0.9538461538461539</v>
      </c>
    </row>
    <row r="164" spans="1:27">
      <c r="A164" s="23" t="s">
        <v>218</v>
      </c>
      <c r="B164" s="20" t="s">
        <v>1219</v>
      </c>
      <c r="C164" s="2" t="s">
        <v>163</v>
      </c>
      <c r="D164" s="2" t="s">
        <v>164</v>
      </c>
      <c r="E164" s="2">
        <v>70</v>
      </c>
      <c r="F164" s="21">
        <v>-1</v>
      </c>
      <c r="G164" s="21">
        <f t="shared" si="64"/>
        <v>69</v>
      </c>
      <c r="H164" s="21">
        <f t="shared" si="59"/>
        <v>84</v>
      </c>
      <c r="I164" s="27">
        <f t="shared" si="65"/>
        <v>24.642857142857142</v>
      </c>
      <c r="J164" s="5">
        <v>3.7</v>
      </c>
      <c r="K164" s="2">
        <f t="shared" si="60"/>
        <v>4.0199999999999996</v>
      </c>
      <c r="L164" s="27">
        <f t="shared" si="66"/>
        <v>41.417910447761201</v>
      </c>
      <c r="M164" s="2">
        <v>0</v>
      </c>
      <c r="N164" s="2">
        <v>0</v>
      </c>
      <c r="O164" s="28">
        <v>0</v>
      </c>
      <c r="P164" s="28">
        <f t="shared" si="61"/>
        <v>60</v>
      </c>
      <c r="Q164" s="27">
        <f t="shared" si="67"/>
        <v>0</v>
      </c>
      <c r="R164" s="27">
        <f t="shared" si="68"/>
        <v>41.417910447761201</v>
      </c>
      <c r="S164" s="2">
        <v>30</v>
      </c>
      <c r="T164" s="28">
        <v>0</v>
      </c>
      <c r="U164" s="28">
        <f t="shared" si="69"/>
        <v>30</v>
      </c>
      <c r="V164" s="28">
        <f t="shared" si="62"/>
        <v>40.5</v>
      </c>
      <c r="W164" s="27">
        <f t="shared" si="70"/>
        <v>7.4074074074074066</v>
      </c>
      <c r="X164" s="21">
        <f t="shared" si="71"/>
        <v>73.468174998025745</v>
      </c>
      <c r="Y164" s="2">
        <f t="shared" si="63"/>
        <v>30</v>
      </c>
      <c r="Z164" s="2">
        <v>65</v>
      </c>
      <c r="AA164" s="22">
        <f t="shared" si="72"/>
        <v>0.46153846153846156</v>
      </c>
    </row>
    <row r="165" spans="1:27">
      <c r="A165" s="23" t="s">
        <v>219</v>
      </c>
      <c r="B165" s="20" t="s">
        <v>1220</v>
      </c>
      <c r="C165" s="2" t="s">
        <v>163</v>
      </c>
      <c r="D165" s="2" t="s">
        <v>164</v>
      </c>
      <c r="E165" s="2">
        <v>70</v>
      </c>
      <c r="F165" s="21">
        <v>4.75</v>
      </c>
      <c r="G165" s="21">
        <f t="shared" si="64"/>
        <v>74.75</v>
      </c>
      <c r="H165" s="21">
        <f t="shared" si="59"/>
        <v>84</v>
      </c>
      <c r="I165" s="27">
        <f t="shared" si="65"/>
        <v>26.696428571428569</v>
      </c>
      <c r="J165" s="2">
        <v>3.74</v>
      </c>
      <c r="K165" s="2">
        <f t="shared" si="60"/>
        <v>4.0199999999999996</v>
      </c>
      <c r="L165" s="27">
        <f t="shared" si="66"/>
        <v>41.865671641791053</v>
      </c>
      <c r="M165" s="2">
        <v>0</v>
      </c>
      <c r="N165" s="2">
        <v>0</v>
      </c>
      <c r="O165" s="28">
        <v>60</v>
      </c>
      <c r="P165" s="28">
        <f t="shared" si="61"/>
        <v>60</v>
      </c>
      <c r="Q165" s="27">
        <f t="shared" si="67"/>
        <v>15</v>
      </c>
      <c r="R165" s="27">
        <f t="shared" si="68"/>
        <v>56.865671641791053</v>
      </c>
      <c r="S165" s="2">
        <v>30</v>
      </c>
      <c r="T165" s="28">
        <v>10</v>
      </c>
      <c r="U165" s="28">
        <f t="shared" si="69"/>
        <v>40</v>
      </c>
      <c r="V165" s="28">
        <f t="shared" si="62"/>
        <v>40.5</v>
      </c>
      <c r="W165" s="27">
        <f t="shared" si="70"/>
        <v>9.8765432098765427</v>
      </c>
      <c r="X165" s="21">
        <f t="shared" si="71"/>
        <v>93.438643423096167</v>
      </c>
      <c r="Y165" s="2">
        <f t="shared" si="63"/>
        <v>1</v>
      </c>
      <c r="Z165" s="2">
        <v>65</v>
      </c>
      <c r="AA165" s="22">
        <f t="shared" si="72"/>
        <v>1.5384615384615385E-2</v>
      </c>
    </row>
    <row r="166" spans="1:27">
      <c r="A166" s="23" t="s">
        <v>220</v>
      </c>
      <c r="B166" s="20" t="s">
        <v>1221</v>
      </c>
      <c r="C166" s="2" t="s">
        <v>163</v>
      </c>
      <c r="D166" s="2" t="s">
        <v>164</v>
      </c>
      <c r="E166" s="2">
        <v>70</v>
      </c>
      <c r="F166" s="21">
        <v>1</v>
      </c>
      <c r="G166" s="21">
        <f t="shared" si="64"/>
        <v>71</v>
      </c>
      <c r="H166" s="21">
        <f t="shared" si="59"/>
        <v>84</v>
      </c>
      <c r="I166" s="27">
        <f t="shared" si="65"/>
        <v>25.357142857142858</v>
      </c>
      <c r="J166" s="2">
        <v>3.69</v>
      </c>
      <c r="K166" s="2">
        <f t="shared" si="60"/>
        <v>4.0199999999999996</v>
      </c>
      <c r="L166" s="27">
        <f t="shared" si="66"/>
        <v>41.305970149253739</v>
      </c>
      <c r="M166" s="2">
        <v>0</v>
      </c>
      <c r="N166" s="2">
        <v>0</v>
      </c>
      <c r="O166" s="28">
        <v>0</v>
      </c>
      <c r="P166" s="28">
        <f t="shared" si="61"/>
        <v>60</v>
      </c>
      <c r="Q166" s="27">
        <f t="shared" si="67"/>
        <v>0</v>
      </c>
      <c r="R166" s="27">
        <f t="shared" si="68"/>
        <v>41.305970149253739</v>
      </c>
      <c r="S166" s="2">
        <v>30</v>
      </c>
      <c r="T166" s="28">
        <v>0</v>
      </c>
      <c r="U166" s="28">
        <f t="shared" si="69"/>
        <v>30</v>
      </c>
      <c r="V166" s="28">
        <f t="shared" si="62"/>
        <v>40.5</v>
      </c>
      <c r="W166" s="27">
        <f t="shared" si="70"/>
        <v>7.4074074074074066</v>
      </c>
      <c r="X166" s="21">
        <f t="shared" si="71"/>
        <v>74.070520413804005</v>
      </c>
      <c r="Y166" s="2">
        <f t="shared" si="63"/>
        <v>24</v>
      </c>
      <c r="Z166" s="2">
        <v>65</v>
      </c>
      <c r="AA166" s="22">
        <f t="shared" si="72"/>
        <v>0.36923076923076925</v>
      </c>
    </row>
    <row r="167" spans="1:27">
      <c r="A167" s="23" t="s">
        <v>221</v>
      </c>
      <c r="B167" s="20" t="s">
        <v>1222</v>
      </c>
      <c r="C167" s="2" t="s">
        <v>163</v>
      </c>
      <c r="D167" s="2" t="s">
        <v>164</v>
      </c>
      <c r="E167" s="2">
        <v>70</v>
      </c>
      <c r="F167" s="21">
        <v>11</v>
      </c>
      <c r="G167" s="21">
        <f t="shared" si="64"/>
        <v>81</v>
      </c>
      <c r="H167" s="21">
        <f t="shared" si="59"/>
        <v>84</v>
      </c>
      <c r="I167" s="27">
        <f t="shared" si="65"/>
        <v>28.928571428571431</v>
      </c>
      <c r="J167" s="2">
        <v>3.63</v>
      </c>
      <c r="K167" s="2">
        <f t="shared" si="60"/>
        <v>4.0199999999999996</v>
      </c>
      <c r="L167" s="27">
        <f t="shared" si="66"/>
        <v>40.634328358208961</v>
      </c>
      <c r="M167" s="2">
        <v>0</v>
      </c>
      <c r="N167" s="2">
        <v>0</v>
      </c>
      <c r="O167" s="28">
        <v>0</v>
      </c>
      <c r="P167" s="28">
        <f t="shared" si="61"/>
        <v>60</v>
      </c>
      <c r="Q167" s="27">
        <f t="shared" si="67"/>
        <v>0</v>
      </c>
      <c r="R167" s="27">
        <f t="shared" si="68"/>
        <v>40.634328358208961</v>
      </c>
      <c r="S167" s="2">
        <v>30</v>
      </c>
      <c r="T167" s="28">
        <v>0</v>
      </c>
      <c r="U167" s="28">
        <f t="shared" si="69"/>
        <v>30</v>
      </c>
      <c r="V167" s="28">
        <f t="shared" si="62"/>
        <v>40.5</v>
      </c>
      <c r="W167" s="27">
        <f t="shared" si="70"/>
        <v>7.4074074074074066</v>
      </c>
      <c r="X167" s="21">
        <f t="shared" si="71"/>
        <v>76.970307194187797</v>
      </c>
      <c r="Y167" s="2">
        <f t="shared" si="63"/>
        <v>10</v>
      </c>
      <c r="Z167" s="2">
        <v>65</v>
      </c>
      <c r="AA167" s="22">
        <f t="shared" si="72"/>
        <v>0.15384615384615385</v>
      </c>
    </row>
    <row r="168" spans="1:27">
      <c r="A168" s="23" t="s">
        <v>222</v>
      </c>
      <c r="B168" s="20" t="s">
        <v>1223</v>
      </c>
      <c r="C168" s="2" t="s">
        <v>163</v>
      </c>
      <c r="D168" s="2" t="s">
        <v>164</v>
      </c>
      <c r="E168" s="2">
        <v>70</v>
      </c>
      <c r="F168" s="21">
        <v>7</v>
      </c>
      <c r="G168" s="21">
        <f t="shared" si="64"/>
        <v>77</v>
      </c>
      <c r="H168" s="21">
        <f t="shared" si="59"/>
        <v>84</v>
      </c>
      <c r="I168" s="27">
        <f t="shared" si="65"/>
        <v>27.5</v>
      </c>
      <c r="J168" s="2">
        <v>3.63</v>
      </c>
      <c r="K168" s="2">
        <f t="shared" si="60"/>
        <v>4.0199999999999996</v>
      </c>
      <c r="L168" s="27">
        <f t="shared" si="66"/>
        <v>40.634328358208961</v>
      </c>
      <c r="M168" s="2">
        <v>0</v>
      </c>
      <c r="N168" s="2">
        <v>0</v>
      </c>
      <c r="O168" s="28">
        <v>0</v>
      </c>
      <c r="P168" s="28">
        <f t="shared" si="61"/>
        <v>60</v>
      </c>
      <c r="Q168" s="27">
        <f t="shared" si="67"/>
        <v>0</v>
      </c>
      <c r="R168" s="27">
        <f t="shared" si="68"/>
        <v>40.634328358208961</v>
      </c>
      <c r="S168" s="2">
        <v>30</v>
      </c>
      <c r="T168" s="28">
        <v>0</v>
      </c>
      <c r="U168" s="28">
        <f t="shared" si="69"/>
        <v>30</v>
      </c>
      <c r="V168" s="28">
        <f t="shared" si="62"/>
        <v>40.5</v>
      </c>
      <c r="W168" s="27">
        <f t="shared" si="70"/>
        <v>7.4074074074074066</v>
      </c>
      <c r="X168" s="21">
        <f t="shared" si="71"/>
        <v>75.541735765616366</v>
      </c>
      <c r="Y168" s="2">
        <f t="shared" si="63"/>
        <v>14</v>
      </c>
      <c r="Z168" s="2">
        <v>65</v>
      </c>
      <c r="AA168" s="22">
        <f t="shared" si="72"/>
        <v>0.2153846153846154</v>
      </c>
    </row>
    <row r="169" spans="1:27">
      <c r="A169" s="23" t="s">
        <v>223</v>
      </c>
      <c r="B169" s="20" t="s">
        <v>1224</v>
      </c>
      <c r="C169" s="2" t="s">
        <v>163</v>
      </c>
      <c r="D169" s="2" t="s">
        <v>164</v>
      </c>
      <c r="E169" s="2">
        <v>70</v>
      </c>
      <c r="F169" s="21">
        <v>-3</v>
      </c>
      <c r="G169" s="21">
        <f t="shared" si="64"/>
        <v>67</v>
      </c>
      <c r="H169" s="21">
        <f t="shared" si="59"/>
        <v>84</v>
      </c>
      <c r="I169" s="27">
        <f t="shared" si="65"/>
        <v>23.928571428571431</v>
      </c>
      <c r="J169" s="2">
        <v>3.74</v>
      </c>
      <c r="K169" s="2">
        <f t="shared" si="60"/>
        <v>4.0199999999999996</v>
      </c>
      <c r="L169" s="27">
        <f t="shared" si="66"/>
        <v>41.865671641791053</v>
      </c>
      <c r="M169" s="2">
        <v>0</v>
      </c>
      <c r="N169" s="2">
        <v>0</v>
      </c>
      <c r="O169" s="28">
        <v>0</v>
      </c>
      <c r="P169" s="28">
        <f t="shared" si="61"/>
        <v>60</v>
      </c>
      <c r="Q169" s="27">
        <f t="shared" si="67"/>
        <v>0</v>
      </c>
      <c r="R169" s="27">
        <f t="shared" si="68"/>
        <v>41.865671641791053</v>
      </c>
      <c r="S169" s="2">
        <v>30</v>
      </c>
      <c r="T169" s="28">
        <v>0</v>
      </c>
      <c r="U169" s="28">
        <f t="shared" si="69"/>
        <v>30</v>
      </c>
      <c r="V169" s="28">
        <f t="shared" si="62"/>
        <v>40.5</v>
      </c>
      <c r="W169" s="27">
        <f t="shared" si="70"/>
        <v>7.4074074074074066</v>
      </c>
      <c r="X169" s="21">
        <f t="shared" si="71"/>
        <v>73.201650477769888</v>
      </c>
      <c r="Y169" s="2">
        <f t="shared" si="63"/>
        <v>33</v>
      </c>
      <c r="Z169" s="2">
        <v>65</v>
      </c>
      <c r="AA169" s="22">
        <f t="shared" si="72"/>
        <v>0.50769230769230766</v>
      </c>
    </row>
    <row r="170" spans="1:27">
      <c r="A170" s="23" t="s">
        <v>224</v>
      </c>
      <c r="B170" s="20" t="s">
        <v>1225</v>
      </c>
      <c r="C170" s="2" t="s">
        <v>163</v>
      </c>
      <c r="D170" s="2" t="s">
        <v>164</v>
      </c>
      <c r="E170" s="2">
        <v>70</v>
      </c>
      <c r="F170" s="21">
        <v>6.75</v>
      </c>
      <c r="G170" s="21">
        <f t="shared" si="64"/>
        <v>76.75</v>
      </c>
      <c r="H170" s="21">
        <f t="shared" si="59"/>
        <v>84</v>
      </c>
      <c r="I170" s="27">
        <f t="shared" si="65"/>
        <v>27.410714285714285</v>
      </c>
      <c r="J170" s="2">
        <v>3.96</v>
      </c>
      <c r="K170" s="2">
        <f t="shared" si="60"/>
        <v>4.0199999999999996</v>
      </c>
      <c r="L170" s="27">
        <f t="shared" si="66"/>
        <v>44.32835820895523</v>
      </c>
      <c r="M170" s="2">
        <v>0</v>
      </c>
      <c r="N170" s="2">
        <v>0</v>
      </c>
      <c r="O170" s="28">
        <v>3</v>
      </c>
      <c r="P170" s="28">
        <f t="shared" si="61"/>
        <v>60</v>
      </c>
      <c r="Q170" s="27">
        <f t="shared" si="67"/>
        <v>0.75</v>
      </c>
      <c r="R170" s="27">
        <f t="shared" si="68"/>
        <v>45.07835820895523</v>
      </c>
      <c r="S170" s="2">
        <v>30</v>
      </c>
      <c r="T170" s="28">
        <v>1</v>
      </c>
      <c r="U170" s="28">
        <f t="shared" si="69"/>
        <v>31</v>
      </c>
      <c r="V170" s="28">
        <f t="shared" si="62"/>
        <v>40.5</v>
      </c>
      <c r="W170" s="27">
        <f t="shared" si="70"/>
        <v>7.6543209876543203</v>
      </c>
      <c r="X170" s="21">
        <f t="shared" si="71"/>
        <v>80.14339348232383</v>
      </c>
      <c r="Y170" s="2">
        <f t="shared" si="63"/>
        <v>4</v>
      </c>
      <c r="Z170" s="2">
        <v>65</v>
      </c>
      <c r="AA170" s="22">
        <f t="shared" si="72"/>
        <v>6.1538461538461542E-2</v>
      </c>
    </row>
    <row r="171" spans="1:27">
      <c r="A171" s="23" t="s">
        <v>225</v>
      </c>
      <c r="B171" s="20" t="s">
        <v>1226</v>
      </c>
      <c r="C171" s="2" t="s">
        <v>163</v>
      </c>
      <c r="D171" s="2" t="s">
        <v>164</v>
      </c>
      <c r="E171" s="2">
        <v>68</v>
      </c>
      <c r="F171" s="21">
        <v>6</v>
      </c>
      <c r="G171" s="21">
        <f t="shared" si="64"/>
        <v>74</v>
      </c>
      <c r="H171" s="21">
        <f t="shared" si="59"/>
        <v>84</v>
      </c>
      <c r="I171" s="27">
        <f t="shared" si="65"/>
        <v>26.428571428571427</v>
      </c>
      <c r="J171" s="2">
        <v>3.41</v>
      </c>
      <c r="K171" s="2">
        <f t="shared" si="60"/>
        <v>4.0199999999999996</v>
      </c>
      <c r="L171" s="27">
        <f t="shared" si="66"/>
        <v>38.171641791044777</v>
      </c>
      <c r="M171" s="2">
        <v>0</v>
      </c>
      <c r="N171" s="2">
        <v>0</v>
      </c>
      <c r="O171" s="28">
        <v>60</v>
      </c>
      <c r="P171" s="28">
        <f t="shared" si="61"/>
        <v>60</v>
      </c>
      <c r="Q171" s="27">
        <f t="shared" si="67"/>
        <v>15</v>
      </c>
      <c r="R171" s="27">
        <f t="shared" si="68"/>
        <v>53.171641791044777</v>
      </c>
      <c r="S171" s="2">
        <v>30</v>
      </c>
      <c r="T171" s="28">
        <v>4</v>
      </c>
      <c r="U171" s="28">
        <f t="shared" si="69"/>
        <v>34</v>
      </c>
      <c r="V171" s="28">
        <f t="shared" si="62"/>
        <v>40.5</v>
      </c>
      <c r="W171" s="27">
        <f t="shared" si="70"/>
        <v>8.3950617283950617</v>
      </c>
      <c r="X171" s="21">
        <f t="shared" si="71"/>
        <v>87.995274948011271</v>
      </c>
      <c r="Y171" s="2">
        <f t="shared" si="63"/>
        <v>3</v>
      </c>
      <c r="Z171" s="2">
        <v>65</v>
      </c>
      <c r="AA171" s="22">
        <f t="shared" si="72"/>
        <v>4.6153846153846156E-2</v>
      </c>
    </row>
    <row r="172" spans="1:27">
      <c r="A172" s="23" t="s">
        <v>226</v>
      </c>
      <c r="B172" s="20" t="s">
        <v>1227</v>
      </c>
      <c r="C172" s="2" t="s">
        <v>163</v>
      </c>
      <c r="D172" s="2" t="s">
        <v>164</v>
      </c>
      <c r="E172" s="2">
        <v>70</v>
      </c>
      <c r="F172" s="21">
        <v>2.5</v>
      </c>
      <c r="G172" s="21">
        <f t="shared" si="64"/>
        <v>72.5</v>
      </c>
      <c r="H172" s="21">
        <f t="shared" si="59"/>
        <v>84</v>
      </c>
      <c r="I172" s="27">
        <f t="shared" si="65"/>
        <v>25.892857142857146</v>
      </c>
      <c r="J172" s="2">
        <v>3.48</v>
      </c>
      <c r="K172" s="2">
        <f t="shared" si="60"/>
        <v>4.0199999999999996</v>
      </c>
      <c r="L172" s="27">
        <f t="shared" si="66"/>
        <v>38.955223880597018</v>
      </c>
      <c r="M172" s="2">
        <v>0</v>
      </c>
      <c r="N172" s="2">
        <v>0</v>
      </c>
      <c r="O172" s="28">
        <v>0</v>
      </c>
      <c r="P172" s="28">
        <f t="shared" si="61"/>
        <v>60</v>
      </c>
      <c r="Q172" s="27">
        <f t="shared" si="67"/>
        <v>0</v>
      </c>
      <c r="R172" s="27">
        <f t="shared" si="68"/>
        <v>38.955223880597018</v>
      </c>
      <c r="S172" s="2">
        <v>30</v>
      </c>
      <c r="T172" s="28">
        <v>0</v>
      </c>
      <c r="U172" s="28">
        <f t="shared" si="69"/>
        <v>30</v>
      </c>
      <c r="V172" s="28">
        <f t="shared" si="62"/>
        <v>40.5</v>
      </c>
      <c r="W172" s="27">
        <f t="shared" si="70"/>
        <v>7.4074074074074066</v>
      </c>
      <c r="X172" s="21">
        <f t="shared" si="71"/>
        <v>72.255488430861575</v>
      </c>
      <c r="Y172" s="2">
        <f t="shared" si="63"/>
        <v>39</v>
      </c>
      <c r="Z172" s="2">
        <v>65</v>
      </c>
      <c r="AA172" s="22">
        <f t="shared" si="72"/>
        <v>0.6</v>
      </c>
    </row>
    <row r="173" spans="1:27">
      <c r="A173" s="23" t="s">
        <v>227</v>
      </c>
      <c r="B173" s="20" t="s">
        <v>1228</v>
      </c>
      <c r="C173" s="2" t="s">
        <v>163</v>
      </c>
      <c r="D173" s="2" t="s">
        <v>164</v>
      </c>
      <c r="E173" s="2">
        <v>70</v>
      </c>
      <c r="F173" s="21">
        <v>2</v>
      </c>
      <c r="G173" s="21">
        <f t="shared" si="64"/>
        <v>72</v>
      </c>
      <c r="H173" s="21">
        <f t="shared" si="59"/>
        <v>84</v>
      </c>
      <c r="I173" s="27">
        <f t="shared" si="65"/>
        <v>25.714285714285712</v>
      </c>
      <c r="J173" s="2">
        <v>3.63</v>
      </c>
      <c r="K173" s="2">
        <f t="shared" si="60"/>
        <v>4.0199999999999996</v>
      </c>
      <c r="L173" s="27">
        <f t="shared" si="66"/>
        <v>40.634328358208961</v>
      </c>
      <c r="M173" s="2">
        <v>0</v>
      </c>
      <c r="N173" s="2">
        <v>0</v>
      </c>
      <c r="O173" s="28">
        <v>0</v>
      </c>
      <c r="P173" s="28">
        <f t="shared" si="61"/>
        <v>60</v>
      </c>
      <c r="Q173" s="27">
        <f t="shared" si="67"/>
        <v>0</v>
      </c>
      <c r="R173" s="27">
        <f t="shared" si="68"/>
        <v>40.634328358208961</v>
      </c>
      <c r="S173" s="2">
        <v>30</v>
      </c>
      <c r="T173" s="28">
        <v>0</v>
      </c>
      <c r="U173" s="28">
        <f t="shared" si="69"/>
        <v>30</v>
      </c>
      <c r="V173" s="28">
        <f t="shared" si="62"/>
        <v>40.5</v>
      </c>
      <c r="W173" s="27">
        <f t="shared" si="70"/>
        <v>7.4074074074074066</v>
      </c>
      <c r="X173" s="21">
        <f t="shared" si="71"/>
        <v>73.756021479902074</v>
      </c>
      <c r="Y173" s="2">
        <f t="shared" si="63"/>
        <v>28</v>
      </c>
      <c r="Z173" s="2">
        <v>65</v>
      </c>
      <c r="AA173" s="22">
        <f t="shared" si="72"/>
        <v>0.43076923076923079</v>
      </c>
    </row>
    <row r="174" spans="1:27">
      <c r="A174" s="23" t="s">
        <v>228</v>
      </c>
      <c r="B174" s="20" t="s">
        <v>1229</v>
      </c>
      <c r="C174" s="2" t="s">
        <v>163</v>
      </c>
      <c r="D174" s="2" t="s">
        <v>164</v>
      </c>
      <c r="E174" s="2">
        <v>70</v>
      </c>
      <c r="F174" s="21">
        <v>4</v>
      </c>
      <c r="G174" s="21">
        <f t="shared" si="64"/>
        <v>74</v>
      </c>
      <c r="H174" s="21">
        <f t="shared" si="59"/>
        <v>84</v>
      </c>
      <c r="I174" s="27">
        <f t="shared" si="65"/>
        <v>26.428571428571427</v>
      </c>
      <c r="J174" s="2">
        <v>3.52</v>
      </c>
      <c r="K174" s="2">
        <f t="shared" si="60"/>
        <v>4.0199999999999996</v>
      </c>
      <c r="L174" s="27">
        <f t="shared" si="66"/>
        <v>39.402985074626869</v>
      </c>
      <c r="M174" s="2">
        <v>0</v>
      </c>
      <c r="N174" s="2">
        <v>0</v>
      </c>
      <c r="O174" s="28">
        <v>0</v>
      </c>
      <c r="P174" s="28">
        <f t="shared" si="61"/>
        <v>60</v>
      </c>
      <c r="Q174" s="27">
        <f t="shared" si="67"/>
        <v>0</v>
      </c>
      <c r="R174" s="27">
        <f t="shared" si="68"/>
        <v>39.402985074626869</v>
      </c>
      <c r="S174" s="2">
        <v>30</v>
      </c>
      <c r="T174" s="28">
        <v>0</v>
      </c>
      <c r="U174" s="28">
        <f t="shared" si="69"/>
        <v>30</v>
      </c>
      <c r="V174" s="28">
        <f t="shared" si="62"/>
        <v>40.5</v>
      </c>
      <c r="W174" s="27">
        <f t="shared" si="70"/>
        <v>7.4074074074074066</v>
      </c>
      <c r="X174" s="21">
        <f t="shared" si="71"/>
        <v>73.238963910605705</v>
      </c>
      <c r="Y174" s="2">
        <f t="shared" si="63"/>
        <v>32</v>
      </c>
      <c r="Z174" s="2">
        <v>65</v>
      </c>
      <c r="AA174" s="22">
        <f t="shared" si="72"/>
        <v>0.49230769230769234</v>
      </c>
    </row>
    <row r="175" spans="1:27">
      <c r="A175" s="13" t="s">
        <v>229</v>
      </c>
      <c r="B175" s="26" t="s">
        <v>230</v>
      </c>
      <c r="C175" s="2" t="s">
        <v>26</v>
      </c>
      <c r="D175" s="2" t="s">
        <v>231</v>
      </c>
      <c r="E175" s="2">
        <v>69</v>
      </c>
      <c r="F175" s="21">
        <v>11</v>
      </c>
      <c r="G175" s="21">
        <f t="shared" si="64"/>
        <v>80</v>
      </c>
      <c r="H175" s="21">
        <f>MAX(G$175:G$205)</f>
        <v>95</v>
      </c>
      <c r="I175" s="27">
        <f t="shared" si="65"/>
        <v>25.263157894736842</v>
      </c>
      <c r="J175" s="21">
        <v>3.68</v>
      </c>
      <c r="K175" s="21">
        <f>MAX(J$175:J$205)</f>
        <v>3.88</v>
      </c>
      <c r="L175" s="27">
        <f t="shared" si="66"/>
        <v>42.680412371134025</v>
      </c>
      <c r="M175" s="2">
        <v>0</v>
      </c>
      <c r="N175" s="2">
        <v>0</v>
      </c>
      <c r="O175" s="28">
        <v>1.83</v>
      </c>
      <c r="P175" s="28">
        <f>MAX(O$175:O$206)</f>
        <v>67.75</v>
      </c>
      <c r="Q175" s="27">
        <f t="shared" si="67"/>
        <v>0.40516605166051667</v>
      </c>
      <c r="R175" s="27">
        <f t="shared" si="68"/>
        <v>43.085578422794541</v>
      </c>
      <c r="S175" s="2">
        <v>30</v>
      </c>
      <c r="T175" s="28">
        <v>0</v>
      </c>
      <c r="U175" s="28">
        <f t="shared" si="69"/>
        <v>30</v>
      </c>
      <c r="V175" s="28">
        <f>MAX(U$175:U$205)</f>
        <v>43</v>
      </c>
      <c r="W175" s="27">
        <f t="shared" si="70"/>
        <v>6.9767441860465116</v>
      </c>
      <c r="X175" s="21">
        <f t="shared" si="71"/>
        <v>75.325480503577893</v>
      </c>
      <c r="Y175" s="2">
        <f>RANK(X175,$X$175:$X$205)</f>
        <v>12</v>
      </c>
      <c r="Z175" s="2">
        <v>31</v>
      </c>
      <c r="AA175" s="22">
        <f t="shared" si="72"/>
        <v>0.38709677419354838</v>
      </c>
    </row>
    <row r="176" spans="1:27">
      <c r="A176" s="13" t="s">
        <v>232</v>
      </c>
      <c r="B176" s="20" t="s">
        <v>233</v>
      </c>
      <c r="C176" s="2" t="s">
        <v>26</v>
      </c>
      <c r="D176" s="2" t="s">
        <v>231</v>
      </c>
      <c r="E176" s="2">
        <v>69</v>
      </c>
      <c r="F176" s="21">
        <v>21</v>
      </c>
      <c r="G176" s="21">
        <f t="shared" si="64"/>
        <v>90</v>
      </c>
      <c r="H176" s="21">
        <f t="shared" ref="H176:H205" si="73">MAX(G$175:G$205)</f>
        <v>95</v>
      </c>
      <c r="I176" s="27">
        <f t="shared" si="65"/>
        <v>28.421052631578945</v>
      </c>
      <c r="J176" s="21">
        <v>3.88</v>
      </c>
      <c r="K176" s="21">
        <f t="shared" ref="K176:K205" si="74">MAX(J$175:J$205)</f>
        <v>3.88</v>
      </c>
      <c r="L176" s="27">
        <f t="shared" si="66"/>
        <v>45</v>
      </c>
      <c r="M176" s="2">
        <v>0</v>
      </c>
      <c r="N176" s="2">
        <v>0</v>
      </c>
      <c r="O176" s="28">
        <v>1.61</v>
      </c>
      <c r="P176" s="28">
        <f t="shared" ref="P176:P204" si="75">MAX(O$175:O$206)</f>
        <v>67.75</v>
      </c>
      <c r="Q176" s="27">
        <f t="shared" si="67"/>
        <v>0.35645756457564581</v>
      </c>
      <c r="R176" s="27">
        <f t="shared" si="68"/>
        <v>45.356457564575649</v>
      </c>
      <c r="S176" s="2">
        <v>30</v>
      </c>
      <c r="T176" s="28">
        <v>1</v>
      </c>
      <c r="U176" s="28">
        <f t="shared" si="69"/>
        <v>31</v>
      </c>
      <c r="V176" s="28">
        <v>43</v>
      </c>
      <c r="W176" s="27">
        <f t="shared" si="70"/>
        <v>7.2093023255813948</v>
      </c>
      <c r="X176" s="21">
        <f t="shared" si="71"/>
        <v>80.986812521735985</v>
      </c>
      <c r="Y176" s="2">
        <f t="shared" ref="Y176:Y205" si="76">RANK(X176,$X$175:$X$205)</f>
        <v>2</v>
      </c>
      <c r="Z176" s="2">
        <v>31</v>
      </c>
      <c r="AA176" s="22">
        <f t="shared" si="72"/>
        <v>6.4516129032258063E-2</v>
      </c>
    </row>
    <row r="177" spans="1:27">
      <c r="A177" s="13" t="s">
        <v>234</v>
      </c>
      <c r="B177" s="20" t="s">
        <v>235</v>
      </c>
      <c r="C177" s="2" t="s">
        <v>26</v>
      </c>
      <c r="D177" s="2" t="s">
        <v>231</v>
      </c>
      <c r="E177" s="2">
        <v>70</v>
      </c>
      <c r="F177" s="21">
        <v>0</v>
      </c>
      <c r="G177" s="21">
        <f t="shared" si="64"/>
        <v>70</v>
      </c>
      <c r="H177" s="21">
        <f t="shared" si="73"/>
        <v>95</v>
      </c>
      <c r="I177" s="27">
        <f t="shared" si="65"/>
        <v>22.105263157894736</v>
      </c>
      <c r="J177" s="21">
        <v>3.6</v>
      </c>
      <c r="K177" s="21">
        <f t="shared" si="74"/>
        <v>3.88</v>
      </c>
      <c r="L177" s="27">
        <f t="shared" si="66"/>
        <v>41.75257731958763</v>
      </c>
      <c r="M177" s="2">
        <v>0</v>
      </c>
      <c r="N177" s="2">
        <v>0</v>
      </c>
      <c r="O177" s="28">
        <v>0.57999999999999996</v>
      </c>
      <c r="P177" s="28">
        <f t="shared" si="75"/>
        <v>67.75</v>
      </c>
      <c r="Q177" s="27">
        <f t="shared" si="67"/>
        <v>0.12841328413284131</v>
      </c>
      <c r="R177" s="27">
        <f t="shared" si="68"/>
        <v>41.88099060372047</v>
      </c>
      <c r="S177" s="2">
        <v>30</v>
      </c>
      <c r="T177" s="28">
        <v>0</v>
      </c>
      <c r="U177" s="28">
        <f t="shared" si="69"/>
        <v>30</v>
      </c>
      <c r="V177" s="28">
        <v>43</v>
      </c>
      <c r="W177" s="27">
        <f t="shared" si="70"/>
        <v>6.9767441860465116</v>
      </c>
      <c r="X177" s="21">
        <f t="shared" si="71"/>
        <v>70.962997947661719</v>
      </c>
      <c r="Y177" s="2">
        <f t="shared" si="76"/>
        <v>24</v>
      </c>
      <c r="Z177" s="2">
        <v>31</v>
      </c>
      <c r="AA177" s="22">
        <f t="shared" si="72"/>
        <v>0.77419354838709675</v>
      </c>
    </row>
    <row r="178" spans="1:27">
      <c r="A178" s="13" t="s">
        <v>236</v>
      </c>
      <c r="B178" s="20" t="s">
        <v>237</v>
      </c>
      <c r="C178" s="2" t="s">
        <v>26</v>
      </c>
      <c r="D178" s="2" t="s">
        <v>231</v>
      </c>
      <c r="E178" s="2">
        <v>70</v>
      </c>
      <c r="F178" s="21">
        <v>2.5</v>
      </c>
      <c r="G178" s="21">
        <f t="shared" si="64"/>
        <v>72.5</v>
      </c>
      <c r="H178" s="21">
        <f t="shared" si="73"/>
        <v>95</v>
      </c>
      <c r="I178" s="27">
        <f t="shared" si="65"/>
        <v>22.894736842105264</v>
      </c>
      <c r="J178" s="21">
        <v>3.32</v>
      </c>
      <c r="K178" s="21">
        <f t="shared" si="74"/>
        <v>3.88</v>
      </c>
      <c r="L178" s="27">
        <f t="shared" si="66"/>
        <v>38.505154639175252</v>
      </c>
      <c r="M178" s="2">
        <v>0</v>
      </c>
      <c r="N178" s="2">
        <v>0</v>
      </c>
      <c r="O178" s="28">
        <v>1.91</v>
      </c>
      <c r="P178" s="28">
        <f t="shared" si="75"/>
        <v>67.75</v>
      </c>
      <c r="Q178" s="27">
        <f t="shared" si="67"/>
        <v>0.42287822878228781</v>
      </c>
      <c r="R178" s="27">
        <f t="shared" si="68"/>
        <v>38.92803286795754</v>
      </c>
      <c r="S178" s="2">
        <v>30</v>
      </c>
      <c r="T178" s="28">
        <v>3</v>
      </c>
      <c r="U178" s="28">
        <f t="shared" si="69"/>
        <v>33</v>
      </c>
      <c r="V178" s="28">
        <v>43</v>
      </c>
      <c r="W178" s="27">
        <f t="shared" si="70"/>
        <v>7.6744186046511631</v>
      </c>
      <c r="X178" s="21">
        <f t="shared" si="71"/>
        <v>69.497188314713966</v>
      </c>
      <c r="Y178" s="2">
        <f t="shared" si="76"/>
        <v>28</v>
      </c>
      <c r="Z178" s="2">
        <v>31</v>
      </c>
      <c r="AA178" s="22">
        <f t="shared" si="72"/>
        <v>0.90322580645161288</v>
      </c>
    </row>
    <row r="179" spans="1:27">
      <c r="A179" s="13" t="s">
        <v>238</v>
      </c>
      <c r="B179" s="20" t="s">
        <v>239</v>
      </c>
      <c r="C179" s="2" t="s">
        <v>26</v>
      </c>
      <c r="D179" s="2" t="s">
        <v>231</v>
      </c>
      <c r="E179" s="2">
        <v>70</v>
      </c>
      <c r="F179" s="21">
        <v>11</v>
      </c>
      <c r="G179" s="21">
        <f t="shared" si="64"/>
        <v>81</v>
      </c>
      <c r="H179" s="21">
        <f t="shared" si="73"/>
        <v>95</v>
      </c>
      <c r="I179" s="27">
        <f t="shared" si="65"/>
        <v>25.578947368421051</v>
      </c>
      <c r="J179" s="21">
        <v>3.56</v>
      </c>
      <c r="K179" s="21">
        <f t="shared" si="74"/>
        <v>3.88</v>
      </c>
      <c r="L179" s="27">
        <f t="shared" si="66"/>
        <v>41.288659793814439</v>
      </c>
      <c r="M179" s="2">
        <v>0</v>
      </c>
      <c r="N179" s="2">
        <v>0</v>
      </c>
      <c r="O179" s="28">
        <v>0</v>
      </c>
      <c r="P179" s="28">
        <f t="shared" si="75"/>
        <v>67.75</v>
      </c>
      <c r="Q179" s="27">
        <f t="shared" si="67"/>
        <v>0</v>
      </c>
      <c r="R179" s="27">
        <f t="shared" si="68"/>
        <v>41.288659793814439</v>
      </c>
      <c r="S179" s="2">
        <v>30</v>
      </c>
      <c r="T179" s="28">
        <v>0.5</v>
      </c>
      <c r="U179" s="28">
        <f t="shared" si="69"/>
        <v>30.5</v>
      </c>
      <c r="V179" s="28">
        <v>43</v>
      </c>
      <c r="W179" s="27">
        <f t="shared" si="70"/>
        <v>7.0930232558139537</v>
      </c>
      <c r="X179" s="21">
        <f t="shared" si="71"/>
        <v>73.960630418049448</v>
      </c>
      <c r="Y179" s="2">
        <f t="shared" si="76"/>
        <v>17</v>
      </c>
      <c r="Z179" s="2">
        <v>31</v>
      </c>
      <c r="AA179" s="22">
        <f t="shared" si="72"/>
        <v>0.54838709677419351</v>
      </c>
    </row>
    <row r="180" spans="1:27">
      <c r="A180" s="13" t="s">
        <v>240</v>
      </c>
      <c r="B180" s="20" t="s">
        <v>241</v>
      </c>
      <c r="C180" s="2" t="s">
        <v>26</v>
      </c>
      <c r="D180" s="2" t="s">
        <v>231</v>
      </c>
      <c r="E180" s="2">
        <v>70</v>
      </c>
      <c r="F180" s="21">
        <v>13</v>
      </c>
      <c r="G180" s="21">
        <f t="shared" si="64"/>
        <v>83</v>
      </c>
      <c r="H180" s="21">
        <f t="shared" si="73"/>
        <v>95</v>
      </c>
      <c r="I180" s="27">
        <f t="shared" si="65"/>
        <v>26.210526315789476</v>
      </c>
      <c r="J180" s="21">
        <v>3.68</v>
      </c>
      <c r="K180" s="21">
        <f t="shared" si="74"/>
        <v>3.88</v>
      </c>
      <c r="L180" s="27">
        <f t="shared" si="66"/>
        <v>42.680412371134025</v>
      </c>
      <c r="M180" s="2">
        <v>0</v>
      </c>
      <c r="N180" s="2">
        <v>0</v>
      </c>
      <c r="O180" s="28">
        <v>0.5</v>
      </c>
      <c r="P180" s="28">
        <f t="shared" si="75"/>
        <v>67.75</v>
      </c>
      <c r="Q180" s="27">
        <f t="shared" si="67"/>
        <v>0.11070110701107011</v>
      </c>
      <c r="R180" s="27">
        <f t="shared" si="68"/>
        <v>42.791113478145093</v>
      </c>
      <c r="S180" s="2">
        <v>30</v>
      </c>
      <c r="T180" s="28">
        <v>0.5</v>
      </c>
      <c r="U180" s="28">
        <f t="shared" si="69"/>
        <v>30.5</v>
      </c>
      <c r="V180" s="28">
        <v>43</v>
      </c>
      <c r="W180" s="27">
        <f t="shared" si="70"/>
        <v>7.0930232558139537</v>
      </c>
      <c r="X180" s="21">
        <f t="shared" si="71"/>
        <v>76.094663049748533</v>
      </c>
      <c r="Y180" s="2">
        <f t="shared" si="76"/>
        <v>8</v>
      </c>
      <c r="Z180" s="2">
        <v>31</v>
      </c>
      <c r="AA180" s="22">
        <f t="shared" si="72"/>
        <v>0.25806451612903225</v>
      </c>
    </row>
    <row r="181" spans="1:27">
      <c r="A181" s="13" t="s">
        <v>242</v>
      </c>
      <c r="B181" s="20" t="s">
        <v>243</v>
      </c>
      <c r="C181" s="2" t="s">
        <v>26</v>
      </c>
      <c r="D181" s="2" t="s">
        <v>231</v>
      </c>
      <c r="E181" s="2">
        <v>70</v>
      </c>
      <c r="F181" s="21">
        <v>13</v>
      </c>
      <c r="G181" s="21">
        <f t="shared" si="64"/>
        <v>83</v>
      </c>
      <c r="H181" s="21">
        <f t="shared" si="73"/>
        <v>95</v>
      </c>
      <c r="I181" s="27">
        <f t="shared" si="65"/>
        <v>26.210526315789476</v>
      </c>
      <c r="J181" s="21">
        <v>3.64</v>
      </c>
      <c r="K181" s="21">
        <f t="shared" si="74"/>
        <v>3.88</v>
      </c>
      <c r="L181" s="27">
        <f t="shared" si="66"/>
        <v>42.216494845360828</v>
      </c>
      <c r="M181" s="2">
        <v>0</v>
      </c>
      <c r="N181" s="2">
        <v>0</v>
      </c>
      <c r="O181" s="28">
        <v>0.25</v>
      </c>
      <c r="P181" s="28">
        <f t="shared" si="75"/>
        <v>67.75</v>
      </c>
      <c r="Q181" s="27">
        <f t="shared" si="67"/>
        <v>5.5350553505535055E-2</v>
      </c>
      <c r="R181" s="27">
        <f t="shared" si="68"/>
        <v>42.271845398866361</v>
      </c>
      <c r="S181" s="2">
        <v>30</v>
      </c>
      <c r="T181" s="28">
        <v>1</v>
      </c>
      <c r="U181" s="28">
        <f t="shared" si="69"/>
        <v>31</v>
      </c>
      <c r="V181" s="28">
        <v>43</v>
      </c>
      <c r="W181" s="27">
        <f t="shared" si="70"/>
        <v>7.2093023255813948</v>
      </c>
      <c r="X181" s="21">
        <f t="shared" si="71"/>
        <v>75.691674040237231</v>
      </c>
      <c r="Y181" s="2">
        <f t="shared" si="76"/>
        <v>11</v>
      </c>
      <c r="Z181" s="2">
        <v>31</v>
      </c>
      <c r="AA181" s="22">
        <f t="shared" si="72"/>
        <v>0.35483870967741937</v>
      </c>
    </row>
    <row r="182" spans="1:27">
      <c r="A182" s="13" t="s">
        <v>244</v>
      </c>
      <c r="B182" s="20" t="s">
        <v>245</v>
      </c>
      <c r="C182" s="2" t="s">
        <v>26</v>
      </c>
      <c r="D182" s="2" t="s">
        <v>231</v>
      </c>
      <c r="E182" s="2">
        <v>70</v>
      </c>
      <c r="F182" s="21">
        <v>1.5</v>
      </c>
      <c r="G182" s="21">
        <f t="shared" si="64"/>
        <v>71.5</v>
      </c>
      <c r="H182" s="21">
        <f t="shared" si="73"/>
        <v>95</v>
      </c>
      <c r="I182" s="27">
        <f t="shared" si="65"/>
        <v>22.578947368421051</v>
      </c>
      <c r="J182" s="21">
        <v>3.26</v>
      </c>
      <c r="K182" s="21">
        <f t="shared" si="74"/>
        <v>3.88</v>
      </c>
      <c r="L182" s="27">
        <f t="shared" si="66"/>
        <v>37.809278350515463</v>
      </c>
      <c r="M182" s="2">
        <v>0</v>
      </c>
      <c r="N182" s="2">
        <v>0</v>
      </c>
      <c r="O182" s="28">
        <v>0</v>
      </c>
      <c r="P182" s="28">
        <f t="shared" si="75"/>
        <v>67.75</v>
      </c>
      <c r="Q182" s="27">
        <f t="shared" si="67"/>
        <v>0</v>
      </c>
      <c r="R182" s="27">
        <f t="shared" si="68"/>
        <v>37.809278350515463</v>
      </c>
      <c r="S182" s="2">
        <v>30</v>
      </c>
      <c r="T182" s="28">
        <v>3</v>
      </c>
      <c r="U182" s="28">
        <f t="shared" si="69"/>
        <v>33</v>
      </c>
      <c r="V182" s="28">
        <v>43</v>
      </c>
      <c r="W182" s="27">
        <f t="shared" si="70"/>
        <v>7.6744186046511631</v>
      </c>
      <c r="X182" s="21">
        <f t="shared" si="71"/>
        <v>68.062644323587676</v>
      </c>
      <c r="Y182" s="2">
        <f t="shared" si="76"/>
        <v>30</v>
      </c>
      <c r="Z182" s="2">
        <v>31</v>
      </c>
      <c r="AA182" s="22">
        <f t="shared" si="72"/>
        <v>0.967741935483871</v>
      </c>
    </row>
    <row r="183" spans="1:27">
      <c r="A183" s="13" t="s">
        <v>246</v>
      </c>
      <c r="B183" s="20" t="s">
        <v>247</v>
      </c>
      <c r="C183" s="2" t="s">
        <v>26</v>
      </c>
      <c r="D183" s="2" t="s">
        <v>231</v>
      </c>
      <c r="E183" s="2">
        <v>70</v>
      </c>
      <c r="F183" s="21">
        <v>14</v>
      </c>
      <c r="G183" s="21">
        <f t="shared" si="64"/>
        <v>84</v>
      </c>
      <c r="H183" s="21">
        <f t="shared" si="73"/>
        <v>95</v>
      </c>
      <c r="I183" s="27">
        <f t="shared" si="65"/>
        <v>26.526315789473685</v>
      </c>
      <c r="J183" s="21">
        <v>3.64</v>
      </c>
      <c r="K183" s="21">
        <f t="shared" si="74"/>
        <v>3.88</v>
      </c>
      <c r="L183" s="27">
        <f t="shared" si="66"/>
        <v>42.216494845360828</v>
      </c>
      <c r="M183" s="2">
        <v>0</v>
      </c>
      <c r="N183" s="2">
        <v>0</v>
      </c>
      <c r="O183" s="28">
        <v>0</v>
      </c>
      <c r="P183" s="28">
        <f t="shared" si="75"/>
        <v>67.75</v>
      </c>
      <c r="Q183" s="27">
        <f t="shared" si="67"/>
        <v>0</v>
      </c>
      <c r="R183" s="27">
        <f t="shared" si="68"/>
        <v>42.216494845360828</v>
      </c>
      <c r="S183" s="2">
        <v>30</v>
      </c>
      <c r="T183" s="28">
        <v>1</v>
      </c>
      <c r="U183" s="28">
        <f t="shared" si="69"/>
        <v>31</v>
      </c>
      <c r="V183" s="28">
        <v>43</v>
      </c>
      <c r="W183" s="27">
        <f t="shared" si="70"/>
        <v>7.2093023255813948</v>
      </c>
      <c r="X183" s="21">
        <f t="shared" si="71"/>
        <v>75.952112960415903</v>
      </c>
      <c r="Y183" s="2">
        <f t="shared" si="76"/>
        <v>9</v>
      </c>
      <c r="Z183" s="2">
        <v>31</v>
      </c>
      <c r="AA183" s="22">
        <f t="shared" si="72"/>
        <v>0.29032258064516131</v>
      </c>
    </row>
    <row r="184" spans="1:27">
      <c r="A184" s="13" t="s">
        <v>248</v>
      </c>
      <c r="B184" s="20" t="s">
        <v>249</v>
      </c>
      <c r="C184" s="2" t="s">
        <v>26</v>
      </c>
      <c r="D184" s="2" t="s">
        <v>231</v>
      </c>
      <c r="E184" s="2">
        <v>70</v>
      </c>
      <c r="F184" s="21">
        <v>-1</v>
      </c>
      <c r="G184" s="21">
        <f t="shared" si="64"/>
        <v>69</v>
      </c>
      <c r="H184" s="21">
        <f t="shared" si="73"/>
        <v>95</v>
      </c>
      <c r="I184" s="27">
        <f t="shared" si="65"/>
        <v>21.789473684210527</v>
      </c>
      <c r="J184" s="21">
        <v>3.12</v>
      </c>
      <c r="K184" s="21">
        <f t="shared" si="74"/>
        <v>3.88</v>
      </c>
      <c r="L184" s="27">
        <f t="shared" si="66"/>
        <v>36.185567010309278</v>
      </c>
      <c r="M184" s="2">
        <v>0</v>
      </c>
      <c r="N184" s="2">
        <v>0</v>
      </c>
      <c r="O184" s="28">
        <v>0.33</v>
      </c>
      <c r="P184" s="28">
        <f t="shared" si="75"/>
        <v>67.75</v>
      </c>
      <c r="Q184" s="27">
        <f t="shared" si="67"/>
        <v>7.3062730627306283E-2</v>
      </c>
      <c r="R184" s="27">
        <f t="shared" si="68"/>
        <v>36.258629740936584</v>
      </c>
      <c r="S184" s="2">
        <v>30</v>
      </c>
      <c r="T184" s="28">
        <v>0</v>
      </c>
      <c r="U184" s="28">
        <f t="shared" si="69"/>
        <v>30</v>
      </c>
      <c r="V184" s="28">
        <v>43</v>
      </c>
      <c r="W184" s="27">
        <f t="shared" si="70"/>
        <v>6.9767441860465116</v>
      </c>
      <c r="X184" s="21">
        <f t="shared" si="71"/>
        <v>65.024847611193621</v>
      </c>
      <c r="Y184" s="2">
        <f t="shared" si="76"/>
        <v>31</v>
      </c>
      <c r="Z184" s="2">
        <v>31</v>
      </c>
      <c r="AA184" s="22">
        <f t="shared" si="72"/>
        <v>1</v>
      </c>
    </row>
    <row r="185" spans="1:27">
      <c r="A185" s="13" t="s">
        <v>250</v>
      </c>
      <c r="B185" s="20" t="s">
        <v>251</v>
      </c>
      <c r="C185" s="2" t="s">
        <v>26</v>
      </c>
      <c r="D185" s="2" t="s">
        <v>231</v>
      </c>
      <c r="E185" s="2">
        <v>70</v>
      </c>
      <c r="F185" s="21">
        <v>11</v>
      </c>
      <c r="G185" s="21">
        <f t="shared" si="64"/>
        <v>81</v>
      </c>
      <c r="H185" s="21">
        <f t="shared" si="73"/>
        <v>95</v>
      </c>
      <c r="I185" s="27">
        <f t="shared" si="65"/>
        <v>25.578947368421051</v>
      </c>
      <c r="J185" s="21">
        <v>3.72</v>
      </c>
      <c r="K185" s="21">
        <f t="shared" si="74"/>
        <v>3.88</v>
      </c>
      <c r="L185" s="27">
        <f t="shared" si="66"/>
        <v>43.144329896907216</v>
      </c>
      <c r="M185" s="2">
        <v>0</v>
      </c>
      <c r="N185" s="2">
        <v>0</v>
      </c>
      <c r="O185" s="28">
        <v>0.57999999999999996</v>
      </c>
      <c r="P185" s="28">
        <f t="shared" si="75"/>
        <v>67.75</v>
      </c>
      <c r="Q185" s="27">
        <f t="shared" si="67"/>
        <v>0.12841328413284131</v>
      </c>
      <c r="R185" s="27">
        <f t="shared" si="68"/>
        <v>43.272743181040056</v>
      </c>
      <c r="S185" s="2">
        <v>30</v>
      </c>
      <c r="T185" s="28">
        <v>0</v>
      </c>
      <c r="U185" s="28">
        <f t="shared" si="69"/>
        <v>30</v>
      </c>
      <c r="V185" s="28">
        <v>43</v>
      </c>
      <c r="W185" s="27">
        <f t="shared" si="70"/>
        <v>6.9767441860465116</v>
      </c>
      <c r="X185" s="21">
        <f t="shared" si="71"/>
        <v>75.828434735507628</v>
      </c>
      <c r="Y185" s="2">
        <f t="shared" si="76"/>
        <v>10</v>
      </c>
      <c r="Z185" s="2">
        <v>31</v>
      </c>
      <c r="AA185" s="22">
        <f t="shared" si="72"/>
        <v>0.32258064516129031</v>
      </c>
    </row>
    <row r="186" spans="1:27">
      <c r="A186" s="13" t="s">
        <v>252</v>
      </c>
      <c r="B186" s="20" t="s">
        <v>253</v>
      </c>
      <c r="C186" s="2" t="s">
        <v>26</v>
      </c>
      <c r="D186" s="2" t="s">
        <v>231</v>
      </c>
      <c r="E186" s="2">
        <v>70</v>
      </c>
      <c r="F186" s="21">
        <v>11</v>
      </c>
      <c r="G186" s="21">
        <f t="shared" si="64"/>
        <v>81</v>
      </c>
      <c r="H186" s="21">
        <f t="shared" si="73"/>
        <v>95</v>
      </c>
      <c r="I186" s="27">
        <f t="shared" si="65"/>
        <v>25.578947368421051</v>
      </c>
      <c r="J186" s="21">
        <v>3.64</v>
      </c>
      <c r="K186" s="21">
        <f t="shared" si="74"/>
        <v>3.88</v>
      </c>
      <c r="L186" s="27">
        <f t="shared" si="66"/>
        <v>42.216494845360828</v>
      </c>
      <c r="M186" s="2">
        <v>0</v>
      </c>
      <c r="N186" s="2">
        <v>0</v>
      </c>
      <c r="O186" s="28">
        <v>2</v>
      </c>
      <c r="P186" s="28">
        <f t="shared" si="75"/>
        <v>67.75</v>
      </c>
      <c r="Q186" s="27">
        <f t="shared" si="67"/>
        <v>0.44280442804428044</v>
      </c>
      <c r="R186" s="27">
        <f t="shared" si="68"/>
        <v>42.659299273405111</v>
      </c>
      <c r="S186" s="2">
        <v>30</v>
      </c>
      <c r="T186" s="28">
        <v>0</v>
      </c>
      <c r="U186" s="28">
        <f t="shared" si="69"/>
        <v>30</v>
      </c>
      <c r="V186" s="28">
        <v>43</v>
      </c>
      <c r="W186" s="27">
        <f t="shared" si="70"/>
        <v>6.9767441860465116</v>
      </c>
      <c r="X186" s="21">
        <f t="shared" si="71"/>
        <v>75.214990827872683</v>
      </c>
      <c r="Y186" s="2">
        <f t="shared" si="76"/>
        <v>13</v>
      </c>
      <c r="Z186" s="2">
        <v>31</v>
      </c>
      <c r="AA186" s="22">
        <f t="shared" si="72"/>
        <v>0.41935483870967744</v>
      </c>
    </row>
    <row r="187" spans="1:27">
      <c r="A187" s="13" t="s">
        <v>254</v>
      </c>
      <c r="B187" s="20" t="s">
        <v>255</v>
      </c>
      <c r="C187" s="2" t="s">
        <v>26</v>
      </c>
      <c r="D187" s="2" t="s">
        <v>231</v>
      </c>
      <c r="E187" s="2">
        <v>70</v>
      </c>
      <c r="F187" s="21">
        <v>11</v>
      </c>
      <c r="G187" s="21">
        <f t="shared" si="64"/>
        <v>81</v>
      </c>
      <c r="H187" s="21">
        <f t="shared" si="73"/>
        <v>95</v>
      </c>
      <c r="I187" s="27">
        <f t="shared" si="65"/>
        <v>25.578947368421051</v>
      </c>
      <c r="J187" s="21">
        <v>3.56</v>
      </c>
      <c r="K187" s="21">
        <f t="shared" si="74"/>
        <v>3.88</v>
      </c>
      <c r="L187" s="27">
        <f t="shared" si="66"/>
        <v>41.288659793814439</v>
      </c>
      <c r="M187" s="2">
        <v>0</v>
      </c>
      <c r="N187" s="2">
        <v>0</v>
      </c>
      <c r="O187" s="28">
        <v>0</v>
      </c>
      <c r="P187" s="28">
        <f t="shared" si="75"/>
        <v>67.75</v>
      </c>
      <c r="Q187" s="27">
        <f t="shared" si="67"/>
        <v>0</v>
      </c>
      <c r="R187" s="27">
        <f t="shared" si="68"/>
        <v>41.288659793814439</v>
      </c>
      <c r="S187" s="2">
        <v>30</v>
      </c>
      <c r="T187" s="28">
        <v>0</v>
      </c>
      <c r="U187" s="28">
        <f t="shared" si="69"/>
        <v>30</v>
      </c>
      <c r="V187" s="28">
        <v>43</v>
      </c>
      <c r="W187" s="27">
        <f t="shared" si="70"/>
        <v>6.9767441860465116</v>
      </c>
      <c r="X187" s="21">
        <f t="shared" si="71"/>
        <v>73.844351348282004</v>
      </c>
      <c r="Y187" s="2">
        <f t="shared" si="76"/>
        <v>18</v>
      </c>
      <c r="Z187" s="2">
        <v>31</v>
      </c>
      <c r="AA187" s="22">
        <f t="shared" si="72"/>
        <v>0.58064516129032262</v>
      </c>
    </row>
    <row r="188" spans="1:27">
      <c r="A188" s="13" t="s">
        <v>256</v>
      </c>
      <c r="B188" s="20" t="s">
        <v>257</v>
      </c>
      <c r="C188" s="2" t="s">
        <v>26</v>
      </c>
      <c r="D188" s="2" t="s">
        <v>231</v>
      </c>
      <c r="E188" s="2">
        <v>70</v>
      </c>
      <c r="F188" s="21">
        <v>13</v>
      </c>
      <c r="G188" s="21">
        <f t="shared" si="64"/>
        <v>83</v>
      </c>
      <c r="H188" s="21">
        <f t="shared" si="73"/>
        <v>95</v>
      </c>
      <c r="I188" s="27">
        <f t="shared" si="65"/>
        <v>26.210526315789476</v>
      </c>
      <c r="J188" s="21">
        <v>3.86</v>
      </c>
      <c r="K188" s="21">
        <f t="shared" si="74"/>
        <v>3.88</v>
      </c>
      <c r="L188" s="27">
        <f t="shared" si="66"/>
        <v>44.768041237113401</v>
      </c>
      <c r="M188" s="2">
        <v>0</v>
      </c>
      <c r="N188" s="2">
        <v>0</v>
      </c>
      <c r="O188" s="28">
        <v>2.33</v>
      </c>
      <c r="P188" s="28">
        <f t="shared" si="75"/>
        <v>67.75</v>
      </c>
      <c r="Q188" s="27">
        <f t="shared" si="67"/>
        <v>0.51586715867158672</v>
      </c>
      <c r="R188" s="27">
        <f t="shared" si="68"/>
        <v>45.283908395784991</v>
      </c>
      <c r="S188" s="2">
        <v>30</v>
      </c>
      <c r="T188" s="28">
        <v>3</v>
      </c>
      <c r="U188" s="28">
        <f t="shared" si="69"/>
        <v>33</v>
      </c>
      <c r="V188" s="28">
        <v>43</v>
      </c>
      <c r="W188" s="27">
        <f t="shared" si="70"/>
        <v>7.6744186046511631</v>
      </c>
      <c r="X188" s="21">
        <f t="shared" si="71"/>
        <v>79.168853316225636</v>
      </c>
      <c r="Y188" s="2">
        <f t="shared" si="76"/>
        <v>5</v>
      </c>
      <c r="Z188" s="2">
        <v>31</v>
      </c>
      <c r="AA188" s="22">
        <f t="shared" si="72"/>
        <v>0.16129032258064516</v>
      </c>
    </row>
    <row r="189" spans="1:27">
      <c r="A189" s="13" t="s">
        <v>258</v>
      </c>
      <c r="B189" s="20" t="s">
        <v>259</v>
      </c>
      <c r="C189" s="2" t="s">
        <v>26</v>
      </c>
      <c r="D189" s="2" t="s">
        <v>231</v>
      </c>
      <c r="E189" s="2">
        <v>69</v>
      </c>
      <c r="F189" s="21">
        <v>5</v>
      </c>
      <c r="G189" s="21">
        <f t="shared" si="64"/>
        <v>74</v>
      </c>
      <c r="H189" s="21">
        <f t="shared" si="73"/>
        <v>95</v>
      </c>
      <c r="I189" s="27">
        <f t="shared" si="65"/>
        <v>23.368421052631579</v>
      </c>
      <c r="J189" s="21">
        <v>3.6</v>
      </c>
      <c r="K189" s="21">
        <f t="shared" si="74"/>
        <v>3.88</v>
      </c>
      <c r="L189" s="27">
        <f t="shared" si="66"/>
        <v>41.75257731958763</v>
      </c>
      <c r="M189" s="2">
        <v>0</v>
      </c>
      <c r="N189" s="2">
        <v>0</v>
      </c>
      <c r="O189" s="28">
        <v>1.5</v>
      </c>
      <c r="P189" s="28">
        <f t="shared" si="75"/>
        <v>67.75</v>
      </c>
      <c r="Q189" s="27">
        <f t="shared" si="67"/>
        <v>0.33210332103321033</v>
      </c>
      <c r="R189" s="27">
        <f t="shared" si="68"/>
        <v>42.084680640620839</v>
      </c>
      <c r="S189" s="2">
        <v>30</v>
      </c>
      <c r="T189" s="28">
        <v>3.5</v>
      </c>
      <c r="U189" s="28">
        <f t="shared" si="69"/>
        <v>33.5</v>
      </c>
      <c r="V189" s="28">
        <v>43</v>
      </c>
      <c r="W189" s="27">
        <f t="shared" si="70"/>
        <v>7.7906976744186052</v>
      </c>
      <c r="X189" s="21">
        <f t="shared" si="71"/>
        <v>73.243799367671031</v>
      </c>
      <c r="Y189" s="2">
        <f t="shared" si="76"/>
        <v>19</v>
      </c>
      <c r="Z189" s="2">
        <v>31</v>
      </c>
      <c r="AA189" s="22">
        <f t="shared" si="72"/>
        <v>0.61290322580645162</v>
      </c>
    </row>
    <row r="190" spans="1:27">
      <c r="A190" s="13" t="s">
        <v>260</v>
      </c>
      <c r="B190" s="20" t="s">
        <v>261</v>
      </c>
      <c r="C190" s="2" t="s">
        <v>26</v>
      </c>
      <c r="D190" s="2" t="s">
        <v>231</v>
      </c>
      <c r="E190" s="2">
        <v>70</v>
      </c>
      <c r="F190" s="21">
        <v>17</v>
      </c>
      <c r="G190" s="21">
        <f t="shared" si="64"/>
        <v>87</v>
      </c>
      <c r="H190" s="21">
        <f t="shared" si="73"/>
        <v>95</v>
      </c>
      <c r="I190" s="27">
        <f t="shared" si="65"/>
        <v>27.473684210526315</v>
      </c>
      <c r="J190" s="21">
        <v>3.68</v>
      </c>
      <c r="K190" s="21">
        <f t="shared" si="74"/>
        <v>3.88</v>
      </c>
      <c r="L190" s="27">
        <f t="shared" si="66"/>
        <v>42.680412371134025</v>
      </c>
      <c r="M190" s="2">
        <v>0</v>
      </c>
      <c r="N190" s="2">
        <v>0</v>
      </c>
      <c r="O190" s="28">
        <v>1.5</v>
      </c>
      <c r="P190" s="28">
        <f t="shared" si="75"/>
        <v>67.75</v>
      </c>
      <c r="Q190" s="27">
        <f t="shared" si="67"/>
        <v>0.33210332103321033</v>
      </c>
      <c r="R190" s="27">
        <f t="shared" si="68"/>
        <v>43.012515692167234</v>
      </c>
      <c r="S190" s="2">
        <v>30</v>
      </c>
      <c r="T190" s="28">
        <v>10</v>
      </c>
      <c r="U190" s="28">
        <f t="shared" si="69"/>
        <v>40</v>
      </c>
      <c r="V190" s="28">
        <v>43</v>
      </c>
      <c r="W190" s="27">
        <f t="shared" si="70"/>
        <v>9.3023255813953494</v>
      </c>
      <c r="X190" s="21">
        <f t="shared" si="71"/>
        <v>79.788525484088908</v>
      </c>
      <c r="Y190" s="2">
        <f t="shared" si="76"/>
        <v>3</v>
      </c>
      <c r="Z190" s="2">
        <v>31</v>
      </c>
      <c r="AA190" s="22">
        <f t="shared" si="72"/>
        <v>9.6774193548387094E-2</v>
      </c>
    </row>
    <row r="191" spans="1:27">
      <c r="A191" s="13" t="s">
        <v>262</v>
      </c>
      <c r="B191" s="20" t="s">
        <v>263</v>
      </c>
      <c r="C191" s="2" t="s">
        <v>26</v>
      </c>
      <c r="D191" s="2" t="s">
        <v>231</v>
      </c>
      <c r="E191" s="2">
        <v>70</v>
      </c>
      <c r="F191" s="21">
        <v>13</v>
      </c>
      <c r="G191" s="21">
        <f t="shared" si="64"/>
        <v>83</v>
      </c>
      <c r="H191" s="21">
        <f t="shared" si="73"/>
        <v>95</v>
      </c>
      <c r="I191" s="27">
        <f t="shared" si="65"/>
        <v>26.210526315789476</v>
      </c>
      <c r="J191" s="21">
        <v>3.84</v>
      </c>
      <c r="K191" s="21">
        <f t="shared" si="74"/>
        <v>3.88</v>
      </c>
      <c r="L191" s="27">
        <f t="shared" si="66"/>
        <v>44.536082474226802</v>
      </c>
      <c r="M191" s="2">
        <v>0</v>
      </c>
      <c r="N191" s="2">
        <v>0</v>
      </c>
      <c r="O191" s="28">
        <v>6.16</v>
      </c>
      <c r="P191" s="28">
        <f t="shared" si="75"/>
        <v>67.75</v>
      </c>
      <c r="Q191" s="27">
        <f t="shared" si="67"/>
        <v>1.3638376383763837</v>
      </c>
      <c r="R191" s="27">
        <f t="shared" si="68"/>
        <v>45.899920112603183</v>
      </c>
      <c r="S191" s="2">
        <v>30</v>
      </c>
      <c r="T191" s="28">
        <v>1</v>
      </c>
      <c r="U191" s="28">
        <f t="shared" si="69"/>
        <v>31</v>
      </c>
      <c r="V191" s="28">
        <v>43</v>
      </c>
      <c r="W191" s="27">
        <f t="shared" si="70"/>
        <v>7.2093023255813948</v>
      </c>
      <c r="X191" s="21">
        <f t="shared" si="71"/>
        <v>79.319748753974054</v>
      </c>
      <c r="Y191" s="2">
        <f t="shared" si="76"/>
        <v>4</v>
      </c>
      <c r="Z191" s="2">
        <v>31</v>
      </c>
      <c r="AA191" s="22">
        <f t="shared" si="72"/>
        <v>0.12903225806451613</v>
      </c>
    </row>
    <row r="192" spans="1:27">
      <c r="A192" s="13" t="s">
        <v>264</v>
      </c>
      <c r="B192" s="20" t="s">
        <v>265</v>
      </c>
      <c r="C192" s="2" t="s">
        <v>26</v>
      </c>
      <c r="D192" s="2" t="s">
        <v>231</v>
      </c>
      <c r="E192" s="2">
        <v>70</v>
      </c>
      <c r="F192" s="21">
        <v>4.5</v>
      </c>
      <c r="G192" s="21">
        <f t="shared" si="64"/>
        <v>74.5</v>
      </c>
      <c r="H192" s="21">
        <f t="shared" si="73"/>
        <v>95</v>
      </c>
      <c r="I192" s="27">
        <f t="shared" si="65"/>
        <v>23.526315789473685</v>
      </c>
      <c r="J192" s="21">
        <v>3.32</v>
      </c>
      <c r="K192" s="21">
        <f t="shared" si="74"/>
        <v>3.88</v>
      </c>
      <c r="L192" s="27">
        <f t="shared" si="66"/>
        <v>38.505154639175252</v>
      </c>
      <c r="M192" s="2">
        <v>0</v>
      </c>
      <c r="N192" s="2">
        <v>0</v>
      </c>
      <c r="O192" s="28">
        <v>0</v>
      </c>
      <c r="P192" s="28">
        <f t="shared" si="75"/>
        <v>67.75</v>
      </c>
      <c r="Q192" s="27">
        <f t="shared" si="67"/>
        <v>0</v>
      </c>
      <c r="R192" s="27">
        <f t="shared" si="68"/>
        <v>38.505154639175252</v>
      </c>
      <c r="S192" s="2">
        <v>30</v>
      </c>
      <c r="T192" s="28">
        <v>0</v>
      </c>
      <c r="U192" s="28">
        <f t="shared" si="69"/>
        <v>30</v>
      </c>
      <c r="V192" s="28">
        <v>43</v>
      </c>
      <c r="W192" s="27">
        <f t="shared" si="70"/>
        <v>6.9767441860465116</v>
      </c>
      <c r="X192" s="21">
        <f t="shared" si="71"/>
        <v>69.008214614695447</v>
      </c>
      <c r="Y192" s="2">
        <f t="shared" si="76"/>
        <v>29</v>
      </c>
      <c r="Z192" s="2">
        <v>31</v>
      </c>
      <c r="AA192" s="22">
        <f t="shared" si="72"/>
        <v>0.93548387096774188</v>
      </c>
    </row>
    <row r="193" spans="1:27">
      <c r="A193" s="13" t="s">
        <v>266</v>
      </c>
      <c r="B193" s="20" t="s">
        <v>267</v>
      </c>
      <c r="C193" s="2" t="s">
        <v>26</v>
      </c>
      <c r="D193" s="2" t="s">
        <v>231</v>
      </c>
      <c r="E193" s="2">
        <v>70</v>
      </c>
      <c r="F193" s="21">
        <v>22</v>
      </c>
      <c r="G193" s="21">
        <f t="shared" si="64"/>
        <v>92</v>
      </c>
      <c r="H193" s="21">
        <f t="shared" si="73"/>
        <v>95</v>
      </c>
      <c r="I193" s="27">
        <f t="shared" si="65"/>
        <v>29.05263157894737</v>
      </c>
      <c r="J193" s="21">
        <v>3.56</v>
      </c>
      <c r="K193" s="21">
        <f t="shared" si="74"/>
        <v>3.88</v>
      </c>
      <c r="L193" s="27">
        <f t="shared" si="66"/>
        <v>41.288659793814439</v>
      </c>
      <c r="M193" s="2">
        <v>0</v>
      </c>
      <c r="N193" s="2">
        <v>0</v>
      </c>
      <c r="O193" s="28">
        <v>1.33</v>
      </c>
      <c r="P193" s="28">
        <f t="shared" si="75"/>
        <v>67.75</v>
      </c>
      <c r="Q193" s="27">
        <f t="shared" si="67"/>
        <v>0.2944649446494465</v>
      </c>
      <c r="R193" s="27">
        <f t="shared" si="68"/>
        <v>41.583124738463887</v>
      </c>
      <c r="S193" s="2">
        <v>30</v>
      </c>
      <c r="T193" s="28">
        <v>5</v>
      </c>
      <c r="U193" s="28">
        <f t="shared" si="69"/>
        <v>35</v>
      </c>
      <c r="V193" s="28">
        <v>43</v>
      </c>
      <c r="W193" s="27">
        <f t="shared" si="70"/>
        <v>8.1395348837209305</v>
      </c>
      <c r="X193" s="21">
        <f t="shared" si="71"/>
        <v>78.775291201132177</v>
      </c>
      <c r="Y193" s="2">
        <f t="shared" si="76"/>
        <v>6</v>
      </c>
      <c r="Z193" s="2">
        <v>31</v>
      </c>
      <c r="AA193" s="22">
        <f t="shared" si="72"/>
        <v>0.19354838709677419</v>
      </c>
    </row>
    <row r="194" spans="1:27">
      <c r="A194" s="13" t="s">
        <v>268</v>
      </c>
      <c r="B194" s="20" t="s">
        <v>269</v>
      </c>
      <c r="C194" s="2" t="s">
        <v>26</v>
      </c>
      <c r="D194" s="2" t="s">
        <v>231</v>
      </c>
      <c r="E194" s="2">
        <v>70</v>
      </c>
      <c r="F194" s="21">
        <v>8</v>
      </c>
      <c r="G194" s="21">
        <f t="shared" si="64"/>
        <v>78</v>
      </c>
      <c r="H194" s="21">
        <f t="shared" si="73"/>
        <v>95</v>
      </c>
      <c r="I194" s="27">
        <f t="shared" si="65"/>
        <v>24.631578947368421</v>
      </c>
      <c r="J194" s="21">
        <v>3.64</v>
      </c>
      <c r="K194" s="21">
        <f t="shared" si="74"/>
        <v>3.88</v>
      </c>
      <c r="L194" s="27">
        <f t="shared" si="66"/>
        <v>42.216494845360828</v>
      </c>
      <c r="M194" s="2">
        <v>0</v>
      </c>
      <c r="N194" s="2">
        <v>0</v>
      </c>
      <c r="O194" s="28">
        <v>2.33</v>
      </c>
      <c r="P194" s="28">
        <f t="shared" si="75"/>
        <v>67.75</v>
      </c>
      <c r="Q194" s="27">
        <f t="shared" si="67"/>
        <v>0.51586715867158672</v>
      </c>
      <c r="R194" s="27">
        <f t="shared" si="68"/>
        <v>42.732362004032417</v>
      </c>
      <c r="S194" s="2">
        <v>30</v>
      </c>
      <c r="T194" s="28">
        <v>0</v>
      </c>
      <c r="U194" s="28">
        <f t="shared" si="69"/>
        <v>30</v>
      </c>
      <c r="V194" s="28">
        <v>43</v>
      </c>
      <c r="W194" s="27">
        <f t="shared" si="70"/>
        <v>6.9767441860465116</v>
      </c>
      <c r="X194" s="21">
        <f t="shared" si="71"/>
        <v>74.340685137447352</v>
      </c>
      <c r="Y194" s="2">
        <f t="shared" si="76"/>
        <v>16</v>
      </c>
      <c r="Z194" s="2">
        <v>31</v>
      </c>
      <c r="AA194" s="22">
        <f t="shared" si="72"/>
        <v>0.5161290322580645</v>
      </c>
    </row>
    <row r="195" spans="1:27">
      <c r="A195" s="13" t="s">
        <v>270</v>
      </c>
      <c r="B195" s="20" t="s">
        <v>271</v>
      </c>
      <c r="C195" s="2" t="s">
        <v>26</v>
      </c>
      <c r="D195" s="2" t="s">
        <v>231</v>
      </c>
      <c r="E195" s="2">
        <v>70</v>
      </c>
      <c r="F195" s="21">
        <v>9</v>
      </c>
      <c r="G195" s="21">
        <f t="shared" si="64"/>
        <v>79</v>
      </c>
      <c r="H195" s="21">
        <f t="shared" si="73"/>
        <v>95</v>
      </c>
      <c r="I195" s="27">
        <f t="shared" si="65"/>
        <v>24.947368421052634</v>
      </c>
      <c r="J195" s="21">
        <v>3.44</v>
      </c>
      <c r="K195" s="21">
        <f t="shared" si="74"/>
        <v>3.88</v>
      </c>
      <c r="L195" s="27">
        <f t="shared" si="66"/>
        <v>39.896907216494846</v>
      </c>
      <c r="M195" s="2">
        <v>0</v>
      </c>
      <c r="N195" s="2">
        <v>0</v>
      </c>
      <c r="O195" s="28">
        <v>0.33</v>
      </c>
      <c r="P195" s="28">
        <f t="shared" si="75"/>
        <v>67.75</v>
      </c>
      <c r="Q195" s="27">
        <f t="shared" si="67"/>
        <v>7.3062730627306283E-2</v>
      </c>
      <c r="R195" s="27">
        <f t="shared" si="68"/>
        <v>39.969969947122152</v>
      </c>
      <c r="S195" s="2">
        <v>30</v>
      </c>
      <c r="T195" s="28">
        <v>1</v>
      </c>
      <c r="U195" s="28">
        <f t="shared" si="69"/>
        <v>31</v>
      </c>
      <c r="V195" s="28">
        <v>43</v>
      </c>
      <c r="W195" s="27">
        <f t="shared" si="70"/>
        <v>7.2093023255813948</v>
      </c>
      <c r="X195" s="21">
        <f t="shared" si="71"/>
        <v>72.126640693756173</v>
      </c>
      <c r="Y195" s="2">
        <f t="shared" si="76"/>
        <v>21</v>
      </c>
      <c r="Z195" s="2">
        <v>31</v>
      </c>
      <c r="AA195" s="22">
        <f t="shared" si="72"/>
        <v>0.67741935483870963</v>
      </c>
    </row>
    <row r="196" spans="1:27">
      <c r="A196" s="13" t="s">
        <v>272</v>
      </c>
      <c r="B196" s="20" t="s">
        <v>273</v>
      </c>
      <c r="C196" s="2" t="s">
        <v>26</v>
      </c>
      <c r="D196" s="2" t="s">
        <v>231</v>
      </c>
      <c r="E196" s="2">
        <v>70</v>
      </c>
      <c r="F196" s="21">
        <v>13</v>
      </c>
      <c r="G196" s="21">
        <f t="shared" si="64"/>
        <v>83</v>
      </c>
      <c r="H196" s="21">
        <f t="shared" si="73"/>
        <v>95</v>
      </c>
      <c r="I196" s="27">
        <f t="shared" si="65"/>
        <v>26.210526315789476</v>
      </c>
      <c r="J196" s="21">
        <v>3.6</v>
      </c>
      <c r="K196" s="21">
        <f t="shared" si="74"/>
        <v>3.88</v>
      </c>
      <c r="L196" s="27">
        <f t="shared" si="66"/>
        <v>41.75257731958763</v>
      </c>
      <c r="M196" s="2">
        <v>0</v>
      </c>
      <c r="N196" s="2">
        <v>0</v>
      </c>
      <c r="O196" s="28">
        <v>0.33</v>
      </c>
      <c r="P196" s="28">
        <f t="shared" si="75"/>
        <v>67.75</v>
      </c>
      <c r="Q196" s="27">
        <f t="shared" si="67"/>
        <v>7.3062730627306283E-2</v>
      </c>
      <c r="R196" s="27">
        <f t="shared" si="68"/>
        <v>41.825640050214936</v>
      </c>
      <c r="S196" s="2">
        <v>30</v>
      </c>
      <c r="T196" s="28">
        <v>0.5</v>
      </c>
      <c r="U196" s="28">
        <f t="shared" si="69"/>
        <v>30.5</v>
      </c>
      <c r="V196" s="28">
        <v>43</v>
      </c>
      <c r="W196" s="27">
        <f t="shared" si="70"/>
        <v>7.0930232558139537</v>
      </c>
      <c r="X196" s="21">
        <f t="shared" si="71"/>
        <v>75.129189621818369</v>
      </c>
      <c r="Y196" s="2">
        <f t="shared" si="76"/>
        <v>15</v>
      </c>
      <c r="Z196" s="2">
        <v>31</v>
      </c>
      <c r="AA196" s="22">
        <f t="shared" si="72"/>
        <v>0.4838709677419355</v>
      </c>
    </row>
    <row r="197" spans="1:27">
      <c r="A197" s="13" t="s">
        <v>274</v>
      </c>
      <c r="B197" s="20" t="s">
        <v>275</v>
      </c>
      <c r="C197" s="2" t="s">
        <v>26</v>
      </c>
      <c r="D197" s="2" t="s">
        <v>231</v>
      </c>
      <c r="E197" s="2">
        <v>70</v>
      </c>
      <c r="F197" s="21">
        <v>3</v>
      </c>
      <c r="G197" s="21">
        <f t="shared" si="64"/>
        <v>73</v>
      </c>
      <c r="H197" s="21">
        <f t="shared" si="73"/>
        <v>95</v>
      </c>
      <c r="I197" s="27">
        <f t="shared" si="65"/>
        <v>23.052631578947366</v>
      </c>
      <c r="J197" s="21">
        <v>3.4</v>
      </c>
      <c r="K197" s="21">
        <f t="shared" si="74"/>
        <v>3.88</v>
      </c>
      <c r="L197" s="27">
        <f t="shared" si="66"/>
        <v>39.432989690721648</v>
      </c>
      <c r="M197" s="2">
        <v>0</v>
      </c>
      <c r="N197" s="2">
        <v>0</v>
      </c>
      <c r="O197" s="28">
        <v>0.33</v>
      </c>
      <c r="P197" s="28">
        <f t="shared" si="75"/>
        <v>67.75</v>
      </c>
      <c r="Q197" s="27">
        <f t="shared" si="67"/>
        <v>7.3062730627306283E-2</v>
      </c>
      <c r="R197" s="27">
        <f t="shared" si="68"/>
        <v>39.506052421348954</v>
      </c>
      <c r="S197" s="2">
        <v>30</v>
      </c>
      <c r="T197" s="28">
        <v>0</v>
      </c>
      <c r="U197" s="28">
        <f t="shared" si="69"/>
        <v>30</v>
      </c>
      <c r="V197" s="28">
        <v>43</v>
      </c>
      <c r="W197" s="27">
        <f t="shared" si="70"/>
        <v>6.9767441860465116</v>
      </c>
      <c r="X197" s="21">
        <f t="shared" si="71"/>
        <v>69.535428186342841</v>
      </c>
      <c r="Y197" s="2">
        <f t="shared" si="76"/>
        <v>27</v>
      </c>
      <c r="Z197" s="2">
        <v>31</v>
      </c>
      <c r="AA197" s="22">
        <f t="shared" si="72"/>
        <v>0.87096774193548387</v>
      </c>
    </row>
    <row r="198" spans="1:27">
      <c r="A198" s="13" t="s">
        <v>276</v>
      </c>
      <c r="B198" s="20" t="s">
        <v>277</v>
      </c>
      <c r="C198" s="2" t="s">
        <v>26</v>
      </c>
      <c r="D198" s="2" t="s">
        <v>231</v>
      </c>
      <c r="E198" s="2">
        <v>70</v>
      </c>
      <c r="F198" s="21">
        <v>25</v>
      </c>
      <c r="G198" s="21">
        <f t="shared" si="64"/>
        <v>95</v>
      </c>
      <c r="H198" s="21">
        <f t="shared" si="73"/>
        <v>95</v>
      </c>
      <c r="I198" s="27">
        <f t="shared" si="65"/>
        <v>30</v>
      </c>
      <c r="J198" s="21">
        <v>3.72</v>
      </c>
      <c r="K198" s="21">
        <f t="shared" si="74"/>
        <v>3.88</v>
      </c>
      <c r="L198" s="27">
        <f t="shared" si="66"/>
        <v>43.144329896907216</v>
      </c>
      <c r="M198" s="2">
        <v>0</v>
      </c>
      <c r="N198" s="2">
        <v>0</v>
      </c>
      <c r="O198" s="28">
        <v>67.75</v>
      </c>
      <c r="P198" s="28">
        <f t="shared" si="75"/>
        <v>67.75</v>
      </c>
      <c r="Q198" s="27">
        <f t="shared" si="67"/>
        <v>15</v>
      </c>
      <c r="R198" s="27">
        <f t="shared" si="68"/>
        <v>58.144329896907216</v>
      </c>
      <c r="S198" s="2">
        <v>30</v>
      </c>
      <c r="T198" s="28">
        <v>13</v>
      </c>
      <c r="U198" s="28">
        <f t="shared" si="69"/>
        <v>43</v>
      </c>
      <c r="V198" s="28">
        <v>43</v>
      </c>
      <c r="W198" s="27">
        <f t="shared" si="70"/>
        <v>10</v>
      </c>
      <c r="X198" s="21">
        <f t="shared" si="71"/>
        <v>98.144329896907209</v>
      </c>
      <c r="Y198" s="2">
        <f t="shared" si="76"/>
        <v>1</v>
      </c>
      <c r="Z198" s="2">
        <v>31</v>
      </c>
      <c r="AA198" s="22">
        <f t="shared" si="72"/>
        <v>3.2258064516129031E-2</v>
      </c>
    </row>
    <row r="199" spans="1:27">
      <c r="A199" s="13" t="s">
        <v>278</v>
      </c>
      <c r="B199" s="20" t="s">
        <v>279</v>
      </c>
      <c r="C199" s="2" t="s">
        <v>26</v>
      </c>
      <c r="D199" s="2" t="s">
        <v>231</v>
      </c>
      <c r="E199" s="2">
        <v>70</v>
      </c>
      <c r="F199" s="21">
        <v>5</v>
      </c>
      <c r="G199" s="21">
        <f t="shared" ref="G199:G262" si="77">E199+F199</f>
        <v>75</v>
      </c>
      <c r="H199" s="21">
        <f t="shared" si="73"/>
        <v>95</v>
      </c>
      <c r="I199" s="27">
        <f t="shared" ref="I199:I262" si="78">G199/H199*30</f>
        <v>23.684210526315791</v>
      </c>
      <c r="J199" s="21">
        <v>3.44</v>
      </c>
      <c r="K199" s="21">
        <f t="shared" si="74"/>
        <v>3.88</v>
      </c>
      <c r="L199" s="27">
        <f t="shared" ref="L199:L262" si="79">J199/K199*45</f>
        <v>39.896907216494846</v>
      </c>
      <c r="M199" s="2">
        <v>0</v>
      </c>
      <c r="N199" s="2">
        <v>0</v>
      </c>
      <c r="O199" s="28">
        <v>0.57999999999999996</v>
      </c>
      <c r="P199" s="28">
        <f t="shared" si="75"/>
        <v>67.75</v>
      </c>
      <c r="Q199" s="27">
        <f t="shared" ref="Q199:Q262" si="80">O199/P199*15</f>
        <v>0.12841328413284131</v>
      </c>
      <c r="R199" s="27">
        <f t="shared" ref="R199:R262" si="81">L199+Q199</f>
        <v>40.025320500627686</v>
      </c>
      <c r="S199" s="2">
        <v>30</v>
      </c>
      <c r="T199" s="28">
        <v>0</v>
      </c>
      <c r="U199" s="28">
        <f t="shared" ref="U199:U262" si="82">S199+T199</f>
        <v>30</v>
      </c>
      <c r="V199" s="28">
        <v>43</v>
      </c>
      <c r="W199" s="27">
        <f t="shared" ref="W199:W262" si="83">U199/V199*10</f>
        <v>6.9767441860465116</v>
      </c>
      <c r="X199" s="21">
        <f t="shared" ref="X199:X262" si="84">I199+R199+W199</f>
        <v>70.686275212989997</v>
      </c>
      <c r="Y199" s="2">
        <f t="shared" si="76"/>
        <v>25</v>
      </c>
      <c r="Z199" s="2">
        <v>31</v>
      </c>
      <c r="AA199" s="22">
        <f t="shared" ref="AA199:AA262" si="85">Y199/Z199</f>
        <v>0.80645161290322576</v>
      </c>
    </row>
    <row r="200" spans="1:27">
      <c r="A200" s="13" t="s">
        <v>280</v>
      </c>
      <c r="B200" s="20" t="s">
        <v>281</v>
      </c>
      <c r="C200" s="2" t="s">
        <v>26</v>
      </c>
      <c r="D200" s="2" t="s">
        <v>231</v>
      </c>
      <c r="E200" s="2">
        <v>70</v>
      </c>
      <c r="F200" s="21">
        <v>6.5</v>
      </c>
      <c r="G200" s="21">
        <f t="shared" si="77"/>
        <v>76.5</v>
      </c>
      <c r="H200" s="21">
        <f t="shared" si="73"/>
        <v>95</v>
      </c>
      <c r="I200" s="27">
        <f t="shared" si="78"/>
        <v>24.157894736842103</v>
      </c>
      <c r="J200" s="21">
        <v>3.36</v>
      </c>
      <c r="K200" s="21">
        <f t="shared" si="74"/>
        <v>3.88</v>
      </c>
      <c r="L200" s="27">
        <f t="shared" si="79"/>
        <v>38.969072164948457</v>
      </c>
      <c r="M200" s="2">
        <v>0</v>
      </c>
      <c r="N200" s="2">
        <v>0</v>
      </c>
      <c r="O200" s="28">
        <v>0.57999999999999996</v>
      </c>
      <c r="P200" s="28">
        <f t="shared" si="75"/>
        <v>67.75</v>
      </c>
      <c r="Q200" s="27">
        <f t="shared" si="80"/>
        <v>0.12841328413284131</v>
      </c>
      <c r="R200" s="27">
        <f t="shared" si="81"/>
        <v>39.097485449081297</v>
      </c>
      <c r="S200" s="2">
        <v>30</v>
      </c>
      <c r="T200" s="28">
        <v>0</v>
      </c>
      <c r="U200" s="28">
        <f t="shared" si="82"/>
        <v>30</v>
      </c>
      <c r="V200" s="28">
        <v>43</v>
      </c>
      <c r="W200" s="27">
        <f t="shared" si="83"/>
        <v>6.9767441860465116</v>
      </c>
      <c r="X200" s="21">
        <f t="shared" si="84"/>
        <v>70.232124371969917</v>
      </c>
      <c r="Y200" s="2">
        <f t="shared" si="76"/>
        <v>26</v>
      </c>
      <c r="Z200" s="2">
        <v>31</v>
      </c>
      <c r="AA200" s="22">
        <f t="shared" si="85"/>
        <v>0.83870967741935487</v>
      </c>
    </row>
    <row r="201" spans="1:27">
      <c r="A201" s="13" t="s">
        <v>282</v>
      </c>
      <c r="B201" s="20" t="s">
        <v>283</v>
      </c>
      <c r="C201" s="2" t="s">
        <v>26</v>
      </c>
      <c r="D201" s="2" t="s">
        <v>231</v>
      </c>
      <c r="E201" s="2">
        <v>69</v>
      </c>
      <c r="F201" s="21">
        <v>8</v>
      </c>
      <c r="G201" s="21">
        <f t="shared" si="77"/>
        <v>77</v>
      </c>
      <c r="H201" s="21">
        <f t="shared" si="73"/>
        <v>95</v>
      </c>
      <c r="I201" s="27">
        <f t="shared" si="78"/>
        <v>24.315789473684209</v>
      </c>
      <c r="J201" s="21">
        <v>3.32</v>
      </c>
      <c r="K201" s="21">
        <f t="shared" si="74"/>
        <v>3.88</v>
      </c>
      <c r="L201" s="27">
        <f t="shared" si="79"/>
        <v>38.505154639175252</v>
      </c>
      <c r="M201" s="2">
        <v>0</v>
      </c>
      <c r="N201" s="2">
        <v>0</v>
      </c>
      <c r="O201" s="28">
        <v>1.83</v>
      </c>
      <c r="P201" s="28">
        <f t="shared" si="75"/>
        <v>67.75</v>
      </c>
      <c r="Q201" s="27">
        <f t="shared" si="80"/>
        <v>0.40516605166051667</v>
      </c>
      <c r="R201" s="27">
        <f t="shared" si="81"/>
        <v>38.910320690835768</v>
      </c>
      <c r="S201" s="2">
        <v>30</v>
      </c>
      <c r="T201" s="28">
        <v>11</v>
      </c>
      <c r="U201" s="28">
        <f t="shared" si="82"/>
        <v>41</v>
      </c>
      <c r="V201" s="28">
        <v>43</v>
      </c>
      <c r="W201" s="27">
        <f t="shared" si="83"/>
        <v>9.5348837209302335</v>
      </c>
      <c r="X201" s="21">
        <f t="shared" si="84"/>
        <v>72.760993885450219</v>
      </c>
      <c r="Y201" s="2">
        <f t="shared" si="76"/>
        <v>20</v>
      </c>
      <c r="Z201" s="2">
        <v>31</v>
      </c>
      <c r="AA201" s="22">
        <f t="shared" si="85"/>
        <v>0.64516129032258063</v>
      </c>
    </row>
    <row r="202" spans="1:27">
      <c r="A202" s="13" t="s">
        <v>284</v>
      </c>
      <c r="B202" s="20" t="s">
        <v>285</v>
      </c>
      <c r="C202" s="2" t="s">
        <v>26</v>
      </c>
      <c r="D202" s="2" t="s">
        <v>231</v>
      </c>
      <c r="E202" s="2">
        <v>70</v>
      </c>
      <c r="F202" s="21">
        <v>15</v>
      </c>
      <c r="G202" s="21">
        <f t="shared" si="77"/>
        <v>85</v>
      </c>
      <c r="H202" s="21">
        <f t="shared" si="73"/>
        <v>95</v>
      </c>
      <c r="I202" s="27">
        <f t="shared" si="78"/>
        <v>26.842105263157894</v>
      </c>
      <c r="J202" s="21">
        <v>3.68</v>
      </c>
      <c r="K202" s="21">
        <f t="shared" si="74"/>
        <v>3.88</v>
      </c>
      <c r="L202" s="27">
        <f t="shared" si="79"/>
        <v>42.680412371134025</v>
      </c>
      <c r="M202" s="2">
        <v>0</v>
      </c>
      <c r="N202" s="2">
        <v>0</v>
      </c>
      <c r="O202" s="28">
        <v>0.5</v>
      </c>
      <c r="P202" s="28">
        <f t="shared" si="75"/>
        <v>67.75</v>
      </c>
      <c r="Q202" s="27">
        <f t="shared" si="80"/>
        <v>0.11070110701107011</v>
      </c>
      <c r="R202" s="27">
        <f t="shared" si="81"/>
        <v>42.791113478145093</v>
      </c>
      <c r="S202" s="2">
        <v>30</v>
      </c>
      <c r="T202" s="28">
        <v>1</v>
      </c>
      <c r="U202" s="28">
        <f t="shared" si="82"/>
        <v>31</v>
      </c>
      <c r="V202" s="28">
        <v>43</v>
      </c>
      <c r="W202" s="27">
        <f t="shared" si="83"/>
        <v>7.2093023255813948</v>
      </c>
      <c r="X202" s="21">
        <f t="shared" si="84"/>
        <v>76.842521066884373</v>
      </c>
      <c r="Y202" s="2">
        <f t="shared" si="76"/>
        <v>7</v>
      </c>
      <c r="Z202" s="2">
        <v>31</v>
      </c>
      <c r="AA202" s="22">
        <f t="shared" si="85"/>
        <v>0.22580645161290322</v>
      </c>
    </row>
    <row r="203" spans="1:27">
      <c r="A203" s="13" t="s">
        <v>286</v>
      </c>
      <c r="B203" s="20" t="s">
        <v>287</v>
      </c>
      <c r="C203" s="2" t="s">
        <v>26</v>
      </c>
      <c r="D203" s="2" t="s">
        <v>231</v>
      </c>
      <c r="E203" s="2">
        <v>69</v>
      </c>
      <c r="F203" s="21">
        <v>11</v>
      </c>
      <c r="G203" s="21">
        <f t="shared" si="77"/>
        <v>80</v>
      </c>
      <c r="H203" s="21">
        <f t="shared" si="73"/>
        <v>95</v>
      </c>
      <c r="I203" s="27">
        <f t="shared" si="78"/>
        <v>25.263157894736842</v>
      </c>
      <c r="J203" s="21">
        <v>3.4</v>
      </c>
      <c r="K203" s="21">
        <f t="shared" si="74"/>
        <v>3.88</v>
      </c>
      <c r="L203" s="27">
        <f t="shared" si="79"/>
        <v>39.432989690721648</v>
      </c>
      <c r="M203" s="2">
        <v>0</v>
      </c>
      <c r="N203" s="2">
        <v>0</v>
      </c>
      <c r="O203" s="28">
        <v>0.57999999999999996</v>
      </c>
      <c r="P203" s="28">
        <f t="shared" si="75"/>
        <v>67.75</v>
      </c>
      <c r="Q203" s="27">
        <f t="shared" si="80"/>
        <v>0.12841328413284131</v>
      </c>
      <c r="R203" s="27">
        <f t="shared" si="81"/>
        <v>39.561402974854488</v>
      </c>
      <c r="S203" s="2">
        <v>30</v>
      </c>
      <c r="T203" s="28">
        <v>0.5</v>
      </c>
      <c r="U203" s="28">
        <f t="shared" si="82"/>
        <v>30.5</v>
      </c>
      <c r="V203" s="28">
        <v>43</v>
      </c>
      <c r="W203" s="27">
        <f t="shared" si="83"/>
        <v>7.0930232558139537</v>
      </c>
      <c r="X203" s="21">
        <f t="shared" si="84"/>
        <v>71.917584125405284</v>
      </c>
      <c r="Y203" s="2">
        <f t="shared" si="76"/>
        <v>23</v>
      </c>
      <c r="Z203" s="2">
        <v>31</v>
      </c>
      <c r="AA203" s="22">
        <f t="shared" si="85"/>
        <v>0.74193548387096775</v>
      </c>
    </row>
    <row r="204" spans="1:27">
      <c r="A204" s="13" t="s">
        <v>288</v>
      </c>
      <c r="B204" s="20" t="s">
        <v>289</v>
      </c>
      <c r="C204" s="2" t="s">
        <v>26</v>
      </c>
      <c r="D204" s="2" t="s">
        <v>231</v>
      </c>
      <c r="E204" s="2">
        <v>70</v>
      </c>
      <c r="F204" s="21">
        <v>11</v>
      </c>
      <c r="G204" s="21">
        <f t="shared" si="77"/>
        <v>81</v>
      </c>
      <c r="H204" s="21">
        <f t="shared" si="73"/>
        <v>95</v>
      </c>
      <c r="I204" s="27">
        <f t="shared" si="78"/>
        <v>25.578947368421051</v>
      </c>
      <c r="J204" s="21">
        <v>3.64</v>
      </c>
      <c r="K204" s="21">
        <f t="shared" si="74"/>
        <v>3.88</v>
      </c>
      <c r="L204" s="27">
        <f t="shared" si="79"/>
        <v>42.216494845360828</v>
      </c>
      <c r="M204" s="2">
        <v>0</v>
      </c>
      <c r="N204" s="2">
        <v>0</v>
      </c>
      <c r="O204" s="28">
        <v>2</v>
      </c>
      <c r="P204" s="28">
        <f t="shared" si="75"/>
        <v>67.75</v>
      </c>
      <c r="Q204" s="27">
        <f t="shared" si="80"/>
        <v>0.44280442804428044</v>
      </c>
      <c r="R204" s="27">
        <f t="shared" si="81"/>
        <v>42.659299273405111</v>
      </c>
      <c r="S204" s="2">
        <v>30</v>
      </c>
      <c r="T204" s="28">
        <v>0</v>
      </c>
      <c r="U204" s="28">
        <f t="shared" si="82"/>
        <v>30</v>
      </c>
      <c r="V204" s="28">
        <v>43</v>
      </c>
      <c r="W204" s="27">
        <f t="shared" si="83"/>
        <v>6.9767441860465116</v>
      </c>
      <c r="X204" s="21">
        <f t="shared" si="84"/>
        <v>75.214990827872683</v>
      </c>
      <c r="Y204" s="2">
        <f t="shared" si="76"/>
        <v>13</v>
      </c>
      <c r="Z204" s="2">
        <v>31</v>
      </c>
      <c r="AA204" s="22">
        <f t="shared" si="85"/>
        <v>0.41935483870967744</v>
      </c>
    </row>
    <row r="205" spans="1:27">
      <c r="A205" s="13" t="s">
        <v>290</v>
      </c>
      <c r="B205" s="20" t="s">
        <v>291</v>
      </c>
      <c r="C205" s="2" t="s">
        <v>26</v>
      </c>
      <c r="D205" s="2" t="s">
        <v>231</v>
      </c>
      <c r="E205" s="2">
        <v>70</v>
      </c>
      <c r="F205" s="21">
        <v>8</v>
      </c>
      <c r="G205" s="21">
        <f t="shared" si="77"/>
        <v>78</v>
      </c>
      <c r="H205" s="21">
        <f t="shared" si="73"/>
        <v>95</v>
      </c>
      <c r="I205" s="27">
        <f t="shared" si="78"/>
        <v>24.631578947368421</v>
      </c>
      <c r="J205" s="21">
        <v>3.44</v>
      </c>
      <c r="K205" s="21">
        <f t="shared" si="74"/>
        <v>3.88</v>
      </c>
      <c r="L205" s="27">
        <f t="shared" si="79"/>
        <v>39.896907216494846</v>
      </c>
      <c r="M205" s="2">
        <v>0</v>
      </c>
      <c r="N205" s="2">
        <v>0</v>
      </c>
      <c r="O205" s="28">
        <v>2.5</v>
      </c>
      <c r="P205" s="28">
        <f>MAX(O$175:O$206)</f>
        <v>67.75</v>
      </c>
      <c r="Q205" s="27">
        <f t="shared" si="80"/>
        <v>0.55350553505535061</v>
      </c>
      <c r="R205" s="27">
        <f t="shared" si="81"/>
        <v>40.450412751550196</v>
      </c>
      <c r="S205" s="2">
        <v>30</v>
      </c>
      <c r="T205" s="28">
        <v>0</v>
      </c>
      <c r="U205" s="28">
        <f t="shared" si="82"/>
        <v>30</v>
      </c>
      <c r="V205" s="28">
        <v>43</v>
      </c>
      <c r="W205" s="27">
        <f t="shared" si="83"/>
        <v>6.9767441860465116</v>
      </c>
      <c r="X205" s="21">
        <f t="shared" si="84"/>
        <v>72.058735884965131</v>
      </c>
      <c r="Y205" s="2">
        <f t="shared" si="76"/>
        <v>22</v>
      </c>
      <c r="Z205" s="2">
        <v>31</v>
      </c>
      <c r="AA205" s="22">
        <f t="shared" si="85"/>
        <v>0.70967741935483875</v>
      </c>
    </row>
    <row r="206" spans="1:27">
      <c r="A206" s="13" t="s">
        <v>292</v>
      </c>
      <c r="B206" s="40" t="s">
        <v>293</v>
      </c>
      <c r="C206" s="2" t="s">
        <v>26</v>
      </c>
      <c r="D206" s="2" t="s">
        <v>294</v>
      </c>
      <c r="E206" s="2">
        <v>70</v>
      </c>
      <c r="F206" s="21">
        <v>12</v>
      </c>
      <c r="G206" s="21">
        <f t="shared" si="77"/>
        <v>82</v>
      </c>
      <c r="H206" s="21">
        <f>MAX(G$206:G$235)</f>
        <v>89</v>
      </c>
      <c r="I206" s="27">
        <f t="shared" si="78"/>
        <v>27.640449438202246</v>
      </c>
      <c r="J206" s="2">
        <v>3.82</v>
      </c>
      <c r="K206" s="2">
        <f>MAX(J$206:J$235)</f>
        <v>3.89</v>
      </c>
      <c r="L206" s="27">
        <f t="shared" si="79"/>
        <v>44.190231362467863</v>
      </c>
      <c r="M206" s="2">
        <v>0</v>
      </c>
      <c r="N206" s="2">
        <v>0</v>
      </c>
      <c r="O206" s="28">
        <v>61.75</v>
      </c>
      <c r="P206" s="28">
        <f>MAX(O$206:O$235)</f>
        <v>61.75</v>
      </c>
      <c r="Q206" s="27">
        <f t="shared" si="80"/>
        <v>15</v>
      </c>
      <c r="R206" s="27">
        <f t="shared" si="81"/>
        <v>59.190231362467863</v>
      </c>
      <c r="S206" s="2">
        <v>30</v>
      </c>
      <c r="T206" s="28">
        <v>12</v>
      </c>
      <c r="U206" s="28">
        <f t="shared" si="82"/>
        <v>42</v>
      </c>
      <c r="V206" s="28">
        <f>MAX(U$206:U$235)</f>
        <v>42</v>
      </c>
      <c r="W206" s="27">
        <f t="shared" si="83"/>
        <v>10</v>
      </c>
      <c r="X206" s="21">
        <f t="shared" si="84"/>
        <v>96.830680800670109</v>
      </c>
      <c r="Y206" s="2">
        <f>RANK(X206,$X$206:$X$235)</f>
        <v>1</v>
      </c>
      <c r="Z206" s="2">
        <v>30</v>
      </c>
      <c r="AA206" s="22">
        <f t="shared" si="85"/>
        <v>3.3333333333333333E-2</v>
      </c>
    </row>
    <row r="207" spans="1:27">
      <c r="A207" s="13" t="s">
        <v>295</v>
      </c>
      <c r="B207" s="40" t="s">
        <v>296</v>
      </c>
      <c r="C207" s="2" t="s">
        <v>26</v>
      </c>
      <c r="D207" s="2" t="s">
        <v>294</v>
      </c>
      <c r="E207" s="2">
        <v>70</v>
      </c>
      <c r="F207" s="21">
        <v>13</v>
      </c>
      <c r="G207" s="21">
        <f t="shared" si="77"/>
        <v>83</v>
      </c>
      <c r="H207" s="21">
        <f t="shared" ref="H207:H235" si="86">MAX(G$206:G$235)</f>
        <v>89</v>
      </c>
      <c r="I207" s="27">
        <f t="shared" si="78"/>
        <v>27.977528089887638</v>
      </c>
      <c r="J207" s="2">
        <v>3.89</v>
      </c>
      <c r="K207" s="2">
        <f t="shared" ref="K207:K235" si="87">MAX(J$206:J$235)</f>
        <v>3.89</v>
      </c>
      <c r="L207" s="27">
        <f t="shared" si="79"/>
        <v>45</v>
      </c>
      <c r="M207" s="2">
        <v>0</v>
      </c>
      <c r="N207" s="2">
        <v>0</v>
      </c>
      <c r="O207" s="28">
        <v>4.58</v>
      </c>
      <c r="P207" s="28">
        <f t="shared" ref="P207:P235" si="88">MAX(O$206:O$235)</f>
        <v>61.75</v>
      </c>
      <c r="Q207" s="27">
        <f t="shared" si="80"/>
        <v>1.1125506072874496</v>
      </c>
      <c r="R207" s="27">
        <f t="shared" si="81"/>
        <v>46.112550607287453</v>
      </c>
      <c r="S207" s="2">
        <v>30</v>
      </c>
      <c r="T207" s="28">
        <v>8</v>
      </c>
      <c r="U207" s="28">
        <f t="shared" si="82"/>
        <v>38</v>
      </c>
      <c r="V207" s="28">
        <f t="shared" ref="V207:V235" si="89">MAX(U$206:U$235)</f>
        <v>42</v>
      </c>
      <c r="W207" s="27">
        <f t="shared" si="83"/>
        <v>9.0476190476190474</v>
      </c>
      <c r="X207" s="21">
        <f t="shared" si="84"/>
        <v>83.137697744794139</v>
      </c>
      <c r="Y207" s="2">
        <f t="shared" ref="Y207:Y235" si="90">RANK(X207,$X$206:$X$235)</f>
        <v>2</v>
      </c>
      <c r="Z207" s="2">
        <v>30</v>
      </c>
      <c r="AA207" s="22">
        <f t="shared" si="85"/>
        <v>6.6666666666666666E-2</v>
      </c>
    </row>
    <row r="208" spans="1:27">
      <c r="A208" s="13" t="s">
        <v>297</v>
      </c>
      <c r="B208" s="40" t="s">
        <v>298</v>
      </c>
      <c r="C208" s="2" t="s">
        <v>26</v>
      </c>
      <c r="D208" s="2" t="s">
        <v>294</v>
      </c>
      <c r="E208" s="2">
        <v>70</v>
      </c>
      <c r="F208" s="21">
        <v>13</v>
      </c>
      <c r="G208" s="21">
        <f t="shared" si="77"/>
        <v>83</v>
      </c>
      <c r="H208" s="21">
        <f t="shared" si="86"/>
        <v>89</v>
      </c>
      <c r="I208" s="27">
        <f t="shared" si="78"/>
        <v>27.977528089887638</v>
      </c>
      <c r="J208" s="2">
        <v>3.71</v>
      </c>
      <c r="K208" s="2">
        <f t="shared" si="87"/>
        <v>3.89</v>
      </c>
      <c r="L208" s="27">
        <f t="shared" si="79"/>
        <v>42.917737789203088</v>
      </c>
      <c r="M208" s="2">
        <v>0</v>
      </c>
      <c r="N208" s="2">
        <v>0</v>
      </c>
      <c r="O208" s="28">
        <v>5.58</v>
      </c>
      <c r="P208" s="28">
        <f t="shared" si="88"/>
        <v>61.75</v>
      </c>
      <c r="Q208" s="27">
        <f t="shared" si="80"/>
        <v>1.3554655870445345</v>
      </c>
      <c r="R208" s="27">
        <f t="shared" si="81"/>
        <v>44.273203376247622</v>
      </c>
      <c r="S208" s="2">
        <v>30</v>
      </c>
      <c r="T208" s="28">
        <v>4</v>
      </c>
      <c r="U208" s="28">
        <f t="shared" si="82"/>
        <v>34</v>
      </c>
      <c r="V208" s="28">
        <f t="shared" si="89"/>
        <v>42</v>
      </c>
      <c r="W208" s="27">
        <f t="shared" si="83"/>
        <v>8.0952380952380949</v>
      </c>
      <c r="X208" s="21">
        <f t="shared" si="84"/>
        <v>80.345969561373352</v>
      </c>
      <c r="Y208" s="2">
        <f t="shared" si="90"/>
        <v>5</v>
      </c>
      <c r="Z208" s="2">
        <v>30</v>
      </c>
      <c r="AA208" s="22">
        <f t="shared" si="85"/>
        <v>0.16666666666666666</v>
      </c>
    </row>
    <row r="209" spans="1:27">
      <c r="A209" s="13" t="s">
        <v>299</v>
      </c>
      <c r="B209" s="41" t="s">
        <v>300</v>
      </c>
      <c r="C209" s="2" t="s">
        <v>26</v>
      </c>
      <c r="D209" s="2" t="s">
        <v>294</v>
      </c>
      <c r="E209" s="2">
        <v>70</v>
      </c>
      <c r="F209" s="21">
        <v>16</v>
      </c>
      <c r="G209" s="21">
        <f t="shared" si="77"/>
        <v>86</v>
      </c>
      <c r="H209" s="21">
        <f t="shared" si="86"/>
        <v>89</v>
      </c>
      <c r="I209" s="27">
        <f t="shared" si="78"/>
        <v>28.988764044943821</v>
      </c>
      <c r="J209" s="2">
        <v>3.64</v>
      </c>
      <c r="K209" s="2">
        <f t="shared" si="87"/>
        <v>3.89</v>
      </c>
      <c r="L209" s="27">
        <f t="shared" si="79"/>
        <v>42.10796915167095</v>
      </c>
      <c r="M209" s="2">
        <v>0</v>
      </c>
      <c r="N209" s="2">
        <v>0</v>
      </c>
      <c r="O209" s="28">
        <v>6.75</v>
      </c>
      <c r="P209" s="28">
        <f t="shared" si="88"/>
        <v>61.75</v>
      </c>
      <c r="Q209" s="27">
        <f t="shared" si="80"/>
        <v>1.6396761133603239</v>
      </c>
      <c r="R209" s="27">
        <f t="shared" si="81"/>
        <v>43.747645265031274</v>
      </c>
      <c r="S209" s="2">
        <v>30</v>
      </c>
      <c r="T209" s="28">
        <v>4.5</v>
      </c>
      <c r="U209" s="28">
        <f t="shared" si="82"/>
        <v>34.5</v>
      </c>
      <c r="V209" s="28">
        <f t="shared" si="89"/>
        <v>42</v>
      </c>
      <c r="W209" s="27">
        <f t="shared" si="83"/>
        <v>8.2142857142857135</v>
      </c>
      <c r="X209" s="21">
        <f t="shared" si="84"/>
        <v>80.95069502426081</v>
      </c>
      <c r="Y209" s="2">
        <f t="shared" si="90"/>
        <v>3</v>
      </c>
      <c r="Z209" s="2">
        <v>30</v>
      </c>
      <c r="AA209" s="22">
        <f t="shared" si="85"/>
        <v>0.1</v>
      </c>
    </row>
    <row r="210" spans="1:27">
      <c r="A210" s="13" t="s">
        <v>301</v>
      </c>
      <c r="B210" s="20" t="s">
        <v>302</v>
      </c>
      <c r="C210" s="2" t="s">
        <v>26</v>
      </c>
      <c r="D210" s="2" t="s">
        <v>294</v>
      </c>
      <c r="E210" s="2">
        <v>70</v>
      </c>
      <c r="F210" s="21">
        <v>8</v>
      </c>
      <c r="G210" s="21">
        <f t="shared" si="77"/>
        <v>78</v>
      </c>
      <c r="H210" s="21">
        <f t="shared" si="86"/>
        <v>89</v>
      </c>
      <c r="I210" s="27">
        <f t="shared" si="78"/>
        <v>26.292134831460675</v>
      </c>
      <c r="J210" s="2">
        <v>3.68</v>
      </c>
      <c r="K210" s="2">
        <f t="shared" si="87"/>
        <v>3.89</v>
      </c>
      <c r="L210" s="27">
        <f t="shared" si="79"/>
        <v>42.570694087403602</v>
      </c>
      <c r="M210" s="2">
        <v>0</v>
      </c>
      <c r="N210" s="2">
        <v>0</v>
      </c>
      <c r="O210" s="28">
        <v>10.25</v>
      </c>
      <c r="P210" s="28">
        <f t="shared" si="88"/>
        <v>61.75</v>
      </c>
      <c r="Q210" s="27">
        <f t="shared" si="80"/>
        <v>2.4898785425101218</v>
      </c>
      <c r="R210" s="27">
        <f t="shared" si="81"/>
        <v>45.060572629913722</v>
      </c>
      <c r="S210" s="2">
        <v>30</v>
      </c>
      <c r="T210" s="28">
        <v>4</v>
      </c>
      <c r="U210" s="28">
        <f t="shared" si="82"/>
        <v>34</v>
      </c>
      <c r="V210" s="28">
        <f t="shared" si="89"/>
        <v>42</v>
      </c>
      <c r="W210" s="27">
        <f t="shared" si="83"/>
        <v>8.0952380952380949</v>
      </c>
      <c r="X210" s="21">
        <f t="shared" si="84"/>
        <v>79.447945556612495</v>
      </c>
      <c r="Y210" s="2">
        <f t="shared" si="90"/>
        <v>8</v>
      </c>
      <c r="Z210" s="2">
        <v>30</v>
      </c>
      <c r="AA210" s="22">
        <f t="shared" si="85"/>
        <v>0.26666666666666666</v>
      </c>
    </row>
    <row r="211" spans="1:27">
      <c r="A211" s="13" t="s">
        <v>303</v>
      </c>
      <c r="B211" s="20" t="s">
        <v>304</v>
      </c>
      <c r="C211" s="2" t="s">
        <v>26</v>
      </c>
      <c r="D211" s="2" t="s">
        <v>294</v>
      </c>
      <c r="E211" s="2">
        <v>70</v>
      </c>
      <c r="F211" s="21">
        <v>5</v>
      </c>
      <c r="G211" s="21">
        <f t="shared" si="77"/>
        <v>75</v>
      </c>
      <c r="H211" s="21">
        <f t="shared" si="86"/>
        <v>89</v>
      </c>
      <c r="I211" s="27">
        <f t="shared" si="78"/>
        <v>25.280898876404493</v>
      </c>
      <c r="J211" s="2">
        <v>3.54</v>
      </c>
      <c r="K211" s="2">
        <f t="shared" si="87"/>
        <v>3.89</v>
      </c>
      <c r="L211" s="27">
        <f t="shared" si="79"/>
        <v>40.951156812339335</v>
      </c>
      <c r="M211" s="2">
        <v>0</v>
      </c>
      <c r="N211" s="2">
        <v>0</v>
      </c>
      <c r="O211" s="28">
        <v>1.83</v>
      </c>
      <c r="P211" s="28">
        <f t="shared" si="88"/>
        <v>61.75</v>
      </c>
      <c r="Q211" s="27">
        <f t="shared" si="80"/>
        <v>0.44453441295546564</v>
      </c>
      <c r="R211" s="27">
        <f t="shared" si="81"/>
        <v>41.395691225294797</v>
      </c>
      <c r="S211" s="2">
        <v>30</v>
      </c>
      <c r="T211" s="28">
        <v>0.5</v>
      </c>
      <c r="U211" s="28">
        <f t="shared" si="82"/>
        <v>30.5</v>
      </c>
      <c r="V211" s="28">
        <f t="shared" si="89"/>
        <v>42</v>
      </c>
      <c r="W211" s="27">
        <f t="shared" si="83"/>
        <v>7.2619047619047619</v>
      </c>
      <c r="X211" s="21">
        <f t="shared" si="84"/>
        <v>73.938494863604049</v>
      </c>
      <c r="Y211" s="2">
        <f t="shared" si="90"/>
        <v>19</v>
      </c>
      <c r="Z211" s="2">
        <v>30</v>
      </c>
      <c r="AA211" s="22">
        <f t="shared" si="85"/>
        <v>0.6333333333333333</v>
      </c>
    </row>
    <row r="212" spans="1:27">
      <c r="A212" s="13" t="s">
        <v>305</v>
      </c>
      <c r="B212" s="20" t="s">
        <v>306</v>
      </c>
      <c r="C212" s="2" t="s">
        <v>26</v>
      </c>
      <c r="D212" s="2" t="s">
        <v>294</v>
      </c>
      <c r="E212" s="2">
        <v>70</v>
      </c>
      <c r="F212" s="21">
        <v>8</v>
      </c>
      <c r="G212" s="21">
        <f t="shared" si="77"/>
        <v>78</v>
      </c>
      <c r="H212" s="21">
        <f t="shared" si="86"/>
        <v>89</v>
      </c>
      <c r="I212" s="27">
        <f t="shared" si="78"/>
        <v>26.292134831460675</v>
      </c>
      <c r="J212" s="2">
        <v>3.36</v>
      </c>
      <c r="K212" s="2">
        <f t="shared" si="87"/>
        <v>3.89</v>
      </c>
      <c r="L212" s="27">
        <f t="shared" si="79"/>
        <v>38.868894601542415</v>
      </c>
      <c r="M212" s="2">
        <v>0</v>
      </c>
      <c r="N212" s="2">
        <v>0</v>
      </c>
      <c r="O212" s="28">
        <v>1.83</v>
      </c>
      <c r="P212" s="28">
        <f t="shared" si="88"/>
        <v>61.75</v>
      </c>
      <c r="Q212" s="27">
        <f t="shared" si="80"/>
        <v>0.44453441295546564</v>
      </c>
      <c r="R212" s="27">
        <f t="shared" si="81"/>
        <v>39.313429014497878</v>
      </c>
      <c r="S212" s="2">
        <v>30</v>
      </c>
      <c r="T212" s="28">
        <v>0.5</v>
      </c>
      <c r="U212" s="28">
        <f t="shared" si="82"/>
        <v>30.5</v>
      </c>
      <c r="V212" s="28">
        <f t="shared" si="89"/>
        <v>42</v>
      </c>
      <c r="W212" s="27">
        <f t="shared" si="83"/>
        <v>7.2619047619047619</v>
      </c>
      <c r="X212" s="21">
        <f t="shared" si="84"/>
        <v>72.867468607863316</v>
      </c>
      <c r="Y212" s="2">
        <f t="shared" si="90"/>
        <v>24</v>
      </c>
      <c r="Z212" s="2">
        <v>30</v>
      </c>
      <c r="AA212" s="22">
        <f t="shared" si="85"/>
        <v>0.8</v>
      </c>
    </row>
    <row r="213" spans="1:27">
      <c r="A213" s="13" t="s">
        <v>307</v>
      </c>
      <c r="B213" s="20" t="s">
        <v>308</v>
      </c>
      <c r="C213" s="2" t="s">
        <v>26</v>
      </c>
      <c r="D213" s="2" t="s">
        <v>294</v>
      </c>
      <c r="E213" s="2">
        <v>69</v>
      </c>
      <c r="F213" s="21">
        <v>8</v>
      </c>
      <c r="G213" s="21">
        <f t="shared" si="77"/>
        <v>77</v>
      </c>
      <c r="H213" s="21">
        <f t="shared" si="86"/>
        <v>89</v>
      </c>
      <c r="I213" s="27">
        <f t="shared" si="78"/>
        <v>25.95505617977528</v>
      </c>
      <c r="J213" s="2">
        <v>3.14</v>
      </c>
      <c r="K213" s="2">
        <f t="shared" si="87"/>
        <v>3.89</v>
      </c>
      <c r="L213" s="27">
        <f t="shared" si="79"/>
        <v>36.323907455012851</v>
      </c>
      <c r="M213" s="2">
        <v>0</v>
      </c>
      <c r="N213" s="2">
        <v>0</v>
      </c>
      <c r="O213" s="28">
        <v>1.75</v>
      </c>
      <c r="P213" s="28">
        <f t="shared" si="88"/>
        <v>61.75</v>
      </c>
      <c r="Q213" s="27">
        <f t="shared" si="80"/>
        <v>0.4251012145748988</v>
      </c>
      <c r="R213" s="27">
        <f t="shared" si="81"/>
        <v>36.749008669587752</v>
      </c>
      <c r="S213" s="2">
        <v>30</v>
      </c>
      <c r="T213" s="28">
        <v>0</v>
      </c>
      <c r="U213" s="28">
        <f t="shared" si="82"/>
        <v>30</v>
      </c>
      <c r="V213" s="28">
        <f t="shared" si="89"/>
        <v>42</v>
      </c>
      <c r="W213" s="27">
        <f t="shared" si="83"/>
        <v>7.1428571428571432</v>
      </c>
      <c r="X213" s="21">
        <f t="shared" si="84"/>
        <v>69.846921992220175</v>
      </c>
      <c r="Y213" s="2">
        <f t="shared" si="90"/>
        <v>29</v>
      </c>
      <c r="Z213" s="2">
        <v>30</v>
      </c>
      <c r="AA213" s="22">
        <f t="shared" si="85"/>
        <v>0.96666666666666667</v>
      </c>
    </row>
    <row r="214" spans="1:27">
      <c r="A214" s="13" t="s">
        <v>309</v>
      </c>
      <c r="B214" s="20" t="s">
        <v>310</v>
      </c>
      <c r="C214" s="2" t="s">
        <v>26</v>
      </c>
      <c r="D214" s="2" t="s">
        <v>294</v>
      </c>
      <c r="E214" s="2">
        <v>70</v>
      </c>
      <c r="F214" s="21">
        <v>7</v>
      </c>
      <c r="G214" s="21">
        <f t="shared" si="77"/>
        <v>77</v>
      </c>
      <c r="H214" s="21">
        <f t="shared" si="86"/>
        <v>89</v>
      </c>
      <c r="I214" s="27">
        <f t="shared" si="78"/>
        <v>25.95505617977528</v>
      </c>
      <c r="J214" s="2">
        <v>2.68</v>
      </c>
      <c r="K214" s="2">
        <f t="shared" si="87"/>
        <v>3.89</v>
      </c>
      <c r="L214" s="27">
        <f t="shared" si="79"/>
        <v>31.002570694087407</v>
      </c>
      <c r="M214" s="2">
        <v>0</v>
      </c>
      <c r="N214" s="2">
        <v>0</v>
      </c>
      <c r="O214" s="28">
        <v>0.57999999999999996</v>
      </c>
      <c r="P214" s="28">
        <f t="shared" si="88"/>
        <v>61.75</v>
      </c>
      <c r="Q214" s="27">
        <f t="shared" si="80"/>
        <v>0.1408906882591093</v>
      </c>
      <c r="R214" s="27">
        <f t="shared" si="81"/>
        <v>31.143461382346516</v>
      </c>
      <c r="S214" s="2">
        <v>30</v>
      </c>
      <c r="T214" s="35">
        <v>0</v>
      </c>
      <c r="U214" s="28">
        <f t="shared" si="82"/>
        <v>30</v>
      </c>
      <c r="V214" s="28">
        <f t="shared" si="89"/>
        <v>42</v>
      </c>
      <c r="W214" s="27">
        <f t="shared" si="83"/>
        <v>7.1428571428571432</v>
      </c>
      <c r="X214" s="21">
        <f t="shared" si="84"/>
        <v>64.241374704978938</v>
      </c>
      <c r="Y214" s="2">
        <f t="shared" si="90"/>
        <v>30</v>
      </c>
      <c r="Z214" s="2">
        <v>30</v>
      </c>
      <c r="AA214" s="22">
        <f t="shared" si="85"/>
        <v>1</v>
      </c>
    </row>
    <row r="215" spans="1:27">
      <c r="A215" s="13" t="s">
        <v>311</v>
      </c>
      <c r="B215" s="20" t="s">
        <v>312</v>
      </c>
      <c r="C215" s="2" t="s">
        <v>26</v>
      </c>
      <c r="D215" s="2" t="s">
        <v>294</v>
      </c>
      <c r="E215" s="2">
        <v>70</v>
      </c>
      <c r="F215" s="21">
        <v>8</v>
      </c>
      <c r="G215" s="21">
        <f t="shared" si="77"/>
        <v>78</v>
      </c>
      <c r="H215" s="21">
        <f t="shared" si="86"/>
        <v>89</v>
      </c>
      <c r="I215" s="27">
        <f t="shared" si="78"/>
        <v>26.292134831460675</v>
      </c>
      <c r="J215" s="2">
        <v>3.64</v>
      </c>
      <c r="K215" s="2">
        <f t="shared" si="87"/>
        <v>3.89</v>
      </c>
      <c r="L215" s="27">
        <f t="shared" si="79"/>
        <v>42.10796915167095</v>
      </c>
      <c r="M215" s="2">
        <v>0</v>
      </c>
      <c r="N215" s="2">
        <v>0</v>
      </c>
      <c r="O215" s="28">
        <v>0.57999999999999996</v>
      </c>
      <c r="P215" s="28">
        <f t="shared" si="88"/>
        <v>61.75</v>
      </c>
      <c r="Q215" s="27">
        <f t="shared" si="80"/>
        <v>0.1408906882591093</v>
      </c>
      <c r="R215" s="27">
        <f t="shared" si="81"/>
        <v>42.248859839930063</v>
      </c>
      <c r="S215" s="2">
        <v>30</v>
      </c>
      <c r="T215" s="28">
        <v>3.5</v>
      </c>
      <c r="U215" s="28">
        <f t="shared" si="82"/>
        <v>33.5</v>
      </c>
      <c r="V215" s="28">
        <f t="shared" si="89"/>
        <v>42</v>
      </c>
      <c r="W215" s="27">
        <f t="shared" si="83"/>
        <v>7.9761904761904763</v>
      </c>
      <c r="X215" s="21">
        <f t="shared" si="84"/>
        <v>76.517185147581216</v>
      </c>
      <c r="Y215" s="2">
        <f t="shared" si="90"/>
        <v>16</v>
      </c>
      <c r="Z215" s="2">
        <v>30</v>
      </c>
      <c r="AA215" s="22">
        <f t="shared" si="85"/>
        <v>0.53333333333333333</v>
      </c>
    </row>
    <row r="216" spans="1:27">
      <c r="A216" s="13" t="s">
        <v>313</v>
      </c>
      <c r="B216" s="20" t="s">
        <v>314</v>
      </c>
      <c r="C216" s="2" t="s">
        <v>26</v>
      </c>
      <c r="D216" s="2" t="s">
        <v>294</v>
      </c>
      <c r="E216" s="2">
        <v>70</v>
      </c>
      <c r="F216" s="21">
        <v>4</v>
      </c>
      <c r="G216" s="21">
        <f t="shared" si="77"/>
        <v>74</v>
      </c>
      <c r="H216" s="21">
        <f t="shared" si="86"/>
        <v>89</v>
      </c>
      <c r="I216" s="27">
        <f t="shared" si="78"/>
        <v>24.943820224719101</v>
      </c>
      <c r="J216" s="2">
        <v>3.79</v>
      </c>
      <c r="K216" s="2">
        <f t="shared" si="87"/>
        <v>3.89</v>
      </c>
      <c r="L216" s="27">
        <f t="shared" si="79"/>
        <v>43.843187660668377</v>
      </c>
      <c r="M216" s="2">
        <v>0</v>
      </c>
      <c r="N216" s="2">
        <v>0</v>
      </c>
      <c r="O216" s="28">
        <v>0</v>
      </c>
      <c r="P216" s="28">
        <f t="shared" si="88"/>
        <v>61.75</v>
      </c>
      <c r="Q216" s="27">
        <f t="shared" si="80"/>
        <v>0</v>
      </c>
      <c r="R216" s="27">
        <f t="shared" si="81"/>
        <v>43.843187660668377</v>
      </c>
      <c r="S216" s="2">
        <v>30</v>
      </c>
      <c r="T216" s="28">
        <v>5.5</v>
      </c>
      <c r="U216" s="28">
        <f t="shared" si="82"/>
        <v>35.5</v>
      </c>
      <c r="V216" s="28">
        <f t="shared" si="89"/>
        <v>42</v>
      </c>
      <c r="W216" s="27">
        <f t="shared" si="83"/>
        <v>8.4523809523809526</v>
      </c>
      <c r="X216" s="21">
        <f t="shared" si="84"/>
        <v>77.239388837768431</v>
      </c>
      <c r="Y216" s="2">
        <f t="shared" si="90"/>
        <v>14</v>
      </c>
      <c r="Z216" s="2">
        <v>30</v>
      </c>
      <c r="AA216" s="22">
        <f t="shared" si="85"/>
        <v>0.46666666666666667</v>
      </c>
    </row>
    <row r="217" spans="1:27">
      <c r="A217" s="13" t="s">
        <v>315</v>
      </c>
      <c r="B217" s="20" t="s">
        <v>316</v>
      </c>
      <c r="C217" s="2" t="s">
        <v>26</v>
      </c>
      <c r="D217" s="2" t="s">
        <v>294</v>
      </c>
      <c r="E217" s="2">
        <v>70</v>
      </c>
      <c r="F217" s="21">
        <v>7.25</v>
      </c>
      <c r="G217" s="21">
        <f t="shared" si="77"/>
        <v>77.25</v>
      </c>
      <c r="H217" s="21">
        <f t="shared" si="86"/>
        <v>89</v>
      </c>
      <c r="I217" s="27">
        <f t="shared" si="78"/>
        <v>26.039325842696627</v>
      </c>
      <c r="J217" s="2">
        <v>3.39</v>
      </c>
      <c r="K217" s="2">
        <f t="shared" si="87"/>
        <v>3.89</v>
      </c>
      <c r="L217" s="27">
        <f t="shared" si="79"/>
        <v>39.2159383033419</v>
      </c>
      <c r="M217" s="2">
        <v>0</v>
      </c>
      <c r="N217" s="2">
        <v>0</v>
      </c>
      <c r="O217" s="28">
        <v>0.75</v>
      </c>
      <c r="P217" s="28">
        <f t="shared" si="88"/>
        <v>61.75</v>
      </c>
      <c r="Q217" s="27">
        <f t="shared" si="80"/>
        <v>0.18218623481781376</v>
      </c>
      <c r="R217" s="27">
        <f t="shared" si="81"/>
        <v>39.398124538159713</v>
      </c>
      <c r="S217" s="2">
        <v>30</v>
      </c>
      <c r="T217" s="28">
        <v>0.5</v>
      </c>
      <c r="U217" s="28">
        <f t="shared" si="82"/>
        <v>30.5</v>
      </c>
      <c r="V217" s="28">
        <f t="shared" si="89"/>
        <v>42</v>
      </c>
      <c r="W217" s="27">
        <f t="shared" si="83"/>
        <v>7.2619047619047619</v>
      </c>
      <c r="X217" s="21">
        <f t="shared" si="84"/>
        <v>72.699355142761107</v>
      </c>
      <c r="Y217" s="2">
        <f t="shared" si="90"/>
        <v>25</v>
      </c>
      <c r="Z217" s="2">
        <v>30</v>
      </c>
      <c r="AA217" s="22">
        <f t="shared" si="85"/>
        <v>0.83333333333333337</v>
      </c>
    </row>
    <row r="218" spans="1:27">
      <c r="A218" s="13" t="s">
        <v>317</v>
      </c>
      <c r="B218" s="20" t="s">
        <v>318</v>
      </c>
      <c r="C218" s="2" t="s">
        <v>26</v>
      </c>
      <c r="D218" s="2" t="s">
        <v>294</v>
      </c>
      <c r="E218" s="2">
        <v>70</v>
      </c>
      <c r="F218" s="21">
        <v>6.5</v>
      </c>
      <c r="G218" s="21">
        <f t="shared" si="77"/>
        <v>76.5</v>
      </c>
      <c r="H218" s="21">
        <f t="shared" si="86"/>
        <v>89</v>
      </c>
      <c r="I218" s="27">
        <f t="shared" si="78"/>
        <v>25.786516853932582</v>
      </c>
      <c r="J218" s="2">
        <v>3.36</v>
      </c>
      <c r="K218" s="2">
        <f t="shared" si="87"/>
        <v>3.89</v>
      </c>
      <c r="L218" s="27">
        <f t="shared" si="79"/>
        <v>38.868894601542415</v>
      </c>
      <c r="M218" s="2">
        <v>0</v>
      </c>
      <c r="N218" s="2">
        <v>0</v>
      </c>
      <c r="O218" s="28">
        <v>0.5</v>
      </c>
      <c r="P218" s="28">
        <f t="shared" si="88"/>
        <v>61.75</v>
      </c>
      <c r="Q218" s="27">
        <f t="shared" si="80"/>
        <v>0.12145748987854252</v>
      </c>
      <c r="R218" s="27">
        <f t="shared" si="81"/>
        <v>38.990352091420959</v>
      </c>
      <c r="S218" s="2">
        <v>30</v>
      </c>
      <c r="T218" s="28">
        <v>0</v>
      </c>
      <c r="U218" s="28">
        <f t="shared" si="82"/>
        <v>30</v>
      </c>
      <c r="V218" s="28">
        <f t="shared" si="89"/>
        <v>42</v>
      </c>
      <c r="W218" s="27">
        <f t="shared" si="83"/>
        <v>7.1428571428571432</v>
      </c>
      <c r="X218" s="21">
        <f t="shared" si="84"/>
        <v>71.91972608821068</v>
      </c>
      <c r="Y218" s="2">
        <f t="shared" si="90"/>
        <v>28</v>
      </c>
      <c r="Z218" s="2">
        <v>30</v>
      </c>
      <c r="AA218" s="22">
        <f t="shared" si="85"/>
        <v>0.93333333333333335</v>
      </c>
    </row>
    <row r="219" spans="1:27">
      <c r="A219" s="13" t="s">
        <v>319</v>
      </c>
      <c r="B219" s="20" t="s">
        <v>320</v>
      </c>
      <c r="C219" s="2" t="s">
        <v>26</v>
      </c>
      <c r="D219" s="2" t="s">
        <v>294</v>
      </c>
      <c r="E219" s="2">
        <v>69</v>
      </c>
      <c r="F219" s="21">
        <v>11</v>
      </c>
      <c r="G219" s="21">
        <f t="shared" si="77"/>
        <v>80</v>
      </c>
      <c r="H219" s="21">
        <f t="shared" si="86"/>
        <v>89</v>
      </c>
      <c r="I219" s="27">
        <f t="shared" si="78"/>
        <v>26.966292134831459</v>
      </c>
      <c r="J219" s="2">
        <v>3.36</v>
      </c>
      <c r="K219" s="2">
        <f t="shared" si="87"/>
        <v>3.89</v>
      </c>
      <c r="L219" s="27">
        <f t="shared" si="79"/>
        <v>38.868894601542415</v>
      </c>
      <c r="M219" s="2">
        <v>0</v>
      </c>
      <c r="N219" s="2">
        <v>0</v>
      </c>
      <c r="O219" s="28">
        <v>0.66</v>
      </c>
      <c r="P219" s="28">
        <f t="shared" si="88"/>
        <v>61.75</v>
      </c>
      <c r="Q219" s="27">
        <f t="shared" si="80"/>
        <v>0.16032388663967614</v>
      </c>
      <c r="R219" s="27">
        <f t="shared" si="81"/>
        <v>39.029218488182089</v>
      </c>
      <c r="S219" s="2">
        <v>30</v>
      </c>
      <c r="T219" s="28">
        <v>0</v>
      </c>
      <c r="U219" s="28">
        <f t="shared" si="82"/>
        <v>30</v>
      </c>
      <c r="V219" s="28">
        <f t="shared" si="89"/>
        <v>42</v>
      </c>
      <c r="W219" s="27">
        <f t="shared" si="83"/>
        <v>7.1428571428571432</v>
      </c>
      <c r="X219" s="21">
        <f t="shared" si="84"/>
        <v>73.138367765870683</v>
      </c>
      <c r="Y219" s="2">
        <f t="shared" si="90"/>
        <v>23</v>
      </c>
      <c r="Z219" s="2">
        <v>30</v>
      </c>
      <c r="AA219" s="22">
        <f t="shared" si="85"/>
        <v>0.76666666666666672</v>
      </c>
    </row>
    <row r="220" spans="1:27">
      <c r="A220" s="13" t="s">
        <v>321</v>
      </c>
      <c r="B220" s="20" t="s">
        <v>322</v>
      </c>
      <c r="C220" s="2" t="s">
        <v>26</v>
      </c>
      <c r="D220" s="2" t="s">
        <v>294</v>
      </c>
      <c r="E220" s="2">
        <v>70</v>
      </c>
      <c r="F220" s="21">
        <v>11</v>
      </c>
      <c r="G220" s="21">
        <f t="shared" si="77"/>
        <v>81</v>
      </c>
      <c r="H220" s="21">
        <f t="shared" si="86"/>
        <v>89</v>
      </c>
      <c r="I220" s="27">
        <f t="shared" si="78"/>
        <v>27.303370786516854</v>
      </c>
      <c r="J220" s="2">
        <v>3.75</v>
      </c>
      <c r="K220" s="2">
        <f t="shared" si="87"/>
        <v>3.89</v>
      </c>
      <c r="L220" s="27">
        <f t="shared" si="79"/>
        <v>43.380462724935732</v>
      </c>
      <c r="M220" s="2">
        <v>0</v>
      </c>
      <c r="N220" s="2">
        <v>0</v>
      </c>
      <c r="O220" s="28">
        <v>7</v>
      </c>
      <c r="P220" s="28">
        <f t="shared" si="88"/>
        <v>61.75</v>
      </c>
      <c r="Q220" s="27">
        <f t="shared" si="80"/>
        <v>1.7004048582995952</v>
      </c>
      <c r="R220" s="27">
        <f t="shared" si="81"/>
        <v>45.080867583235325</v>
      </c>
      <c r="S220" s="2">
        <v>30</v>
      </c>
      <c r="T220" s="28">
        <v>0</v>
      </c>
      <c r="U220" s="28">
        <f t="shared" si="82"/>
        <v>30</v>
      </c>
      <c r="V220" s="28">
        <f t="shared" si="89"/>
        <v>42</v>
      </c>
      <c r="W220" s="27">
        <f t="shared" si="83"/>
        <v>7.1428571428571432</v>
      </c>
      <c r="X220" s="21">
        <f t="shared" si="84"/>
        <v>79.527095512609321</v>
      </c>
      <c r="Y220" s="2">
        <f t="shared" si="90"/>
        <v>7</v>
      </c>
      <c r="Z220" s="2">
        <v>30</v>
      </c>
      <c r="AA220" s="22">
        <f t="shared" si="85"/>
        <v>0.23333333333333334</v>
      </c>
    </row>
    <row r="221" spans="1:27">
      <c r="A221" s="13" t="s">
        <v>323</v>
      </c>
      <c r="B221" s="20" t="s">
        <v>324</v>
      </c>
      <c r="C221" s="2" t="s">
        <v>26</v>
      </c>
      <c r="D221" s="2" t="s">
        <v>294</v>
      </c>
      <c r="E221" s="2">
        <v>70</v>
      </c>
      <c r="F221" s="21">
        <v>2</v>
      </c>
      <c r="G221" s="21">
        <f t="shared" si="77"/>
        <v>72</v>
      </c>
      <c r="H221" s="21">
        <f t="shared" si="86"/>
        <v>89</v>
      </c>
      <c r="I221" s="27">
        <f t="shared" si="78"/>
        <v>24.269662921348313</v>
      </c>
      <c r="J221" s="2">
        <v>3.36</v>
      </c>
      <c r="K221" s="2">
        <f t="shared" si="87"/>
        <v>3.89</v>
      </c>
      <c r="L221" s="27">
        <f t="shared" si="79"/>
        <v>38.868894601542415</v>
      </c>
      <c r="M221" s="2">
        <v>0</v>
      </c>
      <c r="N221" s="2">
        <v>0</v>
      </c>
      <c r="O221" s="28">
        <v>1.75</v>
      </c>
      <c r="P221" s="28">
        <f t="shared" si="88"/>
        <v>61.75</v>
      </c>
      <c r="Q221" s="27">
        <f t="shared" si="80"/>
        <v>0.4251012145748988</v>
      </c>
      <c r="R221" s="27">
        <f t="shared" si="81"/>
        <v>39.293995816117317</v>
      </c>
      <c r="S221" s="2">
        <v>30</v>
      </c>
      <c r="T221" s="28">
        <v>7.5</v>
      </c>
      <c r="U221" s="28">
        <f t="shared" si="82"/>
        <v>37.5</v>
      </c>
      <c r="V221" s="28">
        <f t="shared" si="89"/>
        <v>42</v>
      </c>
      <c r="W221" s="27">
        <f t="shared" si="83"/>
        <v>8.9285714285714288</v>
      </c>
      <c r="X221" s="21">
        <f t="shared" si="84"/>
        <v>72.492230166037061</v>
      </c>
      <c r="Y221" s="2">
        <f t="shared" si="90"/>
        <v>27</v>
      </c>
      <c r="Z221" s="2">
        <v>30</v>
      </c>
      <c r="AA221" s="22">
        <f t="shared" si="85"/>
        <v>0.9</v>
      </c>
    </row>
    <row r="222" spans="1:27">
      <c r="A222" s="13" t="s">
        <v>325</v>
      </c>
      <c r="B222" s="20" t="s">
        <v>326</v>
      </c>
      <c r="C222" s="2" t="s">
        <v>26</v>
      </c>
      <c r="D222" s="2" t="s">
        <v>294</v>
      </c>
      <c r="E222" s="2">
        <v>69</v>
      </c>
      <c r="F222" s="21">
        <v>11</v>
      </c>
      <c r="G222" s="21">
        <f t="shared" si="77"/>
        <v>80</v>
      </c>
      <c r="H222" s="21">
        <f t="shared" si="86"/>
        <v>89</v>
      </c>
      <c r="I222" s="27">
        <f t="shared" si="78"/>
        <v>26.966292134831459</v>
      </c>
      <c r="J222" s="2">
        <v>3.68</v>
      </c>
      <c r="K222" s="2">
        <f t="shared" si="87"/>
        <v>3.89</v>
      </c>
      <c r="L222" s="27">
        <f t="shared" si="79"/>
        <v>42.570694087403602</v>
      </c>
      <c r="M222" s="2">
        <v>0</v>
      </c>
      <c r="N222" s="2">
        <v>0</v>
      </c>
      <c r="O222" s="28">
        <v>1.75</v>
      </c>
      <c r="P222" s="28">
        <f t="shared" si="88"/>
        <v>61.75</v>
      </c>
      <c r="Q222" s="27">
        <f t="shared" si="80"/>
        <v>0.4251012145748988</v>
      </c>
      <c r="R222" s="27">
        <f t="shared" si="81"/>
        <v>42.995795301978504</v>
      </c>
      <c r="S222" s="2">
        <v>30</v>
      </c>
      <c r="T222" s="28">
        <v>5</v>
      </c>
      <c r="U222" s="28">
        <f t="shared" si="82"/>
        <v>35</v>
      </c>
      <c r="V222" s="28">
        <f t="shared" si="89"/>
        <v>42</v>
      </c>
      <c r="W222" s="27">
        <f t="shared" si="83"/>
        <v>8.3333333333333339</v>
      </c>
      <c r="X222" s="21">
        <f t="shared" si="84"/>
        <v>78.295420770143295</v>
      </c>
      <c r="Y222" s="2">
        <f t="shared" si="90"/>
        <v>11</v>
      </c>
      <c r="Z222" s="2">
        <v>30</v>
      </c>
      <c r="AA222" s="22">
        <f t="shared" si="85"/>
        <v>0.36666666666666664</v>
      </c>
    </row>
    <row r="223" spans="1:27">
      <c r="A223" s="13" t="s">
        <v>327</v>
      </c>
      <c r="B223" s="20" t="s">
        <v>328</v>
      </c>
      <c r="C223" s="2" t="s">
        <v>26</v>
      </c>
      <c r="D223" s="2" t="s">
        <v>294</v>
      </c>
      <c r="E223" s="2">
        <v>70</v>
      </c>
      <c r="F223" s="21">
        <v>11</v>
      </c>
      <c r="G223" s="21">
        <f t="shared" si="77"/>
        <v>81</v>
      </c>
      <c r="H223" s="21">
        <f t="shared" si="86"/>
        <v>89</v>
      </c>
      <c r="I223" s="27">
        <f t="shared" si="78"/>
        <v>27.303370786516854</v>
      </c>
      <c r="J223" s="2">
        <v>3.29</v>
      </c>
      <c r="K223" s="2">
        <f t="shared" si="87"/>
        <v>3.89</v>
      </c>
      <c r="L223" s="27">
        <f t="shared" si="79"/>
        <v>38.059125964010285</v>
      </c>
      <c r="M223" s="2">
        <v>0</v>
      </c>
      <c r="N223" s="2">
        <v>0</v>
      </c>
      <c r="O223" s="28">
        <v>5.25</v>
      </c>
      <c r="P223" s="28">
        <f t="shared" si="88"/>
        <v>61.75</v>
      </c>
      <c r="Q223" s="27">
        <f t="shared" si="80"/>
        <v>1.2753036437246963</v>
      </c>
      <c r="R223" s="27">
        <f t="shared" si="81"/>
        <v>39.334429607734982</v>
      </c>
      <c r="S223" s="2">
        <v>30</v>
      </c>
      <c r="T223" s="28">
        <v>0</v>
      </c>
      <c r="U223" s="28">
        <f t="shared" si="82"/>
        <v>30</v>
      </c>
      <c r="V223" s="28">
        <f t="shared" si="89"/>
        <v>42</v>
      </c>
      <c r="W223" s="27">
        <f t="shared" si="83"/>
        <v>7.1428571428571432</v>
      </c>
      <c r="X223" s="21">
        <f t="shared" si="84"/>
        <v>73.780657537108979</v>
      </c>
      <c r="Y223" s="2">
        <f t="shared" si="90"/>
        <v>20</v>
      </c>
      <c r="Z223" s="2">
        <v>30</v>
      </c>
      <c r="AA223" s="22">
        <f t="shared" si="85"/>
        <v>0.66666666666666663</v>
      </c>
    </row>
    <row r="224" spans="1:27">
      <c r="A224" s="13" t="s">
        <v>329</v>
      </c>
      <c r="B224" s="20" t="s">
        <v>330</v>
      </c>
      <c r="C224" s="2" t="s">
        <v>26</v>
      </c>
      <c r="D224" s="2" t="s">
        <v>294</v>
      </c>
      <c r="E224" s="2">
        <v>69</v>
      </c>
      <c r="F224" s="21">
        <v>10</v>
      </c>
      <c r="G224" s="21">
        <f t="shared" si="77"/>
        <v>79</v>
      </c>
      <c r="H224" s="21">
        <f t="shared" si="86"/>
        <v>89</v>
      </c>
      <c r="I224" s="27">
        <f t="shared" si="78"/>
        <v>26.629213483146067</v>
      </c>
      <c r="J224" s="2">
        <v>3.14</v>
      </c>
      <c r="K224" s="2">
        <f t="shared" si="87"/>
        <v>3.89</v>
      </c>
      <c r="L224" s="27">
        <f t="shared" si="79"/>
        <v>36.323907455012851</v>
      </c>
      <c r="M224" s="2">
        <v>0</v>
      </c>
      <c r="N224" s="2">
        <v>0</v>
      </c>
      <c r="O224" s="28">
        <v>31.83</v>
      </c>
      <c r="P224" s="28">
        <f t="shared" si="88"/>
        <v>61.75</v>
      </c>
      <c r="Q224" s="27">
        <f t="shared" si="80"/>
        <v>7.7319838056680155</v>
      </c>
      <c r="R224" s="27">
        <f t="shared" si="81"/>
        <v>44.055891260680866</v>
      </c>
      <c r="S224" s="2">
        <v>30</v>
      </c>
      <c r="T224" s="28">
        <v>0</v>
      </c>
      <c r="U224" s="28">
        <f t="shared" si="82"/>
        <v>30</v>
      </c>
      <c r="V224" s="28">
        <f t="shared" si="89"/>
        <v>42</v>
      </c>
      <c r="W224" s="27">
        <f t="shared" si="83"/>
        <v>7.1428571428571432</v>
      </c>
      <c r="X224" s="21">
        <f t="shared" si="84"/>
        <v>77.827961886684079</v>
      </c>
      <c r="Y224" s="2">
        <f t="shared" si="90"/>
        <v>12</v>
      </c>
      <c r="Z224" s="2">
        <v>30</v>
      </c>
      <c r="AA224" s="22">
        <f t="shared" si="85"/>
        <v>0.4</v>
      </c>
    </row>
    <row r="225" spans="1:27">
      <c r="A225" s="13" t="s">
        <v>331</v>
      </c>
      <c r="B225" s="20" t="s">
        <v>332</v>
      </c>
      <c r="C225" s="2" t="s">
        <v>26</v>
      </c>
      <c r="D225" s="2" t="s">
        <v>294</v>
      </c>
      <c r="E225" s="2">
        <v>70</v>
      </c>
      <c r="F225" s="21">
        <v>18</v>
      </c>
      <c r="G225" s="21">
        <f t="shared" si="77"/>
        <v>88</v>
      </c>
      <c r="H225" s="21">
        <f t="shared" si="86"/>
        <v>89</v>
      </c>
      <c r="I225" s="27">
        <f t="shared" si="78"/>
        <v>29.662921348314605</v>
      </c>
      <c r="J225" s="2">
        <v>3.54</v>
      </c>
      <c r="K225" s="2">
        <f t="shared" si="87"/>
        <v>3.89</v>
      </c>
      <c r="L225" s="27">
        <f t="shared" si="79"/>
        <v>40.951156812339335</v>
      </c>
      <c r="M225" s="2">
        <v>0</v>
      </c>
      <c r="N225" s="2">
        <v>0</v>
      </c>
      <c r="O225" s="28">
        <v>5.33</v>
      </c>
      <c r="P225" s="28">
        <f t="shared" si="88"/>
        <v>61.75</v>
      </c>
      <c r="Q225" s="27">
        <f t="shared" si="80"/>
        <v>1.2947368421052632</v>
      </c>
      <c r="R225" s="27">
        <f t="shared" si="81"/>
        <v>42.2458936544446</v>
      </c>
      <c r="S225" s="2">
        <v>30</v>
      </c>
      <c r="T225" s="28">
        <v>5</v>
      </c>
      <c r="U225" s="28">
        <f t="shared" si="82"/>
        <v>35</v>
      </c>
      <c r="V225" s="28">
        <f t="shared" si="89"/>
        <v>42</v>
      </c>
      <c r="W225" s="27">
        <f t="shared" si="83"/>
        <v>8.3333333333333339</v>
      </c>
      <c r="X225" s="21">
        <f t="shared" si="84"/>
        <v>80.242148336092541</v>
      </c>
      <c r="Y225" s="2">
        <f t="shared" si="90"/>
        <v>6</v>
      </c>
      <c r="Z225" s="2">
        <v>30</v>
      </c>
      <c r="AA225" s="22">
        <f t="shared" si="85"/>
        <v>0.2</v>
      </c>
    </row>
    <row r="226" spans="1:27">
      <c r="A226" s="13" t="s">
        <v>333</v>
      </c>
      <c r="B226" s="20" t="s">
        <v>334</v>
      </c>
      <c r="C226" s="2" t="s">
        <v>26</v>
      </c>
      <c r="D226" s="2" t="s">
        <v>294</v>
      </c>
      <c r="E226" s="2">
        <v>69</v>
      </c>
      <c r="F226" s="21">
        <v>20</v>
      </c>
      <c r="G226" s="21">
        <f t="shared" si="77"/>
        <v>89</v>
      </c>
      <c r="H226" s="21">
        <f t="shared" si="86"/>
        <v>89</v>
      </c>
      <c r="I226" s="27">
        <f t="shared" si="78"/>
        <v>30</v>
      </c>
      <c r="J226" s="2">
        <v>3.64</v>
      </c>
      <c r="K226" s="2">
        <f t="shared" si="87"/>
        <v>3.89</v>
      </c>
      <c r="L226" s="27">
        <f t="shared" si="79"/>
        <v>42.10796915167095</v>
      </c>
      <c r="M226" s="2">
        <v>0</v>
      </c>
      <c r="N226" s="2">
        <v>0</v>
      </c>
      <c r="O226" s="28">
        <v>1.5</v>
      </c>
      <c r="P226" s="28">
        <f t="shared" si="88"/>
        <v>61.75</v>
      </c>
      <c r="Q226" s="27">
        <f t="shared" si="80"/>
        <v>0.36437246963562753</v>
      </c>
      <c r="R226" s="27">
        <f t="shared" si="81"/>
        <v>42.472341621306576</v>
      </c>
      <c r="S226" s="2">
        <v>30</v>
      </c>
      <c r="T226" s="28">
        <v>5</v>
      </c>
      <c r="U226" s="28">
        <f t="shared" si="82"/>
        <v>35</v>
      </c>
      <c r="V226" s="28">
        <f t="shared" si="89"/>
        <v>42</v>
      </c>
      <c r="W226" s="27">
        <f t="shared" si="83"/>
        <v>8.3333333333333339</v>
      </c>
      <c r="X226" s="21">
        <f t="shared" si="84"/>
        <v>80.805674954639912</v>
      </c>
      <c r="Y226" s="2">
        <f t="shared" si="90"/>
        <v>4</v>
      </c>
      <c r="Z226" s="2">
        <v>30</v>
      </c>
      <c r="AA226" s="22">
        <f t="shared" si="85"/>
        <v>0.13333333333333333</v>
      </c>
    </row>
    <row r="227" spans="1:27">
      <c r="A227" s="13" t="s">
        <v>335</v>
      </c>
      <c r="B227" s="20" t="s">
        <v>336</v>
      </c>
      <c r="C227" s="2" t="s">
        <v>26</v>
      </c>
      <c r="D227" s="2" t="s">
        <v>294</v>
      </c>
      <c r="E227" s="2">
        <v>70</v>
      </c>
      <c r="F227" s="21">
        <v>9</v>
      </c>
      <c r="G227" s="21">
        <f t="shared" si="77"/>
        <v>79</v>
      </c>
      <c r="H227" s="21">
        <f t="shared" si="86"/>
        <v>89</v>
      </c>
      <c r="I227" s="27">
        <f t="shared" si="78"/>
        <v>26.629213483146067</v>
      </c>
      <c r="J227" s="2">
        <v>3.39</v>
      </c>
      <c r="K227" s="2">
        <f t="shared" si="87"/>
        <v>3.89</v>
      </c>
      <c r="L227" s="27">
        <f t="shared" si="79"/>
        <v>39.2159383033419</v>
      </c>
      <c r="M227" s="2">
        <v>0</v>
      </c>
      <c r="N227" s="2">
        <v>0</v>
      </c>
      <c r="O227" s="28">
        <v>6.75</v>
      </c>
      <c r="P227" s="28">
        <f t="shared" si="88"/>
        <v>61.75</v>
      </c>
      <c r="Q227" s="27">
        <f t="shared" si="80"/>
        <v>1.6396761133603239</v>
      </c>
      <c r="R227" s="27">
        <f t="shared" si="81"/>
        <v>40.855614416702224</v>
      </c>
      <c r="S227" s="2">
        <v>30</v>
      </c>
      <c r="T227" s="28">
        <v>0</v>
      </c>
      <c r="U227" s="28">
        <f t="shared" si="82"/>
        <v>30</v>
      </c>
      <c r="V227" s="28">
        <f t="shared" si="89"/>
        <v>42</v>
      </c>
      <c r="W227" s="27">
        <f t="shared" si="83"/>
        <v>7.1428571428571432</v>
      </c>
      <c r="X227" s="21">
        <f t="shared" si="84"/>
        <v>74.627685042705423</v>
      </c>
      <c r="Y227" s="2">
        <f t="shared" si="90"/>
        <v>18</v>
      </c>
      <c r="Z227" s="2">
        <v>30</v>
      </c>
      <c r="AA227" s="22">
        <f t="shared" si="85"/>
        <v>0.6</v>
      </c>
    </row>
    <row r="228" spans="1:27">
      <c r="A228" s="13" t="s">
        <v>337</v>
      </c>
      <c r="B228" s="20" t="s">
        <v>338</v>
      </c>
      <c r="C228" s="2" t="s">
        <v>26</v>
      </c>
      <c r="D228" s="2" t="s">
        <v>294</v>
      </c>
      <c r="E228" s="2">
        <v>70</v>
      </c>
      <c r="F228" s="21">
        <v>11</v>
      </c>
      <c r="G228" s="21">
        <f t="shared" si="77"/>
        <v>81</v>
      </c>
      <c r="H228" s="21">
        <f t="shared" si="86"/>
        <v>89</v>
      </c>
      <c r="I228" s="27">
        <f t="shared" si="78"/>
        <v>27.303370786516854</v>
      </c>
      <c r="J228" s="2">
        <v>3.64</v>
      </c>
      <c r="K228" s="2">
        <f t="shared" si="87"/>
        <v>3.89</v>
      </c>
      <c r="L228" s="27">
        <f t="shared" si="79"/>
        <v>42.10796915167095</v>
      </c>
      <c r="M228" s="2">
        <v>0</v>
      </c>
      <c r="N228" s="2">
        <v>0</v>
      </c>
      <c r="O228" s="28">
        <v>2</v>
      </c>
      <c r="P228" s="28">
        <f t="shared" si="88"/>
        <v>61.75</v>
      </c>
      <c r="Q228" s="27">
        <f t="shared" si="80"/>
        <v>0.48582995951417007</v>
      </c>
      <c r="R228" s="27">
        <f t="shared" si="81"/>
        <v>42.59379911118512</v>
      </c>
      <c r="S228" s="2">
        <v>30</v>
      </c>
      <c r="T228" s="28">
        <v>1</v>
      </c>
      <c r="U228" s="28">
        <f t="shared" si="82"/>
        <v>31</v>
      </c>
      <c r="V228" s="28">
        <f t="shared" si="89"/>
        <v>42</v>
      </c>
      <c r="W228" s="27">
        <f t="shared" si="83"/>
        <v>7.3809523809523814</v>
      </c>
      <c r="X228" s="21">
        <f t="shared" si="84"/>
        <v>77.278122278654351</v>
      </c>
      <c r="Y228" s="2">
        <f t="shared" si="90"/>
        <v>13</v>
      </c>
      <c r="Z228" s="2">
        <v>30</v>
      </c>
      <c r="AA228" s="22">
        <f t="shared" si="85"/>
        <v>0.43333333333333335</v>
      </c>
    </row>
    <row r="229" spans="1:27">
      <c r="A229" s="13" t="s">
        <v>339</v>
      </c>
      <c r="B229" s="20" t="s">
        <v>340</v>
      </c>
      <c r="C229" s="2" t="s">
        <v>26</v>
      </c>
      <c r="D229" s="2" t="s">
        <v>294</v>
      </c>
      <c r="E229" s="2">
        <v>69</v>
      </c>
      <c r="F229" s="21">
        <v>11</v>
      </c>
      <c r="G229" s="21">
        <f t="shared" si="77"/>
        <v>80</v>
      </c>
      <c r="H229" s="21">
        <f t="shared" si="86"/>
        <v>89</v>
      </c>
      <c r="I229" s="27">
        <f t="shared" si="78"/>
        <v>26.966292134831459</v>
      </c>
      <c r="J229" s="2">
        <v>3.64</v>
      </c>
      <c r="K229" s="2">
        <f t="shared" si="87"/>
        <v>3.89</v>
      </c>
      <c r="L229" s="27">
        <f t="shared" si="79"/>
        <v>42.10796915167095</v>
      </c>
      <c r="M229" s="2">
        <v>0</v>
      </c>
      <c r="N229" s="2">
        <v>0</v>
      </c>
      <c r="O229" s="28">
        <v>1.83</v>
      </c>
      <c r="P229" s="28">
        <f>MAX(O$206:O$235)</f>
        <v>61.75</v>
      </c>
      <c r="Q229" s="27">
        <f t="shared" si="80"/>
        <v>0.44453441295546564</v>
      </c>
      <c r="R229" s="27">
        <f t="shared" si="81"/>
        <v>42.552503564626413</v>
      </c>
      <c r="S229" s="2">
        <v>30</v>
      </c>
      <c r="T229" s="28">
        <v>1</v>
      </c>
      <c r="U229" s="28">
        <f t="shared" si="82"/>
        <v>31</v>
      </c>
      <c r="V229" s="28">
        <f t="shared" si="89"/>
        <v>42</v>
      </c>
      <c r="W229" s="27">
        <f t="shared" si="83"/>
        <v>7.3809523809523814</v>
      </c>
      <c r="X229" s="21">
        <f t="shared" si="84"/>
        <v>76.899748080410248</v>
      </c>
      <c r="Y229" s="2">
        <f t="shared" si="90"/>
        <v>15</v>
      </c>
      <c r="Z229" s="2">
        <v>30</v>
      </c>
      <c r="AA229" s="22">
        <f t="shared" si="85"/>
        <v>0.5</v>
      </c>
    </row>
    <row r="230" spans="1:27">
      <c r="A230" s="13" t="s">
        <v>341</v>
      </c>
      <c r="B230" s="20" t="s">
        <v>342</v>
      </c>
      <c r="C230" s="2" t="s">
        <v>26</v>
      </c>
      <c r="D230" s="2" t="s">
        <v>294</v>
      </c>
      <c r="E230" s="2">
        <v>69</v>
      </c>
      <c r="F230" s="21">
        <v>19</v>
      </c>
      <c r="G230" s="21">
        <f t="shared" si="77"/>
        <v>88</v>
      </c>
      <c r="H230" s="21">
        <f t="shared" si="86"/>
        <v>89</v>
      </c>
      <c r="I230" s="27">
        <f t="shared" si="78"/>
        <v>29.662921348314605</v>
      </c>
      <c r="J230" s="2">
        <v>3.61</v>
      </c>
      <c r="K230" s="2">
        <f t="shared" si="87"/>
        <v>3.89</v>
      </c>
      <c r="L230" s="27">
        <f t="shared" si="79"/>
        <v>41.760925449871465</v>
      </c>
      <c r="M230" s="2">
        <v>0</v>
      </c>
      <c r="N230" s="2">
        <v>0</v>
      </c>
      <c r="O230" s="28">
        <v>0.57999999999999996</v>
      </c>
      <c r="P230" s="28">
        <f t="shared" si="88"/>
        <v>61.75</v>
      </c>
      <c r="Q230" s="27">
        <f t="shared" si="80"/>
        <v>0.1408906882591093</v>
      </c>
      <c r="R230" s="27">
        <f t="shared" si="81"/>
        <v>41.901816138130577</v>
      </c>
      <c r="S230" s="2">
        <v>30</v>
      </c>
      <c r="T230" s="28">
        <v>0</v>
      </c>
      <c r="U230" s="28">
        <f t="shared" si="82"/>
        <v>30</v>
      </c>
      <c r="V230" s="28">
        <f t="shared" si="89"/>
        <v>42</v>
      </c>
      <c r="W230" s="27">
        <f t="shared" si="83"/>
        <v>7.1428571428571432</v>
      </c>
      <c r="X230" s="21">
        <f t="shared" si="84"/>
        <v>78.707594629302321</v>
      </c>
      <c r="Y230" s="2">
        <f t="shared" si="90"/>
        <v>9</v>
      </c>
      <c r="Z230" s="2">
        <v>30</v>
      </c>
      <c r="AA230" s="22">
        <f t="shared" si="85"/>
        <v>0.3</v>
      </c>
    </row>
    <row r="231" spans="1:27">
      <c r="A231" s="13" t="s">
        <v>343</v>
      </c>
      <c r="B231" s="20" t="s">
        <v>344</v>
      </c>
      <c r="C231" s="2" t="s">
        <v>26</v>
      </c>
      <c r="D231" s="2" t="s">
        <v>294</v>
      </c>
      <c r="E231" s="2">
        <v>70</v>
      </c>
      <c r="F231" s="21">
        <v>1</v>
      </c>
      <c r="G231" s="21">
        <f t="shared" si="77"/>
        <v>71</v>
      </c>
      <c r="H231" s="21">
        <f t="shared" si="86"/>
        <v>89</v>
      </c>
      <c r="I231" s="27">
        <f t="shared" si="78"/>
        <v>23.932584269662918</v>
      </c>
      <c r="J231" s="2">
        <v>3.64</v>
      </c>
      <c r="K231" s="2">
        <f t="shared" si="87"/>
        <v>3.89</v>
      </c>
      <c r="L231" s="27">
        <f t="shared" si="79"/>
        <v>42.10796915167095</v>
      </c>
      <c r="M231" s="2">
        <v>0</v>
      </c>
      <c r="N231" s="2">
        <v>0</v>
      </c>
      <c r="O231" s="28">
        <v>0.33</v>
      </c>
      <c r="P231" s="28">
        <f t="shared" si="88"/>
        <v>61.75</v>
      </c>
      <c r="Q231" s="27">
        <f t="shared" si="80"/>
        <v>8.0161943319838072E-2</v>
      </c>
      <c r="R231" s="27">
        <f t="shared" si="81"/>
        <v>42.188131094990787</v>
      </c>
      <c r="S231" s="2">
        <v>30</v>
      </c>
      <c r="T231" s="28">
        <v>2</v>
      </c>
      <c r="U231" s="28">
        <f t="shared" si="82"/>
        <v>32</v>
      </c>
      <c r="V231" s="28">
        <f t="shared" si="89"/>
        <v>42</v>
      </c>
      <c r="W231" s="27">
        <f t="shared" si="83"/>
        <v>7.6190476190476186</v>
      </c>
      <c r="X231" s="21">
        <f t="shared" si="84"/>
        <v>73.739762983701326</v>
      </c>
      <c r="Y231" s="2">
        <f t="shared" si="90"/>
        <v>21</v>
      </c>
      <c r="Z231" s="2">
        <v>30</v>
      </c>
      <c r="AA231" s="22">
        <f t="shared" si="85"/>
        <v>0.7</v>
      </c>
    </row>
    <row r="232" spans="1:27">
      <c r="A232" s="13" t="s">
        <v>345</v>
      </c>
      <c r="B232" s="20" t="s">
        <v>346</v>
      </c>
      <c r="C232" s="2" t="s">
        <v>26</v>
      </c>
      <c r="D232" s="2" t="s">
        <v>294</v>
      </c>
      <c r="E232" s="2">
        <v>69</v>
      </c>
      <c r="F232" s="21">
        <v>14</v>
      </c>
      <c r="G232" s="21">
        <f t="shared" si="77"/>
        <v>83</v>
      </c>
      <c r="H232" s="21">
        <f t="shared" si="86"/>
        <v>89</v>
      </c>
      <c r="I232" s="27">
        <f t="shared" si="78"/>
        <v>27.977528089887638</v>
      </c>
      <c r="J232" s="2">
        <v>3.54</v>
      </c>
      <c r="K232" s="2">
        <f t="shared" si="87"/>
        <v>3.89</v>
      </c>
      <c r="L232" s="27">
        <f t="shared" si="79"/>
        <v>40.951156812339335</v>
      </c>
      <c r="M232" s="2">
        <v>0</v>
      </c>
      <c r="N232" s="2">
        <v>0</v>
      </c>
      <c r="O232" s="28">
        <v>8.8000000000000007</v>
      </c>
      <c r="P232" s="28">
        <f t="shared" si="88"/>
        <v>61.75</v>
      </c>
      <c r="Q232" s="27">
        <f t="shared" si="80"/>
        <v>2.1376518218623484</v>
      </c>
      <c r="R232" s="27">
        <f t="shared" si="81"/>
        <v>43.088808634201683</v>
      </c>
      <c r="S232" s="2">
        <v>30</v>
      </c>
      <c r="T232" s="28">
        <v>2</v>
      </c>
      <c r="U232" s="28">
        <f t="shared" si="82"/>
        <v>32</v>
      </c>
      <c r="V232" s="28">
        <f t="shared" si="89"/>
        <v>42</v>
      </c>
      <c r="W232" s="27">
        <f t="shared" si="83"/>
        <v>7.6190476190476186</v>
      </c>
      <c r="X232" s="21">
        <f t="shared" si="84"/>
        <v>78.685384343136946</v>
      </c>
      <c r="Y232" s="2">
        <f t="shared" si="90"/>
        <v>10</v>
      </c>
      <c r="Z232" s="2">
        <v>30</v>
      </c>
      <c r="AA232" s="22">
        <f t="shared" si="85"/>
        <v>0.33333333333333331</v>
      </c>
    </row>
    <row r="233" spans="1:27">
      <c r="A233" s="13" t="s">
        <v>214</v>
      </c>
      <c r="B233" s="20" t="s">
        <v>347</v>
      </c>
      <c r="C233" s="2" t="s">
        <v>26</v>
      </c>
      <c r="D233" s="2" t="s">
        <v>294</v>
      </c>
      <c r="E233" s="2">
        <v>70</v>
      </c>
      <c r="F233" s="21">
        <v>7</v>
      </c>
      <c r="G233" s="21">
        <f t="shared" si="77"/>
        <v>77</v>
      </c>
      <c r="H233" s="21">
        <f t="shared" si="86"/>
        <v>89</v>
      </c>
      <c r="I233" s="27">
        <f t="shared" si="78"/>
        <v>25.95505617977528</v>
      </c>
      <c r="J233" s="2">
        <v>3.57</v>
      </c>
      <c r="K233" s="2">
        <f t="shared" si="87"/>
        <v>3.89</v>
      </c>
      <c r="L233" s="27">
        <f t="shared" si="79"/>
        <v>41.298200514138813</v>
      </c>
      <c r="M233" s="2">
        <v>0</v>
      </c>
      <c r="N233" s="2">
        <v>0</v>
      </c>
      <c r="O233" s="28">
        <v>2</v>
      </c>
      <c r="P233" s="28">
        <f t="shared" si="88"/>
        <v>61.75</v>
      </c>
      <c r="Q233" s="27">
        <f t="shared" si="80"/>
        <v>0.48582995951417007</v>
      </c>
      <c r="R233" s="27">
        <f t="shared" si="81"/>
        <v>41.784030473652983</v>
      </c>
      <c r="S233" s="2">
        <v>30</v>
      </c>
      <c r="T233" s="28">
        <v>0</v>
      </c>
      <c r="U233" s="28">
        <f t="shared" si="82"/>
        <v>30</v>
      </c>
      <c r="V233" s="28">
        <f t="shared" si="89"/>
        <v>42</v>
      </c>
      <c r="W233" s="27">
        <f t="shared" si="83"/>
        <v>7.1428571428571432</v>
      </c>
      <c r="X233" s="21">
        <f t="shared" si="84"/>
        <v>74.881943796285398</v>
      </c>
      <c r="Y233" s="2">
        <f t="shared" si="90"/>
        <v>17</v>
      </c>
      <c r="Z233" s="2">
        <v>30</v>
      </c>
      <c r="AA233" s="22">
        <f t="shared" si="85"/>
        <v>0.56666666666666665</v>
      </c>
    </row>
    <row r="234" spans="1:27">
      <c r="A234" s="13" t="s">
        <v>348</v>
      </c>
      <c r="B234" s="20" t="s">
        <v>349</v>
      </c>
      <c r="C234" s="2" t="s">
        <v>26</v>
      </c>
      <c r="D234" s="2" t="s">
        <v>294</v>
      </c>
      <c r="E234" s="2">
        <v>70</v>
      </c>
      <c r="F234" s="21">
        <v>7</v>
      </c>
      <c r="G234" s="21">
        <f t="shared" si="77"/>
        <v>77</v>
      </c>
      <c r="H234" s="21">
        <f t="shared" si="86"/>
        <v>89</v>
      </c>
      <c r="I234" s="27">
        <f t="shared" si="78"/>
        <v>25.95505617977528</v>
      </c>
      <c r="J234" s="2">
        <v>3.25</v>
      </c>
      <c r="K234" s="2">
        <f t="shared" si="87"/>
        <v>3.89</v>
      </c>
      <c r="L234" s="27">
        <f t="shared" si="79"/>
        <v>37.596401028277633</v>
      </c>
      <c r="M234" s="2">
        <v>0</v>
      </c>
      <c r="N234" s="2">
        <v>0</v>
      </c>
      <c r="O234" s="28">
        <v>7.66</v>
      </c>
      <c r="P234" s="28">
        <f t="shared" si="88"/>
        <v>61.75</v>
      </c>
      <c r="Q234" s="27">
        <f t="shared" si="80"/>
        <v>1.8607287449392713</v>
      </c>
      <c r="R234" s="27">
        <f t="shared" si="81"/>
        <v>39.457129773216906</v>
      </c>
      <c r="S234" s="2">
        <v>30</v>
      </c>
      <c r="T234" s="28">
        <v>0</v>
      </c>
      <c r="U234" s="28">
        <f t="shared" si="82"/>
        <v>30</v>
      </c>
      <c r="V234" s="28">
        <f t="shared" si="89"/>
        <v>42</v>
      </c>
      <c r="W234" s="27">
        <f t="shared" si="83"/>
        <v>7.1428571428571432</v>
      </c>
      <c r="X234" s="21">
        <f t="shared" si="84"/>
        <v>72.555043095849328</v>
      </c>
      <c r="Y234" s="2">
        <f t="shared" si="90"/>
        <v>26</v>
      </c>
      <c r="Z234" s="2">
        <v>30</v>
      </c>
      <c r="AA234" s="22">
        <f t="shared" si="85"/>
        <v>0.8666666666666667</v>
      </c>
    </row>
    <row r="235" spans="1:27">
      <c r="A235" s="13" t="s">
        <v>350</v>
      </c>
      <c r="B235" s="20" t="s">
        <v>351</v>
      </c>
      <c r="C235" s="2" t="s">
        <v>26</v>
      </c>
      <c r="D235" s="2" t="s">
        <v>294</v>
      </c>
      <c r="E235" s="2">
        <v>70</v>
      </c>
      <c r="F235" s="21">
        <v>3</v>
      </c>
      <c r="G235" s="21">
        <f t="shared" si="77"/>
        <v>73</v>
      </c>
      <c r="H235" s="21">
        <f t="shared" si="86"/>
        <v>89</v>
      </c>
      <c r="I235" s="27">
        <f t="shared" si="78"/>
        <v>24.606741573033709</v>
      </c>
      <c r="J235" s="2">
        <v>3.43</v>
      </c>
      <c r="K235" s="2">
        <f t="shared" si="87"/>
        <v>3.89</v>
      </c>
      <c r="L235" s="27">
        <f t="shared" si="79"/>
        <v>39.678663239074552</v>
      </c>
      <c r="M235" s="2">
        <v>0</v>
      </c>
      <c r="N235" s="2">
        <v>0</v>
      </c>
      <c r="O235" s="28">
        <v>6.83</v>
      </c>
      <c r="P235" s="28">
        <f t="shared" si="88"/>
        <v>61.75</v>
      </c>
      <c r="Q235" s="27">
        <f t="shared" si="80"/>
        <v>1.6591093117408908</v>
      </c>
      <c r="R235" s="27">
        <f t="shared" si="81"/>
        <v>41.337772550815444</v>
      </c>
      <c r="S235" s="2">
        <v>30</v>
      </c>
      <c r="T235" s="28">
        <v>2</v>
      </c>
      <c r="U235" s="28">
        <f t="shared" si="82"/>
        <v>32</v>
      </c>
      <c r="V235" s="28">
        <f t="shared" si="89"/>
        <v>42</v>
      </c>
      <c r="W235" s="27">
        <f t="shared" si="83"/>
        <v>7.6190476190476186</v>
      </c>
      <c r="X235" s="21">
        <f t="shared" si="84"/>
        <v>73.563561742896781</v>
      </c>
      <c r="Y235" s="2">
        <f t="shared" si="90"/>
        <v>22</v>
      </c>
      <c r="Z235" s="2">
        <v>30</v>
      </c>
      <c r="AA235" s="22">
        <f t="shared" si="85"/>
        <v>0.73333333333333328</v>
      </c>
    </row>
    <row r="236" spans="1:27">
      <c r="A236" s="23" t="s">
        <v>352</v>
      </c>
      <c r="B236" s="25" t="s">
        <v>353</v>
      </c>
      <c r="C236" s="2" t="s">
        <v>26</v>
      </c>
      <c r="D236" s="2" t="s">
        <v>354</v>
      </c>
      <c r="E236" s="2">
        <v>70</v>
      </c>
      <c r="F236" s="21">
        <v>13</v>
      </c>
      <c r="G236" s="21">
        <f t="shared" si="77"/>
        <v>83</v>
      </c>
      <c r="H236" s="21">
        <f>MAX(G$236:G$303)</f>
        <v>90</v>
      </c>
      <c r="I236" s="27">
        <f t="shared" si="78"/>
        <v>27.666666666666668</v>
      </c>
      <c r="J236" s="2">
        <v>3.54</v>
      </c>
      <c r="K236" s="2">
        <f>MAX(J$236:J$303)</f>
        <v>4.0199999999999996</v>
      </c>
      <c r="L236" s="27">
        <f t="shared" si="79"/>
        <v>39.626865671641795</v>
      </c>
      <c r="M236" s="2">
        <v>0</v>
      </c>
      <c r="N236" s="2">
        <v>0</v>
      </c>
      <c r="O236" s="28">
        <v>6.05</v>
      </c>
      <c r="P236" s="28">
        <f>MAX(O$236:O$303)</f>
        <v>17.91</v>
      </c>
      <c r="Q236" s="27">
        <f t="shared" si="80"/>
        <v>5.067001675041876</v>
      </c>
      <c r="R236" s="27">
        <f t="shared" si="81"/>
        <v>44.693867346683675</v>
      </c>
      <c r="S236" s="2">
        <v>30</v>
      </c>
      <c r="T236" s="28">
        <v>14</v>
      </c>
      <c r="U236" s="28">
        <f t="shared" si="82"/>
        <v>44</v>
      </c>
      <c r="V236" s="28">
        <f>MAX(U$236:U$303)</f>
        <v>57.5</v>
      </c>
      <c r="W236" s="27">
        <f t="shared" si="83"/>
        <v>7.6521739130434785</v>
      </c>
      <c r="X236" s="21">
        <f t="shared" si="84"/>
        <v>80.01270792639383</v>
      </c>
      <c r="Y236" s="2">
        <f>RANK(X236,$X$236:$X$303)</f>
        <v>7</v>
      </c>
      <c r="Z236" s="2">
        <v>68</v>
      </c>
      <c r="AA236" s="22">
        <f t="shared" si="85"/>
        <v>0.10294117647058823</v>
      </c>
    </row>
    <row r="237" spans="1:27">
      <c r="A237" s="23" t="s">
        <v>355</v>
      </c>
      <c r="B237" s="25" t="s">
        <v>356</v>
      </c>
      <c r="C237" s="2" t="s">
        <v>26</v>
      </c>
      <c r="D237" s="2" t="s">
        <v>354</v>
      </c>
      <c r="E237" s="2">
        <v>70</v>
      </c>
      <c r="F237" s="21">
        <v>3</v>
      </c>
      <c r="G237" s="21">
        <f t="shared" si="77"/>
        <v>73</v>
      </c>
      <c r="H237" s="21">
        <f t="shared" ref="H237:H300" si="91">MAX(G$236:G$303)</f>
        <v>90</v>
      </c>
      <c r="I237" s="27">
        <f t="shared" si="78"/>
        <v>24.333333333333332</v>
      </c>
      <c r="J237" s="2">
        <v>3.79</v>
      </c>
      <c r="K237" s="2">
        <f t="shared" ref="K237:K300" si="92">MAX(J$236:J$303)</f>
        <v>4.0199999999999996</v>
      </c>
      <c r="L237" s="27">
        <f t="shared" si="79"/>
        <v>42.42537313432836</v>
      </c>
      <c r="M237" s="2">
        <v>0</v>
      </c>
      <c r="N237" s="2">
        <v>0</v>
      </c>
      <c r="O237" s="28">
        <v>6.49</v>
      </c>
      <c r="P237" s="28">
        <f t="shared" ref="P237:P300" si="93">MAX(O$236:O$303)</f>
        <v>17.91</v>
      </c>
      <c r="Q237" s="27">
        <f t="shared" si="80"/>
        <v>5.4355108877721943</v>
      </c>
      <c r="R237" s="27">
        <f t="shared" si="81"/>
        <v>47.860884022100556</v>
      </c>
      <c r="S237" s="2">
        <v>30</v>
      </c>
      <c r="T237" s="28">
        <v>4.5</v>
      </c>
      <c r="U237" s="28">
        <f t="shared" si="82"/>
        <v>34.5</v>
      </c>
      <c r="V237" s="28">
        <f t="shared" ref="V237:V300" si="94">MAX(U$236:U$303)</f>
        <v>57.5</v>
      </c>
      <c r="W237" s="27">
        <f t="shared" si="83"/>
        <v>6</v>
      </c>
      <c r="X237" s="21">
        <f t="shared" si="84"/>
        <v>78.194217355433892</v>
      </c>
      <c r="Y237" s="2">
        <f t="shared" ref="Y237:Y300" si="95">RANK(X237,$X$236:$X$303)</f>
        <v>12</v>
      </c>
      <c r="Z237" s="2">
        <v>68</v>
      </c>
      <c r="AA237" s="22">
        <f t="shared" si="85"/>
        <v>0.17647058823529413</v>
      </c>
    </row>
    <row r="238" spans="1:27">
      <c r="A238" s="23" t="s">
        <v>357</v>
      </c>
      <c r="B238" s="25" t="s">
        <v>358</v>
      </c>
      <c r="C238" s="2" t="s">
        <v>26</v>
      </c>
      <c r="D238" s="2" t="s">
        <v>354</v>
      </c>
      <c r="E238" s="2">
        <v>70</v>
      </c>
      <c r="F238" s="21">
        <v>-1</v>
      </c>
      <c r="G238" s="21">
        <f t="shared" si="77"/>
        <v>69</v>
      </c>
      <c r="H238" s="21">
        <f t="shared" si="91"/>
        <v>90</v>
      </c>
      <c r="I238" s="27">
        <f t="shared" si="78"/>
        <v>23</v>
      </c>
      <c r="J238" s="2">
        <v>3.69</v>
      </c>
      <c r="K238" s="2">
        <f t="shared" si="92"/>
        <v>4.0199999999999996</v>
      </c>
      <c r="L238" s="27">
        <f t="shared" si="79"/>
        <v>41.305970149253739</v>
      </c>
      <c r="M238" s="2">
        <v>0</v>
      </c>
      <c r="N238" s="2">
        <v>0</v>
      </c>
      <c r="O238" s="28">
        <v>2</v>
      </c>
      <c r="P238" s="28">
        <f t="shared" si="93"/>
        <v>17.91</v>
      </c>
      <c r="Q238" s="27">
        <f t="shared" si="80"/>
        <v>1.675041876046901</v>
      </c>
      <c r="R238" s="27">
        <f t="shared" si="81"/>
        <v>42.981012025300643</v>
      </c>
      <c r="S238" s="2">
        <v>30</v>
      </c>
      <c r="T238" s="28">
        <v>10.5</v>
      </c>
      <c r="U238" s="28">
        <f t="shared" si="82"/>
        <v>40.5</v>
      </c>
      <c r="V238" s="28">
        <f t="shared" si="94"/>
        <v>57.5</v>
      </c>
      <c r="W238" s="27">
        <f t="shared" si="83"/>
        <v>7.0434782608695654</v>
      </c>
      <c r="X238" s="21">
        <f t="shared" si="84"/>
        <v>73.024490286170206</v>
      </c>
      <c r="Y238" s="2">
        <f t="shared" si="95"/>
        <v>39</v>
      </c>
      <c r="Z238" s="2">
        <v>68</v>
      </c>
      <c r="AA238" s="22">
        <f t="shared" si="85"/>
        <v>0.57352941176470584</v>
      </c>
    </row>
    <row r="239" spans="1:27">
      <c r="A239" s="23" t="s">
        <v>359</v>
      </c>
      <c r="B239" s="25" t="s">
        <v>360</v>
      </c>
      <c r="C239" s="2" t="s">
        <v>26</v>
      </c>
      <c r="D239" s="2" t="s">
        <v>354</v>
      </c>
      <c r="E239" s="2">
        <v>70</v>
      </c>
      <c r="F239" s="21">
        <v>1</v>
      </c>
      <c r="G239" s="21">
        <f t="shared" si="77"/>
        <v>71</v>
      </c>
      <c r="H239" s="21">
        <f t="shared" si="91"/>
        <v>90</v>
      </c>
      <c r="I239" s="27">
        <f t="shared" si="78"/>
        <v>23.666666666666664</v>
      </c>
      <c r="J239" s="2">
        <v>3.71</v>
      </c>
      <c r="K239" s="2">
        <f t="shared" si="92"/>
        <v>4.0199999999999996</v>
      </c>
      <c r="L239" s="27">
        <f t="shared" si="79"/>
        <v>41.529850746268657</v>
      </c>
      <c r="M239" s="2">
        <v>0</v>
      </c>
      <c r="N239" s="2">
        <v>0</v>
      </c>
      <c r="O239" s="28">
        <v>2.5</v>
      </c>
      <c r="P239" s="28">
        <f t="shared" si="93"/>
        <v>17.91</v>
      </c>
      <c r="Q239" s="27">
        <f t="shared" si="80"/>
        <v>2.0938023450586263</v>
      </c>
      <c r="R239" s="27">
        <f t="shared" si="81"/>
        <v>43.623653091327284</v>
      </c>
      <c r="S239" s="2">
        <v>30</v>
      </c>
      <c r="T239" s="28">
        <v>27.5</v>
      </c>
      <c r="U239" s="28">
        <f t="shared" si="82"/>
        <v>57.5</v>
      </c>
      <c r="V239" s="28">
        <f t="shared" si="94"/>
        <v>57.5</v>
      </c>
      <c r="W239" s="27">
        <f t="shared" si="83"/>
        <v>10</v>
      </c>
      <c r="X239" s="21">
        <f t="shared" si="84"/>
        <v>77.290319757993956</v>
      </c>
      <c r="Y239" s="2">
        <f t="shared" si="95"/>
        <v>17</v>
      </c>
      <c r="Z239" s="2">
        <v>68</v>
      </c>
      <c r="AA239" s="22">
        <f t="shared" si="85"/>
        <v>0.25</v>
      </c>
    </row>
    <row r="240" spans="1:27">
      <c r="A240" s="23" t="s">
        <v>361</v>
      </c>
      <c r="B240" s="25" t="s">
        <v>362</v>
      </c>
      <c r="C240" s="2" t="s">
        <v>26</v>
      </c>
      <c r="D240" s="2" t="s">
        <v>354</v>
      </c>
      <c r="E240" s="2">
        <v>70</v>
      </c>
      <c r="F240" s="21">
        <v>11</v>
      </c>
      <c r="G240" s="21">
        <f t="shared" si="77"/>
        <v>81</v>
      </c>
      <c r="H240" s="21">
        <f t="shared" si="91"/>
        <v>90</v>
      </c>
      <c r="I240" s="27">
        <f t="shared" si="78"/>
        <v>27</v>
      </c>
      <c r="J240" s="2">
        <v>3.83</v>
      </c>
      <c r="K240" s="2">
        <f t="shared" si="92"/>
        <v>4.0199999999999996</v>
      </c>
      <c r="L240" s="27">
        <f t="shared" si="79"/>
        <v>42.873134328358219</v>
      </c>
      <c r="M240" s="2">
        <v>0</v>
      </c>
      <c r="N240" s="2">
        <v>0</v>
      </c>
      <c r="O240" s="28">
        <v>2.5</v>
      </c>
      <c r="P240" s="28">
        <f t="shared" si="93"/>
        <v>17.91</v>
      </c>
      <c r="Q240" s="27">
        <f t="shared" si="80"/>
        <v>2.0938023450586263</v>
      </c>
      <c r="R240" s="27">
        <f t="shared" si="81"/>
        <v>44.966936673416846</v>
      </c>
      <c r="S240" s="2">
        <v>30</v>
      </c>
      <c r="T240" s="28">
        <v>7.5</v>
      </c>
      <c r="U240" s="28">
        <f t="shared" si="82"/>
        <v>37.5</v>
      </c>
      <c r="V240" s="28">
        <f t="shared" si="94"/>
        <v>57.5</v>
      </c>
      <c r="W240" s="27">
        <f t="shared" si="83"/>
        <v>6.5217391304347831</v>
      </c>
      <c r="X240" s="21">
        <f t="shared" si="84"/>
        <v>78.488675803851635</v>
      </c>
      <c r="Y240" s="2">
        <f t="shared" si="95"/>
        <v>11</v>
      </c>
      <c r="Z240" s="2">
        <v>68</v>
      </c>
      <c r="AA240" s="22">
        <f t="shared" si="85"/>
        <v>0.16176470588235295</v>
      </c>
    </row>
    <row r="241" spans="1:27">
      <c r="A241" s="23" t="s">
        <v>363</v>
      </c>
      <c r="B241" s="25" t="s">
        <v>364</v>
      </c>
      <c r="C241" s="2" t="s">
        <v>26</v>
      </c>
      <c r="D241" s="2" t="s">
        <v>354</v>
      </c>
      <c r="E241" s="2">
        <v>70</v>
      </c>
      <c r="F241" s="21">
        <v>15</v>
      </c>
      <c r="G241" s="21">
        <f t="shared" si="77"/>
        <v>85</v>
      </c>
      <c r="H241" s="21">
        <f t="shared" si="91"/>
        <v>90</v>
      </c>
      <c r="I241" s="27">
        <f t="shared" si="78"/>
        <v>28.333333333333332</v>
      </c>
      <c r="J241" s="2">
        <v>3.79</v>
      </c>
      <c r="K241" s="2">
        <f t="shared" si="92"/>
        <v>4.0199999999999996</v>
      </c>
      <c r="L241" s="27">
        <f t="shared" si="79"/>
        <v>42.42537313432836</v>
      </c>
      <c r="M241" s="2">
        <v>0</v>
      </c>
      <c r="N241" s="2">
        <v>0</v>
      </c>
      <c r="O241" s="28">
        <v>2</v>
      </c>
      <c r="P241" s="28">
        <f t="shared" si="93"/>
        <v>17.91</v>
      </c>
      <c r="Q241" s="27">
        <f t="shared" si="80"/>
        <v>1.675041876046901</v>
      </c>
      <c r="R241" s="27">
        <f t="shared" si="81"/>
        <v>44.100415010375258</v>
      </c>
      <c r="S241" s="2">
        <v>30</v>
      </c>
      <c r="T241" s="28">
        <v>22</v>
      </c>
      <c r="U241" s="28">
        <f t="shared" si="82"/>
        <v>52</v>
      </c>
      <c r="V241" s="28">
        <f t="shared" si="94"/>
        <v>57.5</v>
      </c>
      <c r="W241" s="27">
        <f t="shared" si="83"/>
        <v>9.0434782608695645</v>
      </c>
      <c r="X241" s="21">
        <f t="shared" si="84"/>
        <v>81.477226604578149</v>
      </c>
      <c r="Y241" s="2">
        <f t="shared" si="95"/>
        <v>4</v>
      </c>
      <c r="Z241" s="2">
        <v>68</v>
      </c>
      <c r="AA241" s="22">
        <f t="shared" si="85"/>
        <v>5.8823529411764705E-2</v>
      </c>
    </row>
    <row r="242" spans="1:27">
      <c r="A242" s="23" t="s">
        <v>365</v>
      </c>
      <c r="B242" s="25" t="s">
        <v>366</v>
      </c>
      <c r="C242" s="2" t="s">
        <v>26</v>
      </c>
      <c r="D242" s="2" t="s">
        <v>354</v>
      </c>
      <c r="E242" s="2">
        <v>70</v>
      </c>
      <c r="F242" s="21">
        <v>20</v>
      </c>
      <c r="G242" s="21">
        <f t="shared" si="77"/>
        <v>90</v>
      </c>
      <c r="H242" s="21">
        <f t="shared" si="91"/>
        <v>90</v>
      </c>
      <c r="I242" s="27">
        <f t="shared" si="78"/>
        <v>30</v>
      </c>
      <c r="J242" s="2">
        <v>4.0199999999999996</v>
      </c>
      <c r="K242" s="2">
        <f t="shared" si="92"/>
        <v>4.0199999999999996</v>
      </c>
      <c r="L242" s="27">
        <f t="shared" si="79"/>
        <v>45</v>
      </c>
      <c r="M242" s="2">
        <v>0</v>
      </c>
      <c r="N242" s="2">
        <v>0</v>
      </c>
      <c r="O242" s="28">
        <v>8.5</v>
      </c>
      <c r="P242" s="28">
        <f t="shared" si="93"/>
        <v>17.91</v>
      </c>
      <c r="Q242" s="27">
        <f t="shared" si="80"/>
        <v>7.1189279731993302</v>
      </c>
      <c r="R242" s="27">
        <f t="shared" si="81"/>
        <v>52.118927973199334</v>
      </c>
      <c r="S242" s="2">
        <v>30</v>
      </c>
      <c r="T242" s="28">
        <v>11.5</v>
      </c>
      <c r="U242" s="28">
        <f t="shared" si="82"/>
        <v>41.5</v>
      </c>
      <c r="V242" s="28">
        <f t="shared" si="94"/>
        <v>57.5</v>
      </c>
      <c r="W242" s="27">
        <f t="shared" si="83"/>
        <v>7.2173913043478262</v>
      </c>
      <c r="X242" s="21">
        <f t="shared" si="84"/>
        <v>89.336319277547162</v>
      </c>
      <c r="Y242" s="2">
        <f t="shared" si="95"/>
        <v>2</v>
      </c>
      <c r="Z242" s="2">
        <v>68</v>
      </c>
      <c r="AA242" s="22">
        <f t="shared" si="85"/>
        <v>2.9411764705882353E-2</v>
      </c>
    </row>
    <row r="243" spans="1:27">
      <c r="A243" s="23" t="s">
        <v>367</v>
      </c>
      <c r="B243" s="25" t="s">
        <v>368</v>
      </c>
      <c r="C243" s="2" t="s">
        <v>26</v>
      </c>
      <c r="D243" s="2" t="s">
        <v>354</v>
      </c>
      <c r="E243" s="2">
        <v>70</v>
      </c>
      <c r="F243" s="21">
        <v>-7</v>
      </c>
      <c r="G243" s="21">
        <f t="shared" si="77"/>
        <v>63</v>
      </c>
      <c r="H243" s="21">
        <f t="shared" si="91"/>
        <v>90</v>
      </c>
      <c r="I243" s="27">
        <f t="shared" si="78"/>
        <v>21</v>
      </c>
      <c r="J243" s="2">
        <v>3.52</v>
      </c>
      <c r="K243" s="2">
        <f t="shared" si="92"/>
        <v>4.0199999999999996</v>
      </c>
      <c r="L243" s="27">
        <f t="shared" si="79"/>
        <v>39.402985074626869</v>
      </c>
      <c r="M243" s="2">
        <v>0</v>
      </c>
      <c r="N243" s="2">
        <v>0</v>
      </c>
      <c r="O243" s="28">
        <v>0</v>
      </c>
      <c r="P243" s="28">
        <f t="shared" si="93"/>
        <v>17.91</v>
      </c>
      <c r="Q243" s="27">
        <f t="shared" si="80"/>
        <v>0</v>
      </c>
      <c r="R243" s="27">
        <f t="shared" si="81"/>
        <v>39.402985074626869</v>
      </c>
      <c r="S243" s="2">
        <v>30</v>
      </c>
      <c r="T243" s="28">
        <v>0.5</v>
      </c>
      <c r="U243" s="28">
        <f t="shared" si="82"/>
        <v>30.5</v>
      </c>
      <c r="V243" s="28">
        <f t="shared" si="94"/>
        <v>57.5</v>
      </c>
      <c r="W243" s="27">
        <f t="shared" si="83"/>
        <v>5.304347826086957</v>
      </c>
      <c r="X243" s="21">
        <f t="shared" si="84"/>
        <v>65.707332900713823</v>
      </c>
      <c r="Y243" s="2">
        <f t="shared" si="95"/>
        <v>68</v>
      </c>
      <c r="Z243" s="2">
        <v>68</v>
      </c>
      <c r="AA243" s="22">
        <f t="shared" si="85"/>
        <v>1</v>
      </c>
    </row>
    <row r="244" spans="1:27">
      <c r="A244" s="23" t="s">
        <v>369</v>
      </c>
      <c r="B244" s="25" t="s">
        <v>370</v>
      </c>
      <c r="C244" s="2" t="s">
        <v>26</v>
      </c>
      <c r="D244" s="2" t="s">
        <v>354</v>
      </c>
      <c r="E244" s="2">
        <v>70</v>
      </c>
      <c r="F244" s="21">
        <v>9</v>
      </c>
      <c r="G244" s="21">
        <f t="shared" si="77"/>
        <v>79</v>
      </c>
      <c r="H244" s="21">
        <f t="shared" si="91"/>
        <v>90</v>
      </c>
      <c r="I244" s="27">
        <f t="shared" si="78"/>
        <v>26.333333333333332</v>
      </c>
      <c r="J244" s="2">
        <v>3.73</v>
      </c>
      <c r="K244" s="2">
        <f t="shared" si="92"/>
        <v>4.0199999999999996</v>
      </c>
      <c r="L244" s="27">
        <f t="shared" si="79"/>
        <v>41.753731343283583</v>
      </c>
      <c r="M244" s="2">
        <v>0</v>
      </c>
      <c r="N244" s="2">
        <v>0</v>
      </c>
      <c r="O244" s="28">
        <v>0.75</v>
      </c>
      <c r="P244" s="28">
        <f t="shared" si="93"/>
        <v>17.91</v>
      </c>
      <c r="Q244" s="27">
        <f t="shared" si="80"/>
        <v>0.62814070351758788</v>
      </c>
      <c r="R244" s="27">
        <f t="shared" si="81"/>
        <v>42.38187204680117</v>
      </c>
      <c r="S244" s="2">
        <v>30</v>
      </c>
      <c r="T244" s="28">
        <v>8.5</v>
      </c>
      <c r="U244" s="28">
        <f t="shared" si="82"/>
        <v>38.5</v>
      </c>
      <c r="V244" s="28">
        <f t="shared" si="94"/>
        <v>57.5</v>
      </c>
      <c r="W244" s="27">
        <f t="shared" si="83"/>
        <v>6.6956521739130439</v>
      </c>
      <c r="X244" s="21">
        <f t="shared" si="84"/>
        <v>75.410857554047553</v>
      </c>
      <c r="Y244" s="2">
        <f t="shared" si="95"/>
        <v>27</v>
      </c>
      <c r="Z244" s="2">
        <v>68</v>
      </c>
      <c r="AA244" s="22">
        <f t="shared" si="85"/>
        <v>0.39705882352941174</v>
      </c>
    </row>
    <row r="245" spans="1:27">
      <c r="A245" s="20" t="s">
        <v>371</v>
      </c>
      <c r="B245" s="26" t="s">
        <v>372</v>
      </c>
      <c r="C245" s="2" t="s">
        <v>26</v>
      </c>
      <c r="D245" s="2" t="s">
        <v>354</v>
      </c>
      <c r="E245" s="2">
        <v>70</v>
      </c>
      <c r="F245" s="21">
        <v>17</v>
      </c>
      <c r="G245" s="21">
        <f t="shared" si="77"/>
        <v>87</v>
      </c>
      <c r="H245" s="21">
        <f t="shared" si="91"/>
        <v>90</v>
      </c>
      <c r="I245" s="27">
        <f t="shared" si="78"/>
        <v>29</v>
      </c>
      <c r="J245" s="2">
        <v>3.6</v>
      </c>
      <c r="K245" s="2">
        <f t="shared" si="92"/>
        <v>4.0199999999999996</v>
      </c>
      <c r="L245" s="27">
        <f t="shared" si="79"/>
        <v>40.298507462686572</v>
      </c>
      <c r="M245" s="2">
        <v>0</v>
      </c>
      <c r="N245" s="2">
        <v>0</v>
      </c>
      <c r="O245" s="28">
        <v>6.75</v>
      </c>
      <c r="P245" s="28">
        <f t="shared" si="93"/>
        <v>17.91</v>
      </c>
      <c r="Q245" s="27">
        <f t="shared" si="80"/>
        <v>5.6532663316582914</v>
      </c>
      <c r="R245" s="27">
        <f t="shared" si="81"/>
        <v>45.951773794344867</v>
      </c>
      <c r="S245" s="2">
        <v>30</v>
      </c>
      <c r="T245" s="28">
        <v>7</v>
      </c>
      <c r="U245" s="28">
        <f t="shared" si="82"/>
        <v>37</v>
      </c>
      <c r="V245" s="28">
        <f t="shared" si="94"/>
        <v>57.5</v>
      </c>
      <c r="W245" s="27">
        <f t="shared" si="83"/>
        <v>6.4347826086956514</v>
      </c>
      <c r="X245" s="21">
        <f t="shared" si="84"/>
        <v>81.386556403040515</v>
      </c>
      <c r="Y245" s="2">
        <f t="shared" si="95"/>
        <v>5</v>
      </c>
      <c r="Z245" s="2">
        <v>68</v>
      </c>
      <c r="AA245" s="22">
        <f t="shared" si="85"/>
        <v>7.3529411764705885E-2</v>
      </c>
    </row>
    <row r="246" spans="1:27">
      <c r="A246" s="20" t="s">
        <v>373</v>
      </c>
      <c r="B246" s="26" t="s">
        <v>374</v>
      </c>
      <c r="C246" s="2" t="s">
        <v>26</v>
      </c>
      <c r="D246" s="2" t="s">
        <v>354</v>
      </c>
      <c r="E246" s="2">
        <v>70</v>
      </c>
      <c r="F246" s="21">
        <v>7</v>
      </c>
      <c r="G246" s="21">
        <f t="shared" si="77"/>
        <v>77</v>
      </c>
      <c r="H246" s="21">
        <f t="shared" si="91"/>
        <v>90</v>
      </c>
      <c r="I246" s="27">
        <f t="shared" si="78"/>
        <v>25.666666666666664</v>
      </c>
      <c r="J246" s="2">
        <v>3.69</v>
      </c>
      <c r="K246" s="2">
        <f t="shared" si="92"/>
        <v>4.0199999999999996</v>
      </c>
      <c r="L246" s="27">
        <f t="shared" si="79"/>
        <v>41.305970149253739</v>
      </c>
      <c r="M246" s="2">
        <v>0</v>
      </c>
      <c r="N246" s="2">
        <v>0</v>
      </c>
      <c r="O246" s="28">
        <v>14</v>
      </c>
      <c r="P246" s="28">
        <f t="shared" si="93"/>
        <v>17.91</v>
      </c>
      <c r="Q246" s="27">
        <f t="shared" si="80"/>
        <v>11.725293132328309</v>
      </c>
      <c r="R246" s="27">
        <f t="shared" si="81"/>
        <v>53.031263281582049</v>
      </c>
      <c r="S246" s="2">
        <v>30</v>
      </c>
      <c r="T246" s="28">
        <v>6.5</v>
      </c>
      <c r="U246" s="28">
        <f t="shared" si="82"/>
        <v>36.5</v>
      </c>
      <c r="V246" s="28">
        <f t="shared" si="94"/>
        <v>57.5</v>
      </c>
      <c r="W246" s="27">
        <f t="shared" si="83"/>
        <v>6.3478260869565215</v>
      </c>
      <c r="X246" s="21">
        <f t="shared" si="84"/>
        <v>85.04575603520523</v>
      </c>
      <c r="Y246" s="2">
        <f t="shared" si="95"/>
        <v>3</v>
      </c>
      <c r="Z246" s="2">
        <v>68</v>
      </c>
      <c r="AA246" s="22">
        <f t="shared" si="85"/>
        <v>4.4117647058823532E-2</v>
      </c>
    </row>
    <row r="247" spans="1:27">
      <c r="A247" s="20" t="s">
        <v>375</v>
      </c>
      <c r="B247" s="26" t="s">
        <v>376</v>
      </c>
      <c r="C247" s="2" t="s">
        <v>26</v>
      </c>
      <c r="D247" s="2" t="s">
        <v>354</v>
      </c>
      <c r="E247" s="2">
        <v>70</v>
      </c>
      <c r="F247" s="21">
        <v>12</v>
      </c>
      <c r="G247" s="21">
        <f t="shared" si="77"/>
        <v>82</v>
      </c>
      <c r="H247" s="21">
        <f t="shared" si="91"/>
        <v>90</v>
      </c>
      <c r="I247" s="27">
        <f t="shared" si="78"/>
        <v>27.333333333333332</v>
      </c>
      <c r="J247" s="2">
        <v>3.65</v>
      </c>
      <c r="K247" s="2">
        <f t="shared" si="92"/>
        <v>4.0199999999999996</v>
      </c>
      <c r="L247" s="27">
        <f t="shared" si="79"/>
        <v>40.85820895522388</v>
      </c>
      <c r="M247" s="2">
        <v>0</v>
      </c>
      <c r="N247" s="2">
        <v>0</v>
      </c>
      <c r="O247" s="28">
        <v>2</v>
      </c>
      <c r="P247" s="28">
        <f t="shared" si="93"/>
        <v>17.91</v>
      </c>
      <c r="Q247" s="27">
        <f t="shared" si="80"/>
        <v>1.675041876046901</v>
      </c>
      <c r="R247" s="27">
        <f t="shared" si="81"/>
        <v>42.533250831270777</v>
      </c>
      <c r="S247" s="2">
        <v>30</v>
      </c>
      <c r="T247" s="28">
        <v>9.5</v>
      </c>
      <c r="U247" s="28">
        <f t="shared" si="82"/>
        <v>39.5</v>
      </c>
      <c r="V247" s="28">
        <f t="shared" si="94"/>
        <v>57.5</v>
      </c>
      <c r="W247" s="27">
        <f t="shared" si="83"/>
        <v>6.8695652173913047</v>
      </c>
      <c r="X247" s="21">
        <f t="shared" si="84"/>
        <v>76.736149381995403</v>
      </c>
      <c r="Y247" s="2">
        <f t="shared" si="95"/>
        <v>20</v>
      </c>
      <c r="Z247" s="2">
        <v>68</v>
      </c>
      <c r="AA247" s="22">
        <f t="shared" si="85"/>
        <v>0.29411764705882354</v>
      </c>
    </row>
    <row r="248" spans="1:27">
      <c r="A248" s="20" t="s">
        <v>377</v>
      </c>
      <c r="B248" s="26" t="s">
        <v>378</v>
      </c>
      <c r="C248" s="2" t="s">
        <v>26</v>
      </c>
      <c r="D248" s="2" t="s">
        <v>354</v>
      </c>
      <c r="E248" s="2">
        <v>70</v>
      </c>
      <c r="F248" s="21">
        <v>7</v>
      </c>
      <c r="G248" s="21">
        <f t="shared" si="77"/>
        <v>77</v>
      </c>
      <c r="H248" s="21">
        <f t="shared" si="91"/>
        <v>90</v>
      </c>
      <c r="I248" s="27">
        <f t="shared" si="78"/>
        <v>25.666666666666664</v>
      </c>
      <c r="J248" s="2">
        <v>3.58</v>
      </c>
      <c r="K248" s="2">
        <f t="shared" si="92"/>
        <v>4.0199999999999996</v>
      </c>
      <c r="L248" s="27">
        <f t="shared" si="79"/>
        <v>40.074626865671647</v>
      </c>
      <c r="M248" s="2">
        <v>0</v>
      </c>
      <c r="N248" s="2">
        <v>0</v>
      </c>
      <c r="O248" s="28">
        <v>0.9</v>
      </c>
      <c r="P248" s="28">
        <f t="shared" si="93"/>
        <v>17.91</v>
      </c>
      <c r="Q248" s="27">
        <f t="shared" si="80"/>
        <v>0.75376884422110557</v>
      </c>
      <c r="R248" s="27">
        <f t="shared" si="81"/>
        <v>40.828395709892753</v>
      </c>
      <c r="S248" s="2">
        <v>30</v>
      </c>
      <c r="T248" s="28">
        <v>14.5</v>
      </c>
      <c r="U248" s="28">
        <f t="shared" si="82"/>
        <v>44.5</v>
      </c>
      <c r="V248" s="28">
        <f t="shared" si="94"/>
        <v>57.5</v>
      </c>
      <c r="W248" s="27">
        <f t="shared" si="83"/>
        <v>7.7391304347826084</v>
      </c>
      <c r="X248" s="21">
        <f t="shared" si="84"/>
        <v>74.234192811342027</v>
      </c>
      <c r="Y248" s="2">
        <f t="shared" si="95"/>
        <v>33</v>
      </c>
      <c r="Z248" s="2">
        <v>68</v>
      </c>
      <c r="AA248" s="22">
        <f t="shared" si="85"/>
        <v>0.48529411764705882</v>
      </c>
    </row>
    <row r="249" spans="1:27">
      <c r="A249" s="20" t="s">
        <v>379</v>
      </c>
      <c r="B249" s="26" t="s">
        <v>380</v>
      </c>
      <c r="C249" s="2" t="s">
        <v>26</v>
      </c>
      <c r="D249" s="2" t="s">
        <v>354</v>
      </c>
      <c r="E249" s="2">
        <v>70</v>
      </c>
      <c r="F249" s="21">
        <v>7</v>
      </c>
      <c r="G249" s="21">
        <f t="shared" si="77"/>
        <v>77</v>
      </c>
      <c r="H249" s="21">
        <f t="shared" si="91"/>
        <v>90</v>
      </c>
      <c r="I249" s="27">
        <f t="shared" si="78"/>
        <v>25.666666666666664</v>
      </c>
      <c r="J249" s="2">
        <v>3.62</v>
      </c>
      <c r="K249" s="2">
        <f t="shared" si="92"/>
        <v>4.0199999999999996</v>
      </c>
      <c r="L249" s="27">
        <f t="shared" si="79"/>
        <v>40.522388059701498</v>
      </c>
      <c r="M249" s="2">
        <v>0</v>
      </c>
      <c r="N249" s="2">
        <v>0</v>
      </c>
      <c r="O249" s="28">
        <v>7</v>
      </c>
      <c r="P249" s="28">
        <f t="shared" si="93"/>
        <v>17.91</v>
      </c>
      <c r="Q249" s="27">
        <f t="shared" si="80"/>
        <v>5.8626465661641545</v>
      </c>
      <c r="R249" s="27">
        <f t="shared" si="81"/>
        <v>46.38503462586565</v>
      </c>
      <c r="S249" s="2">
        <v>30</v>
      </c>
      <c r="T249" s="28">
        <v>4.5</v>
      </c>
      <c r="U249" s="28">
        <f t="shared" si="82"/>
        <v>34.5</v>
      </c>
      <c r="V249" s="28">
        <f t="shared" si="94"/>
        <v>57.5</v>
      </c>
      <c r="W249" s="27">
        <f t="shared" si="83"/>
        <v>6</v>
      </c>
      <c r="X249" s="21">
        <f t="shared" si="84"/>
        <v>78.051701292532314</v>
      </c>
      <c r="Y249" s="2">
        <f t="shared" si="95"/>
        <v>15</v>
      </c>
      <c r="Z249" s="2">
        <v>68</v>
      </c>
      <c r="AA249" s="22">
        <f t="shared" si="85"/>
        <v>0.22058823529411764</v>
      </c>
    </row>
    <row r="250" spans="1:27">
      <c r="A250" s="20" t="s">
        <v>381</v>
      </c>
      <c r="B250" s="26" t="s">
        <v>382</v>
      </c>
      <c r="C250" s="2" t="s">
        <v>26</v>
      </c>
      <c r="D250" s="2" t="s">
        <v>354</v>
      </c>
      <c r="E250" s="2">
        <v>70</v>
      </c>
      <c r="F250" s="21">
        <v>11</v>
      </c>
      <c r="G250" s="21">
        <f t="shared" si="77"/>
        <v>81</v>
      </c>
      <c r="H250" s="21">
        <f t="shared" si="91"/>
        <v>90</v>
      </c>
      <c r="I250" s="27">
        <f t="shared" si="78"/>
        <v>27</v>
      </c>
      <c r="J250" s="2">
        <v>3.5</v>
      </c>
      <c r="K250" s="2">
        <f t="shared" si="92"/>
        <v>4.0199999999999996</v>
      </c>
      <c r="L250" s="27">
        <f t="shared" si="79"/>
        <v>39.179104477611943</v>
      </c>
      <c r="M250" s="2">
        <v>0</v>
      </c>
      <c r="N250" s="2">
        <v>0</v>
      </c>
      <c r="O250" s="28">
        <v>1.5</v>
      </c>
      <c r="P250" s="28">
        <f t="shared" si="93"/>
        <v>17.91</v>
      </c>
      <c r="Q250" s="27">
        <f t="shared" si="80"/>
        <v>1.2562814070351758</v>
      </c>
      <c r="R250" s="27">
        <f t="shared" si="81"/>
        <v>40.435385884647118</v>
      </c>
      <c r="S250" s="2">
        <v>30</v>
      </c>
      <c r="T250" s="28">
        <v>0</v>
      </c>
      <c r="U250" s="28">
        <f t="shared" si="82"/>
        <v>30</v>
      </c>
      <c r="V250" s="28">
        <f t="shared" si="94"/>
        <v>57.5</v>
      </c>
      <c r="W250" s="27">
        <f t="shared" si="83"/>
        <v>5.2173913043478262</v>
      </c>
      <c r="X250" s="21">
        <f t="shared" si="84"/>
        <v>72.652777188994946</v>
      </c>
      <c r="Y250" s="2">
        <f t="shared" si="95"/>
        <v>43</v>
      </c>
      <c r="Z250" s="2">
        <v>68</v>
      </c>
      <c r="AA250" s="22">
        <f t="shared" si="85"/>
        <v>0.63235294117647056</v>
      </c>
    </row>
    <row r="251" spans="1:27">
      <c r="A251" s="20" t="s">
        <v>383</v>
      </c>
      <c r="B251" s="26" t="s">
        <v>384</v>
      </c>
      <c r="C251" s="2" t="s">
        <v>26</v>
      </c>
      <c r="D251" s="2" t="s">
        <v>354</v>
      </c>
      <c r="E251" s="2">
        <v>70</v>
      </c>
      <c r="F251" s="21">
        <v>9</v>
      </c>
      <c r="G251" s="21">
        <f t="shared" si="77"/>
        <v>79</v>
      </c>
      <c r="H251" s="21">
        <f t="shared" si="91"/>
        <v>90</v>
      </c>
      <c r="I251" s="27">
        <f t="shared" si="78"/>
        <v>26.333333333333332</v>
      </c>
      <c r="J251" s="2">
        <v>3.6</v>
      </c>
      <c r="K251" s="2">
        <f t="shared" si="92"/>
        <v>4.0199999999999996</v>
      </c>
      <c r="L251" s="27">
        <f t="shared" si="79"/>
        <v>40.298507462686572</v>
      </c>
      <c r="M251" s="2">
        <v>0</v>
      </c>
      <c r="N251" s="2">
        <v>0</v>
      </c>
      <c r="O251" s="28">
        <v>0.5</v>
      </c>
      <c r="P251" s="28">
        <f t="shared" si="93"/>
        <v>17.91</v>
      </c>
      <c r="Q251" s="27">
        <f t="shared" si="80"/>
        <v>0.41876046901172526</v>
      </c>
      <c r="R251" s="27">
        <f t="shared" si="81"/>
        <v>40.717267931698295</v>
      </c>
      <c r="S251" s="2">
        <v>30</v>
      </c>
      <c r="T251" s="28">
        <v>0</v>
      </c>
      <c r="U251" s="28">
        <f t="shared" si="82"/>
        <v>30</v>
      </c>
      <c r="V251" s="28">
        <f t="shared" si="94"/>
        <v>57.5</v>
      </c>
      <c r="W251" s="27">
        <f t="shared" si="83"/>
        <v>5.2173913043478262</v>
      </c>
      <c r="X251" s="21">
        <f t="shared" si="84"/>
        <v>72.267992569379459</v>
      </c>
      <c r="Y251" s="2">
        <f t="shared" si="95"/>
        <v>46</v>
      </c>
      <c r="Z251" s="2">
        <v>68</v>
      </c>
      <c r="AA251" s="22">
        <f t="shared" si="85"/>
        <v>0.67647058823529416</v>
      </c>
    </row>
    <row r="252" spans="1:27">
      <c r="A252" s="20" t="s">
        <v>385</v>
      </c>
      <c r="B252" s="26" t="s">
        <v>386</v>
      </c>
      <c r="C252" s="2" t="s">
        <v>26</v>
      </c>
      <c r="D252" s="2" t="s">
        <v>354</v>
      </c>
      <c r="E252" s="2">
        <v>70</v>
      </c>
      <c r="F252" s="21">
        <v>10</v>
      </c>
      <c r="G252" s="21">
        <f t="shared" si="77"/>
        <v>80</v>
      </c>
      <c r="H252" s="21">
        <f t="shared" si="91"/>
        <v>90</v>
      </c>
      <c r="I252" s="27">
        <f t="shared" si="78"/>
        <v>26.666666666666664</v>
      </c>
      <c r="J252" s="2">
        <v>3.46</v>
      </c>
      <c r="K252" s="2">
        <f t="shared" si="92"/>
        <v>4.0199999999999996</v>
      </c>
      <c r="L252" s="27">
        <f t="shared" si="79"/>
        <v>38.731343283582092</v>
      </c>
      <c r="M252" s="2">
        <v>0</v>
      </c>
      <c r="N252" s="2">
        <v>0</v>
      </c>
      <c r="O252" s="28">
        <v>0.5</v>
      </c>
      <c r="P252" s="28">
        <f t="shared" si="93"/>
        <v>17.91</v>
      </c>
      <c r="Q252" s="27">
        <f t="shared" si="80"/>
        <v>0.41876046901172526</v>
      </c>
      <c r="R252" s="27">
        <f t="shared" si="81"/>
        <v>39.150103752593814</v>
      </c>
      <c r="S252" s="2">
        <v>30</v>
      </c>
      <c r="T252" s="28">
        <v>7</v>
      </c>
      <c r="U252" s="28">
        <f t="shared" si="82"/>
        <v>37</v>
      </c>
      <c r="V252" s="28">
        <f t="shared" si="94"/>
        <v>57.5</v>
      </c>
      <c r="W252" s="27">
        <f t="shared" si="83"/>
        <v>6.4347826086956514</v>
      </c>
      <c r="X252" s="21">
        <f t="shared" si="84"/>
        <v>72.251553027956135</v>
      </c>
      <c r="Y252" s="2">
        <f t="shared" si="95"/>
        <v>47</v>
      </c>
      <c r="Z252" s="2">
        <v>68</v>
      </c>
      <c r="AA252" s="22">
        <f t="shared" si="85"/>
        <v>0.69117647058823528</v>
      </c>
    </row>
    <row r="253" spans="1:27">
      <c r="A253" s="20" t="s">
        <v>387</v>
      </c>
      <c r="B253" s="26" t="s">
        <v>388</v>
      </c>
      <c r="C253" s="2" t="s">
        <v>26</v>
      </c>
      <c r="D253" s="2" t="s">
        <v>354</v>
      </c>
      <c r="E253" s="2">
        <v>70</v>
      </c>
      <c r="F253" s="21">
        <v>7</v>
      </c>
      <c r="G253" s="21">
        <f t="shared" si="77"/>
        <v>77</v>
      </c>
      <c r="H253" s="21">
        <f t="shared" si="91"/>
        <v>90</v>
      </c>
      <c r="I253" s="27">
        <f t="shared" si="78"/>
        <v>25.666666666666664</v>
      </c>
      <c r="J253" s="2">
        <v>3.54</v>
      </c>
      <c r="K253" s="2">
        <f t="shared" si="92"/>
        <v>4.0199999999999996</v>
      </c>
      <c r="L253" s="27">
        <f t="shared" si="79"/>
        <v>39.626865671641795</v>
      </c>
      <c r="M253" s="2">
        <v>0</v>
      </c>
      <c r="N253" s="2">
        <v>0</v>
      </c>
      <c r="O253" s="28">
        <v>2.5</v>
      </c>
      <c r="P253" s="28">
        <f t="shared" si="93"/>
        <v>17.91</v>
      </c>
      <c r="Q253" s="27">
        <f t="shared" si="80"/>
        <v>2.0938023450586263</v>
      </c>
      <c r="R253" s="27">
        <f t="shared" si="81"/>
        <v>41.720668016700422</v>
      </c>
      <c r="S253" s="2">
        <v>30</v>
      </c>
      <c r="T253" s="28">
        <v>7</v>
      </c>
      <c r="U253" s="28">
        <f t="shared" si="82"/>
        <v>37</v>
      </c>
      <c r="V253" s="28">
        <f t="shared" si="94"/>
        <v>57.5</v>
      </c>
      <c r="W253" s="27">
        <f t="shared" si="83"/>
        <v>6.4347826086956514</v>
      </c>
      <c r="X253" s="21">
        <f t="shared" si="84"/>
        <v>73.822117292062742</v>
      </c>
      <c r="Y253" s="2">
        <f t="shared" si="95"/>
        <v>35</v>
      </c>
      <c r="Z253" s="2">
        <v>68</v>
      </c>
      <c r="AA253" s="22">
        <f t="shared" si="85"/>
        <v>0.51470588235294112</v>
      </c>
    </row>
    <row r="254" spans="1:27">
      <c r="A254" s="20" t="s">
        <v>389</v>
      </c>
      <c r="B254" s="26" t="s">
        <v>390</v>
      </c>
      <c r="C254" s="2" t="s">
        <v>26</v>
      </c>
      <c r="D254" s="2" t="s">
        <v>354</v>
      </c>
      <c r="E254" s="2">
        <v>70</v>
      </c>
      <c r="F254" s="21">
        <v>1</v>
      </c>
      <c r="G254" s="21">
        <f t="shared" si="77"/>
        <v>71</v>
      </c>
      <c r="H254" s="21">
        <f t="shared" si="91"/>
        <v>90</v>
      </c>
      <c r="I254" s="27">
        <f t="shared" si="78"/>
        <v>23.666666666666664</v>
      </c>
      <c r="J254" s="2">
        <v>3.4</v>
      </c>
      <c r="K254" s="2">
        <f t="shared" si="92"/>
        <v>4.0199999999999996</v>
      </c>
      <c r="L254" s="27">
        <f t="shared" si="79"/>
        <v>38.059701492537314</v>
      </c>
      <c r="M254" s="2">
        <v>0</v>
      </c>
      <c r="N254" s="2">
        <v>0</v>
      </c>
      <c r="O254" s="28">
        <v>1.75</v>
      </c>
      <c r="P254" s="28">
        <f t="shared" si="93"/>
        <v>17.91</v>
      </c>
      <c r="Q254" s="27">
        <f t="shared" si="80"/>
        <v>1.4656616415410386</v>
      </c>
      <c r="R254" s="27">
        <f t="shared" si="81"/>
        <v>39.525363134078354</v>
      </c>
      <c r="S254" s="2">
        <v>30</v>
      </c>
      <c r="T254" s="28">
        <v>17</v>
      </c>
      <c r="U254" s="28">
        <f t="shared" si="82"/>
        <v>47</v>
      </c>
      <c r="V254" s="28">
        <f t="shared" si="94"/>
        <v>57.5</v>
      </c>
      <c r="W254" s="27">
        <f t="shared" si="83"/>
        <v>8.1739130434782616</v>
      </c>
      <c r="X254" s="21">
        <f t="shared" si="84"/>
        <v>71.365942844223284</v>
      </c>
      <c r="Y254" s="2">
        <f t="shared" si="95"/>
        <v>51</v>
      </c>
      <c r="Z254" s="2">
        <v>68</v>
      </c>
      <c r="AA254" s="22">
        <f t="shared" si="85"/>
        <v>0.75</v>
      </c>
    </row>
    <row r="255" spans="1:27">
      <c r="A255" s="20" t="s">
        <v>391</v>
      </c>
      <c r="B255" s="26" t="s">
        <v>392</v>
      </c>
      <c r="C255" s="2" t="s">
        <v>26</v>
      </c>
      <c r="D255" s="2" t="s">
        <v>354</v>
      </c>
      <c r="E255" s="2">
        <v>70</v>
      </c>
      <c r="F255" s="21">
        <v>4</v>
      </c>
      <c r="G255" s="21">
        <f t="shared" si="77"/>
        <v>74</v>
      </c>
      <c r="H255" s="21">
        <f t="shared" si="91"/>
        <v>90</v>
      </c>
      <c r="I255" s="27">
        <f t="shared" si="78"/>
        <v>24.666666666666664</v>
      </c>
      <c r="J255" s="2">
        <v>3.58</v>
      </c>
      <c r="K255" s="2">
        <f t="shared" si="92"/>
        <v>4.0199999999999996</v>
      </c>
      <c r="L255" s="27">
        <f t="shared" si="79"/>
        <v>40.074626865671647</v>
      </c>
      <c r="M255" s="2">
        <v>0</v>
      </c>
      <c r="N255" s="2">
        <v>0</v>
      </c>
      <c r="O255" s="28">
        <v>2.4</v>
      </c>
      <c r="P255" s="28">
        <f t="shared" si="93"/>
        <v>17.91</v>
      </c>
      <c r="Q255" s="27">
        <f t="shared" si="80"/>
        <v>2.0100502512562812</v>
      </c>
      <c r="R255" s="27">
        <f t="shared" si="81"/>
        <v>42.084677116927928</v>
      </c>
      <c r="S255" s="2">
        <v>30</v>
      </c>
      <c r="T255" s="28">
        <v>15</v>
      </c>
      <c r="U255" s="28">
        <f t="shared" si="82"/>
        <v>45</v>
      </c>
      <c r="V255" s="28">
        <f t="shared" si="94"/>
        <v>57.5</v>
      </c>
      <c r="W255" s="27">
        <f t="shared" si="83"/>
        <v>7.8260869565217392</v>
      </c>
      <c r="X255" s="21">
        <f t="shared" si="84"/>
        <v>74.577430740116327</v>
      </c>
      <c r="Y255" s="2">
        <f t="shared" si="95"/>
        <v>32</v>
      </c>
      <c r="Z255" s="2">
        <v>68</v>
      </c>
      <c r="AA255" s="22">
        <f t="shared" si="85"/>
        <v>0.47058823529411764</v>
      </c>
    </row>
    <row r="256" spans="1:27">
      <c r="A256" s="23" t="s">
        <v>393</v>
      </c>
      <c r="B256" s="26" t="s">
        <v>394</v>
      </c>
      <c r="C256" s="2" t="s">
        <v>26</v>
      </c>
      <c r="D256" s="2" t="s">
        <v>354</v>
      </c>
      <c r="E256" s="2">
        <v>70</v>
      </c>
      <c r="F256" s="21">
        <v>10</v>
      </c>
      <c r="G256" s="21">
        <f t="shared" si="77"/>
        <v>80</v>
      </c>
      <c r="H256" s="21">
        <f t="shared" si="91"/>
        <v>90</v>
      </c>
      <c r="I256" s="27">
        <f t="shared" si="78"/>
        <v>26.666666666666664</v>
      </c>
      <c r="J256" s="2">
        <v>3.71</v>
      </c>
      <c r="K256" s="2">
        <f t="shared" si="92"/>
        <v>4.0199999999999996</v>
      </c>
      <c r="L256" s="27">
        <f t="shared" si="79"/>
        <v>41.529850746268657</v>
      </c>
      <c r="M256" s="2">
        <v>0</v>
      </c>
      <c r="N256" s="2">
        <v>0</v>
      </c>
      <c r="O256" s="28">
        <v>0.33</v>
      </c>
      <c r="P256" s="28">
        <f t="shared" si="93"/>
        <v>17.91</v>
      </c>
      <c r="Q256" s="27">
        <f t="shared" si="80"/>
        <v>0.27638190954773872</v>
      </c>
      <c r="R256" s="27">
        <f t="shared" si="81"/>
        <v>41.806232655816395</v>
      </c>
      <c r="S256" s="2">
        <v>30</v>
      </c>
      <c r="T256" s="28">
        <v>17</v>
      </c>
      <c r="U256" s="28">
        <f t="shared" si="82"/>
        <v>47</v>
      </c>
      <c r="V256" s="28">
        <f t="shared" si="94"/>
        <v>57.5</v>
      </c>
      <c r="W256" s="27">
        <f t="shared" si="83"/>
        <v>8.1739130434782616</v>
      </c>
      <c r="X256" s="21">
        <f t="shared" si="84"/>
        <v>76.646812365961324</v>
      </c>
      <c r="Y256" s="2">
        <f t="shared" si="95"/>
        <v>22</v>
      </c>
      <c r="Z256" s="2">
        <v>68</v>
      </c>
      <c r="AA256" s="22">
        <f t="shared" si="85"/>
        <v>0.3235294117647059</v>
      </c>
    </row>
    <row r="257" spans="1:27">
      <c r="A257" s="20" t="s">
        <v>395</v>
      </c>
      <c r="B257" s="26" t="s">
        <v>396</v>
      </c>
      <c r="C257" s="2" t="s">
        <v>26</v>
      </c>
      <c r="D257" s="2" t="s">
        <v>354</v>
      </c>
      <c r="E257" s="2">
        <v>70</v>
      </c>
      <c r="F257" s="21">
        <v>-1</v>
      </c>
      <c r="G257" s="21">
        <f t="shared" si="77"/>
        <v>69</v>
      </c>
      <c r="H257" s="21">
        <f t="shared" si="91"/>
        <v>90</v>
      </c>
      <c r="I257" s="27">
        <f t="shared" si="78"/>
        <v>23</v>
      </c>
      <c r="J257" s="2">
        <v>3.62</v>
      </c>
      <c r="K257" s="2">
        <f t="shared" si="92"/>
        <v>4.0199999999999996</v>
      </c>
      <c r="L257" s="27">
        <f t="shared" si="79"/>
        <v>40.522388059701498</v>
      </c>
      <c r="M257" s="2">
        <v>0</v>
      </c>
      <c r="N257" s="2">
        <v>0</v>
      </c>
      <c r="O257" s="28">
        <v>4.49</v>
      </c>
      <c r="P257" s="28">
        <f t="shared" si="93"/>
        <v>17.91</v>
      </c>
      <c r="Q257" s="27">
        <f t="shared" si="80"/>
        <v>3.7604690117252932</v>
      </c>
      <c r="R257" s="27">
        <f t="shared" si="81"/>
        <v>44.28285707142679</v>
      </c>
      <c r="S257" s="2">
        <v>30</v>
      </c>
      <c r="T257" s="28">
        <v>8</v>
      </c>
      <c r="U257" s="28">
        <f t="shared" si="82"/>
        <v>38</v>
      </c>
      <c r="V257" s="28">
        <f t="shared" si="94"/>
        <v>57.5</v>
      </c>
      <c r="W257" s="27">
        <f t="shared" si="83"/>
        <v>6.6086956521739122</v>
      </c>
      <c r="X257" s="21">
        <f t="shared" si="84"/>
        <v>73.891552723600697</v>
      </c>
      <c r="Y257" s="2">
        <f t="shared" si="95"/>
        <v>34</v>
      </c>
      <c r="Z257" s="2">
        <v>68</v>
      </c>
      <c r="AA257" s="22">
        <f t="shared" si="85"/>
        <v>0.5</v>
      </c>
    </row>
    <row r="258" spans="1:27">
      <c r="A258" s="20" t="s">
        <v>397</v>
      </c>
      <c r="B258" s="26" t="s">
        <v>398</v>
      </c>
      <c r="C258" s="2" t="s">
        <v>26</v>
      </c>
      <c r="D258" s="2" t="s">
        <v>354</v>
      </c>
      <c r="E258" s="2">
        <v>70</v>
      </c>
      <c r="F258" s="21">
        <v>4</v>
      </c>
      <c r="G258" s="21">
        <f t="shared" si="77"/>
        <v>74</v>
      </c>
      <c r="H258" s="21">
        <f t="shared" si="91"/>
        <v>90</v>
      </c>
      <c r="I258" s="27">
        <f t="shared" si="78"/>
        <v>24.666666666666664</v>
      </c>
      <c r="J258" s="2">
        <v>3.83</v>
      </c>
      <c r="K258" s="2">
        <f t="shared" si="92"/>
        <v>4.0199999999999996</v>
      </c>
      <c r="L258" s="27">
        <f t="shared" si="79"/>
        <v>42.873134328358219</v>
      </c>
      <c r="M258" s="2">
        <v>0</v>
      </c>
      <c r="N258" s="2">
        <v>0</v>
      </c>
      <c r="O258" s="28">
        <v>0.5</v>
      </c>
      <c r="P258" s="28">
        <f t="shared" si="93"/>
        <v>17.91</v>
      </c>
      <c r="Q258" s="27">
        <f t="shared" si="80"/>
        <v>0.41876046901172526</v>
      </c>
      <c r="R258" s="27">
        <f t="shared" si="81"/>
        <v>43.291894797369942</v>
      </c>
      <c r="S258" s="2">
        <v>30</v>
      </c>
      <c r="T258" s="28">
        <v>0.5</v>
      </c>
      <c r="U258" s="28">
        <f t="shared" si="82"/>
        <v>30.5</v>
      </c>
      <c r="V258" s="28">
        <f t="shared" si="94"/>
        <v>57.5</v>
      </c>
      <c r="W258" s="27">
        <f t="shared" si="83"/>
        <v>5.304347826086957</v>
      </c>
      <c r="X258" s="21">
        <f t="shared" si="84"/>
        <v>73.262909290123559</v>
      </c>
      <c r="Y258" s="2">
        <f t="shared" si="95"/>
        <v>37</v>
      </c>
      <c r="Z258" s="2">
        <v>68</v>
      </c>
      <c r="AA258" s="22">
        <f t="shared" si="85"/>
        <v>0.54411764705882348</v>
      </c>
    </row>
    <row r="259" spans="1:27">
      <c r="A259" s="20" t="s">
        <v>399</v>
      </c>
      <c r="B259" s="26" t="s">
        <v>400</v>
      </c>
      <c r="C259" s="2" t="s">
        <v>26</v>
      </c>
      <c r="D259" s="2" t="s">
        <v>354</v>
      </c>
      <c r="E259" s="2">
        <v>70</v>
      </c>
      <c r="F259" s="21">
        <v>2.75</v>
      </c>
      <c r="G259" s="21">
        <f t="shared" si="77"/>
        <v>72.75</v>
      </c>
      <c r="H259" s="21">
        <f t="shared" si="91"/>
        <v>90</v>
      </c>
      <c r="I259" s="27">
        <f t="shared" si="78"/>
        <v>24.25</v>
      </c>
      <c r="J259" s="2">
        <v>3.42</v>
      </c>
      <c r="K259" s="2">
        <f t="shared" si="92"/>
        <v>4.0199999999999996</v>
      </c>
      <c r="L259" s="27">
        <f t="shared" si="79"/>
        <v>38.283582089552247</v>
      </c>
      <c r="M259" s="2">
        <v>0</v>
      </c>
      <c r="N259" s="2">
        <v>0</v>
      </c>
      <c r="O259" s="28">
        <v>0.5</v>
      </c>
      <c r="P259" s="28">
        <f t="shared" si="93"/>
        <v>17.91</v>
      </c>
      <c r="Q259" s="27">
        <f t="shared" si="80"/>
        <v>0.41876046901172526</v>
      </c>
      <c r="R259" s="27">
        <f t="shared" si="81"/>
        <v>38.70234255856397</v>
      </c>
      <c r="S259" s="2">
        <v>30</v>
      </c>
      <c r="T259" s="28">
        <v>0</v>
      </c>
      <c r="U259" s="28">
        <f t="shared" si="82"/>
        <v>30</v>
      </c>
      <c r="V259" s="28">
        <f t="shared" si="94"/>
        <v>57.5</v>
      </c>
      <c r="W259" s="27">
        <f t="shared" si="83"/>
        <v>5.2173913043478262</v>
      </c>
      <c r="X259" s="21">
        <f t="shared" si="84"/>
        <v>68.169733862911798</v>
      </c>
      <c r="Y259" s="2">
        <f t="shared" si="95"/>
        <v>66</v>
      </c>
      <c r="Z259" s="2">
        <v>68</v>
      </c>
      <c r="AA259" s="22">
        <f t="shared" si="85"/>
        <v>0.97058823529411764</v>
      </c>
    </row>
    <row r="260" spans="1:27">
      <c r="A260" s="20" t="s">
        <v>401</v>
      </c>
      <c r="B260" s="26" t="s">
        <v>402</v>
      </c>
      <c r="C260" s="2" t="s">
        <v>26</v>
      </c>
      <c r="D260" s="2" t="s">
        <v>354</v>
      </c>
      <c r="E260" s="2">
        <v>70</v>
      </c>
      <c r="F260" s="21">
        <v>4</v>
      </c>
      <c r="G260" s="21">
        <f t="shared" si="77"/>
        <v>74</v>
      </c>
      <c r="H260" s="21">
        <f t="shared" si="91"/>
        <v>90</v>
      </c>
      <c r="I260" s="27">
        <f t="shared" si="78"/>
        <v>24.666666666666664</v>
      </c>
      <c r="J260" s="2">
        <v>3.58</v>
      </c>
      <c r="K260" s="2">
        <f t="shared" si="92"/>
        <v>4.0199999999999996</v>
      </c>
      <c r="L260" s="27">
        <f t="shared" si="79"/>
        <v>40.074626865671647</v>
      </c>
      <c r="M260" s="2">
        <v>0</v>
      </c>
      <c r="N260" s="2">
        <v>0</v>
      </c>
      <c r="O260" s="28">
        <v>0</v>
      </c>
      <c r="P260" s="28">
        <f t="shared" si="93"/>
        <v>17.91</v>
      </c>
      <c r="Q260" s="27">
        <f t="shared" si="80"/>
        <v>0</v>
      </c>
      <c r="R260" s="27">
        <f t="shared" si="81"/>
        <v>40.074626865671647</v>
      </c>
      <c r="S260" s="2">
        <v>30</v>
      </c>
      <c r="T260" s="28">
        <v>2.5</v>
      </c>
      <c r="U260" s="28">
        <f t="shared" si="82"/>
        <v>32.5</v>
      </c>
      <c r="V260" s="28">
        <f t="shared" si="94"/>
        <v>57.5</v>
      </c>
      <c r="W260" s="27">
        <f t="shared" si="83"/>
        <v>5.6521739130434776</v>
      </c>
      <c r="X260" s="21">
        <f t="shared" si="84"/>
        <v>70.393467445381802</v>
      </c>
      <c r="Y260" s="2">
        <f t="shared" si="95"/>
        <v>56</v>
      </c>
      <c r="Z260" s="2">
        <v>68</v>
      </c>
      <c r="AA260" s="22">
        <f t="shared" si="85"/>
        <v>0.82352941176470584</v>
      </c>
    </row>
    <row r="261" spans="1:27">
      <c r="A261" s="20" t="s">
        <v>403</v>
      </c>
      <c r="B261" s="26" t="s">
        <v>404</v>
      </c>
      <c r="C261" s="2" t="s">
        <v>26</v>
      </c>
      <c r="D261" s="2" t="s">
        <v>354</v>
      </c>
      <c r="E261" s="2">
        <v>70</v>
      </c>
      <c r="F261" s="21">
        <v>4</v>
      </c>
      <c r="G261" s="21">
        <f t="shared" si="77"/>
        <v>74</v>
      </c>
      <c r="H261" s="21">
        <f t="shared" si="91"/>
        <v>90</v>
      </c>
      <c r="I261" s="27">
        <f t="shared" si="78"/>
        <v>24.666666666666664</v>
      </c>
      <c r="J261" s="2">
        <v>3.73</v>
      </c>
      <c r="K261" s="2">
        <f t="shared" si="92"/>
        <v>4.0199999999999996</v>
      </c>
      <c r="L261" s="27">
        <f t="shared" si="79"/>
        <v>41.753731343283583</v>
      </c>
      <c r="M261" s="2">
        <v>0</v>
      </c>
      <c r="N261" s="2">
        <v>0</v>
      </c>
      <c r="O261" s="28">
        <v>0</v>
      </c>
      <c r="P261" s="28">
        <f t="shared" si="93"/>
        <v>17.91</v>
      </c>
      <c r="Q261" s="27">
        <f t="shared" si="80"/>
        <v>0</v>
      </c>
      <c r="R261" s="27">
        <f t="shared" si="81"/>
        <v>41.753731343283583</v>
      </c>
      <c r="S261" s="2">
        <v>30</v>
      </c>
      <c r="T261" s="28">
        <v>0.5</v>
      </c>
      <c r="U261" s="28">
        <f t="shared" si="82"/>
        <v>30.5</v>
      </c>
      <c r="V261" s="28">
        <f t="shared" si="94"/>
        <v>57.5</v>
      </c>
      <c r="W261" s="27">
        <f t="shared" si="83"/>
        <v>5.304347826086957</v>
      </c>
      <c r="X261" s="21">
        <f t="shared" si="84"/>
        <v>71.724745836037201</v>
      </c>
      <c r="Y261" s="2">
        <f t="shared" si="95"/>
        <v>50</v>
      </c>
      <c r="Z261" s="2">
        <v>68</v>
      </c>
      <c r="AA261" s="22">
        <f t="shared" si="85"/>
        <v>0.73529411764705888</v>
      </c>
    </row>
    <row r="262" spans="1:27">
      <c r="A262" s="20" t="s">
        <v>405</v>
      </c>
      <c r="B262" s="26" t="s">
        <v>406</v>
      </c>
      <c r="C262" s="2" t="s">
        <v>26</v>
      </c>
      <c r="D262" s="2" t="s">
        <v>354</v>
      </c>
      <c r="E262" s="2">
        <v>70</v>
      </c>
      <c r="F262" s="21">
        <v>7</v>
      </c>
      <c r="G262" s="21">
        <f t="shared" si="77"/>
        <v>77</v>
      </c>
      <c r="H262" s="21">
        <f t="shared" si="91"/>
        <v>90</v>
      </c>
      <c r="I262" s="27">
        <f t="shared" si="78"/>
        <v>25.666666666666664</v>
      </c>
      <c r="J262" s="2">
        <v>3.56</v>
      </c>
      <c r="K262" s="2">
        <f t="shared" si="92"/>
        <v>4.0199999999999996</v>
      </c>
      <c r="L262" s="27">
        <f t="shared" si="79"/>
        <v>39.850746268656721</v>
      </c>
      <c r="M262" s="2">
        <v>0</v>
      </c>
      <c r="N262" s="2">
        <v>0</v>
      </c>
      <c r="O262" s="28">
        <v>1.83</v>
      </c>
      <c r="P262" s="28">
        <f t="shared" si="93"/>
        <v>17.91</v>
      </c>
      <c r="Q262" s="27">
        <f t="shared" si="80"/>
        <v>1.5326633165829147</v>
      </c>
      <c r="R262" s="27">
        <f t="shared" si="81"/>
        <v>41.383409585239633</v>
      </c>
      <c r="S262" s="2">
        <v>30</v>
      </c>
      <c r="T262" s="28">
        <v>3.5</v>
      </c>
      <c r="U262" s="28">
        <f t="shared" si="82"/>
        <v>33.5</v>
      </c>
      <c r="V262" s="28">
        <f t="shared" si="94"/>
        <v>57.5</v>
      </c>
      <c r="W262" s="27">
        <f t="shared" si="83"/>
        <v>5.8260869565217384</v>
      </c>
      <c r="X262" s="21">
        <f t="shared" si="84"/>
        <v>72.876163208428025</v>
      </c>
      <c r="Y262" s="2">
        <f t="shared" si="95"/>
        <v>40</v>
      </c>
      <c r="Z262" s="2">
        <v>68</v>
      </c>
      <c r="AA262" s="22">
        <f t="shared" si="85"/>
        <v>0.58823529411764708</v>
      </c>
    </row>
    <row r="263" spans="1:27">
      <c r="A263" s="20" t="s">
        <v>407</v>
      </c>
      <c r="B263" s="26" t="s">
        <v>408</v>
      </c>
      <c r="C263" s="2" t="s">
        <v>26</v>
      </c>
      <c r="D263" s="2" t="s">
        <v>354</v>
      </c>
      <c r="E263" s="2">
        <v>70</v>
      </c>
      <c r="F263" s="21">
        <v>-2</v>
      </c>
      <c r="G263" s="21">
        <f t="shared" ref="G263:G326" si="96">E263+F263</f>
        <v>68</v>
      </c>
      <c r="H263" s="21">
        <f t="shared" si="91"/>
        <v>90</v>
      </c>
      <c r="I263" s="27">
        <f t="shared" ref="I263:I326" si="97">G263/H263*30</f>
        <v>22.666666666666664</v>
      </c>
      <c r="J263" s="2">
        <v>3.48</v>
      </c>
      <c r="K263" s="2">
        <f t="shared" si="92"/>
        <v>4.0199999999999996</v>
      </c>
      <c r="L263" s="27">
        <f t="shared" ref="L263:L326" si="98">J263/K263*45</f>
        <v>38.955223880597018</v>
      </c>
      <c r="M263" s="2">
        <v>0</v>
      </c>
      <c r="N263" s="2">
        <v>0</v>
      </c>
      <c r="O263" s="28">
        <v>1.5</v>
      </c>
      <c r="P263" s="28">
        <f t="shared" si="93"/>
        <v>17.91</v>
      </c>
      <c r="Q263" s="27">
        <f t="shared" ref="Q263:Q326" si="99">O263/P263*15</f>
        <v>1.2562814070351758</v>
      </c>
      <c r="R263" s="27">
        <f t="shared" ref="R263:R326" si="100">L263+Q263</f>
        <v>40.211505287632193</v>
      </c>
      <c r="S263" s="2">
        <v>30</v>
      </c>
      <c r="T263" s="28">
        <v>4</v>
      </c>
      <c r="U263" s="28">
        <f t="shared" ref="U263:U326" si="101">S263+T263</f>
        <v>34</v>
      </c>
      <c r="V263" s="28">
        <f t="shared" si="94"/>
        <v>57.5</v>
      </c>
      <c r="W263" s="27">
        <f t="shared" ref="W263:W326" si="102">U263/V263*10</f>
        <v>5.9130434782608701</v>
      </c>
      <c r="X263" s="21">
        <f t="shared" ref="X263:X326" si="103">I263+R263+W263</f>
        <v>68.791215432559724</v>
      </c>
      <c r="Y263" s="2">
        <f t="shared" si="95"/>
        <v>64</v>
      </c>
      <c r="Z263" s="2">
        <v>68</v>
      </c>
      <c r="AA263" s="22">
        <f t="shared" ref="AA263:AA326" si="104">Y263/Z263</f>
        <v>0.94117647058823528</v>
      </c>
    </row>
    <row r="264" spans="1:27">
      <c r="A264" s="20" t="s">
        <v>409</v>
      </c>
      <c r="B264" s="26" t="s">
        <v>410</v>
      </c>
      <c r="C264" s="2" t="s">
        <v>26</v>
      </c>
      <c r="D264" s="2" t="s">
        <v>354</v>
      </c>
      <c r="E264" s="2">
        <v>70</v>
      </c>
      <c r="F264" s="21">
        <v>7</v>
      </c>
      <c r="G264" s="21">
        <f t="shared" si="96"/>
        <v>77</v>
      </c>
      <c r="H264" s="21">
        <f t="shared" si="91"/>
        <v>90</v>
      </c>
      <c r="I264" s="27">
        <f t="shared" si="97"/>
        <v>25.666666666666664</v>
      </c>
      <c r="J264" s="2">
        <v>3.58</v>
      </c>
      <c r="K264" s="2">
        <f t="shared" si="92"/>
        <v>4.0199999999999996</v>
      </c>
      <c r="L264" s="27">
        <f t="shared" si="98"/>
        <v>40.074626865671647</v>
      </c>
      <c r="M264" s="2">
        <v>0</v>
      </c>
      <c r="N264" s="2">
        <v>0</v>
      </c>
      <c r="O264" s="28">
        <v>1.75</v>
      </c>
      <c r="P264" s="28">
        <f t="shared" si="93"/>
        <v>17.91</v>
      </c>
      <c r="Q264" s="27">
        <f t="shared" si="99"/>
        <v>1.4656616415410386</v>
      </c>
      <c r="R264" s="27">
        <f t="shared" si="100"/>
        <v>41.540288507212686</v>
      </c>
      <c r="S264" s="2">
        <v>30</v>
      </c>
      <c r="T264" s="28">
        <v>3.5</v>
      </c>
      <c r="U264" s="28">
        <f t="shared" si="101"/>
        <v>33.5</v>
      </c>
      <c r="V264" s="28">
        <f t="shared" si="94"/>
        <v>57.5</v>
      </c>
      <c r="W264" s="27">
        <f t="shared" si="102"/>
        <v>5.8260869565217384</v>
      </c>
      <c r="X264" s="21">
        <f t="shared" si="103"/>
        <v>73.033042130401086</v>
      </c>
      <c r="Y264" s="2">
        <f t="shared" si="95"/>
        <v>38</v>
      </c>
      <c r="Z264" s="2">
        <v>68</v>
      </c>
      <c r="AA264" s="22">
        <f t="shared" si="104"/>
        <v>0.55882352941176472</v>
      </c>
    </row>
    <row r="265" spans="1:27">
      <c r="A265" s="23" t="s">
        <v>411</v>
      </c>
      <c r="B265" s="25" t="s">
        <v>412</v>
      </c>
      <c r="C265" s="2" t="s">
        <v>26</v>
      </c>
      <c r="D265" s="23" t="s">
        <v>354</v>
      </c>
      <c r="E265" s="2">
        <v>70</v>
      </c>
      <c r="F265" s="21">
        <v>5</v>
      </c>
      <c r="G265" s="21">
        <f t="shared" si="96"/>
        <v>75</v>
      </c>
      <c r="H265" s="21">
        <f t="shared" si="91"/>
        <v>90</v>
      </c>
      <c r="I265" s="27">
        <f t="shared" si="97"/>
        <v>25</v>
      </c>
      <c r="J265" s="2">
        <v>3.62</v>
      </c>
      <c r="K265" s="2">
        <f t="shared" si="92"/>
        <v>4.0199999999999996</v>
      </c>
      <c r="L265" s="27">
        <f t="shared" si="98"/>
        <v>40.522388059701498</v>
      </c>
      <c r="M265" s="2">
        <v>0</v>
      </c>
      <c r="N265" s="2">
        <v>0</v>
      </c>
      <c r="O265" s="28">
        <v>6.49</v>
      </c>
      <c r="P265" s="28">
        <f t="shared" si="93"/>
        <v>17.91</v>
      </c>
      <c r="Q265" s="27">
        <f t="shared" si="99"/>
        <v>5.4355108877721943</v>
      </c>
      <c r="R265" s="27">
        <f t="shared" si="100"/>
        <v>45.957898947473694</v>
      </c>
      <c r="S265" s="2">
        <v>30</v>
      </c>
      <c r="T265" s="28">
        <v>3</v>
      </c>
      <c r="U265" s="28">
        <f t="shared" si="101"/>
        <v>33</v>
      </c>
      <c r="V265" s="28">
        <f t="shared" si="94"/>
        <v>57.5</v>
      </c>
      <c r="W265" s="27">
        <f t="shared" si="102"/>
        <v>5.7391304347826093</v>
      </c>
      <c r="X265" s="21">
        <f t="shared" si="103"/>
        <v>76.697029382256304</v>
      </c>
      <c r="Y265" s="2">
        <f t="shared" si="95"/>
        <v>21</v>
      </c>
      <c r="Z265" s="2">
        <v>68</v>
      </c>
      <c r="AA265" s="22">
        <f t="shared" si="104"/>
        <v>0.30882352941176472</v>
      </c>
    </row>
    <row r="266" spans="1:27">
      <c r="A266" s="23" t="s">
        <v>413</v>
      </c>
      <c r="B266" s="25" t="s">
        <v>414</v>
      </c>
      <c r="C266" s="2" t="s">
        <v>26</v>
      </c>
      <c r="D266" s="23" t="s">
        <v>354</v>
      </c>
      <c r="E266" s="2">
        <v>70</v>
      </c>
      <c r="F266" s="21">
        <v>7</v>
      </c>
      <c r="G266" s="21">
        <f t="shared" si="96"/>
        <v>77</v>
      </c>
      <c r="H266" s="21">
        <f t="shared" si="91"/>
        <v>90</v>
      </c>
      <c r="I266" s="27">
        <f t="shared" si="97"/>
        <v>25.666666666666664</v>
      </c>
      <c r="J266" s="2">
        <v>3.71</v>
      </c>
      <c r="K266" s="2">
        <f t="shared" si="92"/>
        <v>4.0199999999999996</v>
      </c>
      <c r="L266" s="27">
        <f t="shared" si="98"/>
        <v>41.529850746268657</v>
      </c>
      <c r="M266" s="2">
        <v>0</v>
      </c>
      <c r="N266" s="2">
        <v>0</v>
      </c>
      <c r="O266" s="28">
        <v>6.83</v>
      </c>
      <c r="P266" s="28">
        <f t="shared" si="93"/>
        <v>17.91</v>
      </c>
      <c r="Q266" s="27">
        <f t="shared" si="99"/>
        <v>5.7202680067001674</v>
      </c>
      <c r="R266" s="27">
        <f t="shared" si="100"/>
        <v>47.250118752968824</v>
      </c>
      <c r="S266" s="2">
        <v>30</v>
      </c>
      <c r="T266" s="28">
        <v>3</v>
      </c>
      <c r="U266" s="28">
        <f t="shared" si="101"/>
        <v>33</v>
      </c>
      <c r="V266" s="28">
        <f t="shared" si="94"/>
        <v>57.5</v>
      </c>
      <c r="W266" s="27">
        <f t="shared" si="102"/>
        <v>5.7391304347826093</v>
      </c>
      <c r="X266" s="21">
        <f t="shared" si="103"/>
        <v>78.655915854418097</v>
      </c>
      <c r="Y266" s="2">
        <f t="shared" si="95"/>
        <v>9</v>
      </c>
      <c r="Z266" s="2">
        <v>68</v>
      </c>
      <c r="AA266" s="22">
        <f t="shared" si="104"/>
        <v>0.13235294117647059</v>
      </c>
    </row>
    <row r="267" spans="1:27">
      <c r="A267" s="23" t="s">
        <v>415</v>
      </c>
      <c r="B267" s="25" t="s">
        <v>416</v>
      </c>
      <c r="C267" s="2" t="s">
        <v>26</v>
      </c>
      <c r="D267" s="23" t="s">
        <v>354</v>
      </c>
      <c r="E267" s="2">
        <v>70</v>
      </c>
      <c r="F267" s="21">
        <v>4</v>
      </c>
      <c r="G267" s="21">
        <f t="shared" si="96"/>
        <v>74</v>
      </c>
      <c r="H267" s="21">
        <f t="shared" si="91"/>
        <v>90</v>
      </c>
      <c r="I267" s="27">
        <f t="shared" si="97"/>
        <v>24.666666666666664</v>
      </c>
      <c r="J267" s="2">
        <v>3.65</v>
      </c>
      <c r="K267" s="2">
        <f t="shared" si="92"/>
        <v>4.0199999999999996</v>
      </c>
      <c r="L267" s="27">
        <f t="shared" si="98"/>
        <v>40.85820895522388</v>
      </c>
      <c r="M267" s="2">
        <v>0</v>
      </c>
      <c r="N267" s="2">
        <v>0</v>
      </c>
      <c r="O267" s="28">
        <v>10.25</v>
      </c>
      <c r="P267" s="28">
        <f t="shared" si="93"/>
        <v>17.91</v>
      </c>
      <c r="Q267" s="27">
        <f t="shared" si="99"/>
        <v>8.5845896147403682</v>
      </c>
      <c r="R267" s="27">
        <f t="shared" si="100"/>
        <v>49.442798569964246</v>
      </c>
      <c r="S267" s="2">
        <v>30</v>
      </c>
      <c r="T267" s="28">
        <v>1</v>
      </c>
      <c r="U267" s="28">
        <f t="shared" si="101"/>
        <v>31</v>
      </c>
      <c r="V267" s="28">
        <f t="shared" si="94"/>
        <v>57.5</v>
      </c>
      <c r="W267" s="27">
        <f t="shared" si="102"/>
        <v>5.3913043478260869</v>
      </c>
      <c r="X267" s="21">
        <f t="shared" si="103"/>
        <v>79.500769584457004</v>
      </c>
      <c r="Y267" s="2">
        <f t="shared" si="95"/>
        <v>8</v>
      </c>
      <c r="Z267" s="2">
        <v>68</v>
      </c>
      <c r="AA267" s="22">
        <f t="shared" si="104"/>
        <v>0.11764705882352941</v>
      </c>
    </row>
    <row r="268" spans="1:27">
      <c r="A268" s="23" t="s">
        <v>417</v>
      </c>
      <c r="B268" s="25" t="s">
        <v>418</v>
      </c>
      <c r="C268" s="2" t="s">
        <v>26</v>
      </c>
      <c r="D268" s="23" t="s">
        <v>354</v>
      </c>
      <c r="E268" s="2">
        <v>70</v>
      </c>
      <c r="F268" s="21">
        <v>4</v>
      </c>
      <c r="G268" s="21">
        <f t="shared" si="96"/>
        <v>74</v>
      </c>
      <c r="H268" s="21">
        <f t="shared" si="91"/>
        <v>90</v>
      </c>
      <c r="I268" s="27">
        <f t="shared" si="97"/>
        <v>24.666666666666664</v>
      </c>
      <c r="J268" s="2">
        <v>3.69</v>
      </c>
      <c r="K268" s="2">
        <f t="shared" si="92"/>
        <v>4.0199999999999996</v>
      </c>
      <c r="L268" s="27">
        <f t="shared" si="98"/>
        <v>41.305970149253739</v>
      </c>
      <c r="M268" s="2">
        <v>0</v>
      </c>
      <c r="N268" s="2">
        <v>0</v>
      </c>
      <c r="O268" s="28">
        <v>7.25</v>
      </c>
      <c r="P268" s="28">
        <f t="shared" si="93"/>
        <v>17.91</v>
      </c>
      <c r="Q268" s="27">
        <f t="shared" si="99"/>
        <v>6.0720268006700167</v>
      </c>
      <c r="R268" s="27">
        <f t="shared" si="100"/>
        <v>47.377996949923755</v>
      </c>
      <c r="S268" s="2">
        <v>30</v>
      </c>
      <c r="T268" s="28">
        <v>0</v>
      </c>
      <c r="U268" s="28">
        <f t="shared" si="101"/>
        <v>30</v>
      </c>
      <c r="V268" s="28">
        <f t="shared" si="94"/>
        <v>57.5</v>
      </c>
      <c r="W268" s="27">
        <f t="shared" si="102"/>
        <v>5.2173913043478262</v>
      </c>
      <c r="X268" s="21">
        <f t="shared" si="103"/>
        <v>77.26205492093824</v>
      </c>
      <c r="Y268" s="2">
        <f t="shared" si="95"/>
        <v>18</v>
      </c>
      <c r="Z268" s="2">
        <v>68</v>
      </c>
      <c r="AA268" s="22">
        <f t="shared" si="104"/>
        <v>0.26470588235294118</v>
      </c>
    </row>
    <row r="269" spans="1:27">
      <c r="A269" s="23" t="s">
        <v>419</v>
      </c>
      <c r="B269" s="25" t="s">
        <v>420</v>
      </c>
      <c r="C269" s="2" t="s">
        <v>26</v>
      </c>
      <c r="D269" s="23" t="s">
        <v>354</v>
      </c>
      <c r="E269" s="2">
        <v>70</v>
      </c>
      <c r="F269" s="21">
        <v>4</v>
      </c>
      <c r="G269" s="21">
        <f t="shared" si="96"/>
        <v>74</v>
      </c>
      <c r="H269" s="21">
        <f t="shared" si="91"/>
        <v>90</v>
      </c>
      <c r="I269" s="27">
        <f t="shared" si="97"/>
        <v>24.666666666666664</v>
      </c>
      <c r="J269" s="2">
        <v>3.67</v>
      </c>
      <c r="K269" s="2">
        <f t="shared" si="92"/>
        <v>4.0199999999999996</v>
      </c>
      <c r="L269" s="27">
        <f t="shared" si="98"/>
        <v>41.082089552238813</v>
      </c>
      <c r="M269" s="2">
        <v>0</v>
      </c>
      <c r="N269" s="2">
        <v>0</v>
      </c>
      <c r="O269" s="28">
        <v>7.33</v>
      </c>
      <c r="P269" s="28">
        <f t="shared" si="93"/>
        <v>17.91</v>
      </c>
      <c r="Q269" s="27">
        <f t="shared" si="99"/>
        <v>6.1390284757118927</v>
      </c>
      <c r="R269" s="27">
        <f t="shared" si="100"/>
        <v>47.221118027950709</v>
      </c>
      <c r="S269" s="2">
        <v>30</v>
      </c>
      <c r="T269" s="28">
        <v>3</v>
      </c>
      <c r="U269" s="28">
        <f t="shared" si="101"/>
        <v>33</v>
      </c>
      <c r="V269" s="28">
        <f t="shared" si="94"/>
        <v>57.5</v>
      </c>
      <c r="W269" s="27">
        <f t="shared" si="102"/>
        <v>5.7391304347826093</v>
      </c>
      <c r="X269" s="21">
        <f t="shared" si="103"/>
        <v>77.62691512939999</v>
      </c>
      <c r="Y269" s="2">
        <f t="shared" si="95"/>
        <v>16</v>
      </c>
      <c r="Z269" s="2">
        <v>68</v>
      </c>
      <c r="AA269" s="22">
        <f t="shared" si="104"/>
        <v>0.23529411764705882</v>
      </c>
    </row>
    <row r="270" spans="1:27">
      <c r="A270" s="23" t="s">
        <v>421</v>
      </c>
      <c r="B270" s="25" t="s">
        <v>422</v>
      </c>
      <c r="C270" s="2" t="s">
        <v>26</v>
      </c>
      <c r="D270" s="23" t="s">
        <v>354</v>
      </c>
      <c r="E270" s="2">
        <v>70</v>
      </c>
      <c r="F270" s="21">
        <v>8</v>
      </c>
      <c r="G270" s="21">
        <f t="shared" si="96"/>
        <v>78</v>
      </c>
      <c r="H270" s="21">
        <f t="shared" si="91"/>
        <v>90</v>
      </c>
      <c r="I270" s="27">
        <f t="shared" si="97"/>
        <v>26</v>
      </c>
      <c r="J270" s="2">
        <v>3.58</v>
      </c>
      <c r="K270" s="2">
        <f t="shared" si="92"/>
        <v>4.0199999999999996</v>
      </c>
      <c r="L270" s="27">
        <f t="shared" si="98"/>
        <v>40.074626865671647</v>
      </c>
      <c r="M270" s="2">
        <v>0</v>
      </c>
      <c r="N270" s="2">
        <v>0</v>
      </c>
      <c r="O270" s="28">
        <v>5.25</v>
      </c>
      <c r="P270" s="28">
        <f t="shared" si="93"/>
        <v>17.91</v>
      </c>
      <c r="Q270" s="27">
        <f t="shared" si="99"/>
        <v>4.3969849246231156</v>
      </c>
      <c r="R270" s="27">
        <f t="shared" si="100"/>
        <v>44.471611790294759</v>
      </c>
      <c r="S270" s="2">
        <v>30</v>
      </c>
      <c r="T270" s="28">
        <v>8</v>
      </c>
      <c r="U270" s="28">
        <f t="shared" si="101"/>
        <v>38</v>
      </c>
      <c r="V270" s="28">
        <f t="shared" si="94"/>
        <v>57.5</v>
      </c>
      <c r="W270" s="27">
        <f t="shared" si="102"/>
        <v>6.6086956521739122</v>
      </c>
      <c r="X270" s="21">
        <f t="shared" si="103"/>
        <v>77.080307442468666</v>
      </c>
      <c r="Y270" s="2">
        <f t="shared" si="95"/>
        <v>19</v>
      </c>
      <c r="Z270" s="2">
        <v>68</v>
      </c>
      <c r="AA270" s="22">
        <f t="shared" si="104"/>
        <v>0.27941176470588236</v>
      </c>
    </row>
    <row r="271" spans="1:27">
      <c r="A271" s="23" t="s">
        <v>423</v>
      </c>
      <c r="B271" s="25" t="s">
        <v>424</v>
      </c>
      <c r="C271" s="2" t="s">
        <v>26</v>
      </c>
      <c r="D271" s="23" t="s">
        <v>354</v>
      </c>
      <c r="E271" s="2">
        <v>70</v>
      </c>
      <c r="F271" s="21">
        <v>7</v>
      </c>
      <c r="G271" s="21">
        <f t="shared" si="96"/>
        <v>77</v>
      </c>
      <c r="H271" s="21">
        <f t="shared" si="91"/>
        <v>90</v>
      </c>
      <c r="I271" s="27">
        <f t="shared" si="97"/>
        <v>25.666666666666664</v>
      </c>
      <c r="J271" s="2">
        <v>3.48</v>
      </c>
      <c r="K271" s="2">
        <f t="shared" si="92"/>
        <v>4.0199999999999996</v>
      </c>
      <c r="L271" s="27">
        <f t="shared" si="98"/>
        <v>38.955223880597018</v>
      </c>
      <c r="M271" s="2">
        <v>0</v>
      </c>
      <c r="N271" s="2">
        <v>0</v>
      </c>
      <c r="O271" s="28">
        <v>5.25</v>
      </c>
      <c r="P271" s="28">
        <f t="shared" si="93"/>
        <v>17.91</v>
      </c>
      <c r="Q271" s="27">
        <f t="shared" si="99"/>
        <v>4.3969849246231156</v>
      </c>
      <c r="R271" s="27">
        <f t="shared" si="100"/>
        <v>43.35220880522013</v>
      </c>
      <c r="S271" s="2">
        <v>30</v>
      </c>
      <c r="T271" s="28">
        <v>3.5</v>
      </c>
      <c r="U271" s="28">
        <f t="shared" si="101"/>
        <v>33.5</v>
      </c>
      <c r="V271" s="28">
        <f t="shared" si="94"/>
        <v>57.5</v>
      </c>
      <c r="W271" s="27">
        <f t="shared" si="102"/>
        <v>5.8260869565217384</v>
      </c>
      <c r="X271" s="21">
        <f t="shared" si="103"/>
        <v>74.844962428408522</v>
      </c>
      <c r="Y271" s="2">
        <f t="shared" si="95"/>
        <v>29</v>
      </c>
      <c r="Z271" s="2">
        <v>68</v>
      </c>
      <c r="AA271" s="22">
        <f t="shared" si="104"/>
        <v>0.4264705882352941</v>
      </c>
    </row>
    <row r="272" spans="1:27">
      <c r="A272" s="23" t="s">
        <v>425</v>
      </c>
      <c r="B272" s="25" t="s">
        <v>426</v>
      </c>
      <c r="C272" s="2" t="s">
        <v>26</v>
      </c>
      <c r="D272" s="23" t="s">
        <v>354</v>
      </c>
      <c r="E272" s="2">
        <v>70</v>
      </c>
      <c r="F272" s="21">
        <v>7</v>
      </c>
      <c r="G272" s="21">
        <f t="shared" si="96"/>
        <v>77</v>
      </c>
      <c r="H272" s="21">
        <f t="shared" si="91"/>
        <v>90</v>
      </c>
      <c r="I272" s="27">
        <f t="shared" si="97"/>
        <v>25.666666666666664</v>
      </c>
      <c r="J272" s="2">
        <v>3.67</v>
      </c>
      <c r="K272" s="2">
        <f t="shared" si="92"/>
        <v>4.0199999999999996</v>
      </c>
      <c r="L272" s="27">
        <f t="shared" si="98"/>
        <v>41.082089552238813</v>
      </c>
      <c r="M272" s="2">
        <v>0</v>
      </c>
      <c r="N272" s="2">
        <v>0</v>
      </c>
      <c r="O272" s="28">
        <v>0</v>
      </c>
      <c r="P272" s="28">
        <f t="shared" si="93"/>
        <v>17.91</v>
      </c>
      <c r="Q272" s="27">
        <f t="shared" si="99"/>
        <v>0</v>
      </c>
      <c r="R272" s="27">
        <f t="shared" si="100"/>
        <v>41.082089552238813</v>
      </c>
      <c r="S272" s="2">
        <v>30</v>
      </c>
      <c r="T272" s="28">
        <v>1</v>
      </c>
      <c r="U272" s="28">
        <f t="shared" si="101"/>
        <v>31</v>
      </c>
      <c r="V272" s="28">
        <f t="shared" si="94"/>
        <v>57.5</v>
      </c>
      <c r="W272" s="27">
        <f t="shared" si="102"/>
        <v>5.3913043478260869</v>
      </c>
      <c r="X272" s="21">
        <f t="shared" si="103"/>
        <v>72.140060566731563</v>
      </c>
      <c r="Y272" s="2">
        <f t="shared" si="95"/>
        <v>48</v>
      </c>
      <c r="Z272" s="2">
        <v>68</v>
      </c>
      <c r="AA272" s="22">
        <f t="shared" si="104"/>
        <v>0.70588235294117652</v>
      </c>
    </row>
    <row r="273" spans="1:27">
      <c r="A273" s="23" t="s">
        <v>427</v>
      </c>
      <c r="B273" s="25" t="s">
        <v>428</v>
      </c>
      <c r="C273" s="2" t="s">
        <v>26</v>
      </c>
      <c r="D273" s="23" t="s">
        <v>354</v>
      </c>
      <c r="E273" s="2">
        <v>70</v>
      </c>
      <c r="F273" s="21">
        <v>7</v>
      </c>
      <c r="G273" s="21">
        <f t="shared" si="96"/>
        <v>77</v>
      </c>
      <c r="H273" s="21">
        <f t="shared" si="91"/>
        <v>90</v>
      </c>
      <c r="I273" s="27">
        <f t="shared" si="97"/>
        <v>25.666666666666664</v>
      </c>
      <c r="J273" s="2">
        <v>3.69</v>
      </c>
      <c r="K273" s="2">
        <f t="shared" si="92"/>
        <v>4.0199999999999996</v>
      </c>
      <c r="L273" s="27">
        <f t="shared" si="98"/>
        <v>41.305970149253739</v>
      </c>
      <c r="M273" s="2">
        <v>0</v>
      </c>
      <c r="N273" s="2">
        <v>0</v>
      </c>
      <c r="O273" s="28">
        <v>0.5</v>
      </c>
      <c r="P273" s="28">
        <f t="shared" si="93"/>
        <v>17.91</v>
      </c>
      <c r="Q273" s="27">
        <f t="shared" si="99"/>
        <v>0.41876046901172526</v>
      </c>
      <c r="R273" s="27">
        <f t="shared" si="100"/>
        <v>41.724730618265461</v>
      </c>
      <c r="S273" s="2">
        <v>30</v>
      </c>
      <c r="T273" s="28">
        <v>0.5</v>
      </c>
      <c r="U273" s="28">
        <f t="shared" si="101"/>
        <v>30.5</v>
      </c>
      <c r="V273" s="28">
        <f t="shared" si="94"/>
        <v>57.5</v>
      </c>
      <c r="W273" s="27">
        <f t="shared" si="102"/>
        <v>5.304347826086957</v>
      </c>
      <c r="X273" s="21">
        <f t="shared" si="103"/>
        <v>72.695745111019079</v>
      </c>
      <c r="Y273" s="2">
        <f t="shared" si="95"/>
        <v>41</v>
      </c>
      <c r="Z273" s="2">
        <v>68</v>
      </c>
      <c r="AA273" s="22">
        <f t="shared" si="104"/>
        <v>0.6029411764705882</v>
      </c>
    </row>
    <row r="274" spans="1:27">
      <c r="A274" s="23" t="s">
        <v>429</v>
      </c>
      <c r="B274" s="25" t="s">
        <v>430</v>
      </c>
      <c r="C274" s="2" t="s">
        <v>26</v>
      </c>
      <c r="D274" s="23" t="s">
        <v>354</v>
      </c>
      <c r="E274" s="2">
        <v>70</v>
      </c>
      <c r="F274" s="21">
        <v>5.25</v>
      </c>
      <c r="G274" s="21">
        <f t="shared" si="96"/>
        <v>75.25</v>
      </c>
      <c r="H274" s="21">
        <f t="shared" si="91"/>
        <v>90</v>
      </c>
      <c r="I274" s="27">
        <f t="shared" si="97"/>
        <v>25.083333333333336</v>
      </c>
      <c r="J274" s="2">
        <v>3.37</v>
      </c>
      <c r="K274" s="2">
        <f t="shared" si="92"/>
        <v>4.0199999999999996</v>
      </c>
      <c r="L274" s="27">
        <f t="shared" si="98"/>
        <v>37.723880597014933</v>
      </c>
      <c r="M274" s="2">
        <v>0</v>
      </c>
      <c r="N274" s="2">
        <v>0</v>
      </c>
      <c r="O274" s="28">
        <v>0</v>
      </c>
      <c r="P274" s="28">
        <f t="shared" si="93"/>
        <v>17.91</v>
      </c>
      <c r="Q274" s="27">
        <f t="shared" si="99"/>
        <v>0</v>
      </c>
      <c r="R274" s="27">
        <f t="shared" si="100"/>
        <v>37.723880597014933</v>
      </c>
      <c r="S274" s="2">
        <v>30</v>
      </c>
      <c r="T274" s="28">
        <v>3.5</v>
      </c>
      <c r="U274" s="28">
        <f t="shared" si="101"/>
        <v>33.5</v>
      </c>
      <c r="V274" s="28">
        <f t="shared" si="94"/>
        <v>57.5</v>
      </c>
      <c r="W274" s="27">
        <f t="shared" si="102"/>
        <v>5.8260869565217384</v>
      </c>
      <c r="X274" s="21">
        <f t="shared" si="103"/>
        <v>68.633300886870003</v>
      </c>
      <c r="Y274" s="2">
        <f t="shared" si="95"/>
        <v>65</v>
      </c>
      <c r="Z274" s="2">
        <v>68</v>
      </c>
      <c r="AA274" s="22">
        <f t="shared" si="104"/>
        <v>0.95588235294117652</v>
      </c>
    </row>
    <row r="275" spans="1:27">
      <c r="A275" s="23" t="s">
        <v>431</v>
      </c>
      <c r="B275" s="25" t="s">
        <v>432</v>
      </c>
      <c r="C275" s="2" t="s">
        <v>26</v>
      </c>
      <c r="D275" s="2" t="s">
        <v>354</v>
      </c>
      <c r="E275" s="2">
        <v>70</v>
      </c>
      <c r="F275" s="21">
        <v>13</v>
      </c>
      <c r="G275" s="21">
        <f t="shared" si="96"/>
        <v>83</v>
      </c>
      <c r="H275" s="21">
        <f t="shared" si="91"/>
        <v>90</v>
      </c>
      <c r="I275" s="27">
        <f t="shared" si="97"/>
        <v>27.666666666666668</v>
      </c>
      <c r="J275" s="2">
        <v>3.85</v>
      </c>
      <c r="K275" s="2">
        <f t="shared" si="92"/>
        <v>4.0199999999999996</v>
      </c>
      <c r="L275" s="27">
        <f t="shared" si="98"/>
        <v>43.097014925373138</v>
      </c>
      <c r="M275" s="2">
        <v>0</v>
      </c>
      <c r="N275" s="2">
        <v>0</v>
      </c>
      <c r="O275" s="28">
        <v>2</v>
      </c>
      <c r="P275" s="28">
        <f t="shared" si="93"/>
        <v>17.91</v>
      </c>
      <c r="Q275" s="27">
        <f t="shared" si="99"/>
        <v>1.675041876046901</v>
      </c>
      <c r="R275" s="27">
        <f t="shared" si="100"/>
        <v>44.772056801420035</v>
      </c>
      <c r="S275" s="2">
        <v>30</v>
      </c>
      <c r="T275" s="28">
        <v>3</v>
      </c>
      <c r="U275" s="28">
        <f t="shared" si="101"/>
        <v>33</v>
      </c>
      <c r="V275" s="28">
        <f t="shared" si="94"/>
        <v>57.5</v>
      </c>
      <c r="W275" s="27">
        <f t="shared" si="102"/>
        <v>5.7391304347826093</v>
      </c>
      <c r="X275" s="21">
        <f t="shared" si="103"/>
        <v>78.177853902869316</v>
      </c>
      <c r="Y275" s="2">
        <f t="shared" si="95"/>
        <v>14</v>
      </c>
      <c r="Z275" s="2">
        <v>68</v>
      </c>
      <c r="AA275" s="22">
        <f t="shared" si="104"/>
        <v>0.20588235294117646</v>
      </c>
    </row>
    <row r="276" spans="1:27">
      <c r="A276" s="23" t="s">
        <v>433</v>
      </c>
      <c r="B276" s="25" t="s">
        <v>434</v>
      </c>
      <c r="C276" s="2" t="s">
        <v>26</v>
      </c>
      <c r="D276" s="2" t="s">
        <v>354</v>
      </c>
      <c r="E276" s="2">
        <v>70</v>
      </c>
      <c r="F276" s="21">
        <v>6</v>
      </c>
      <c r="G276" s="21">
        <f t="shared" si="96"/>
        <v>76</v>
      </c>
      <c r="H276" s="21">
        <f t="shared" si="91"/>
        <v>90</v>
      </c>
      <c r="I276" s="27">
        <f t="shared" si="97"/>
        <v>25.333333333333332</v>
      </c>
      <c r="J276" s="2">
        <v>3.65</v>
      </c>
      <c r="K276" s="2">
        <f t="shared" si="92"/>
        <v>4.0199999999999996</v>
      </c>
      <c r="L276" s="27">
        <f t="shared" si="98"/>
        <v>40.85820895522388</v>
      </c>
      <c r="M276" s="2">
        <v>0</v>
      </c>
      <c r="N276" s="2">
        <v>0</v>
      </c>
      <c r="O276" s="28">
        <v>1</v>
      </c>
      <c r="P276" s="28">
        <f t="shared" si="93"/>
        <v>17.91</v>
      </c>
      <c r="Q276" s="27">
        <f t="shared" si="99"/>
        <v>0.83752093802345051</v>
      </c>
      <c r="R276" s="27">
        <f t="shared" si="100"/>
        <v>41.695729893247332</v>
      </c>
      <c r="S276" s="2">
        <v>30</v>
      </c>
      <c r="T276" s="28">
        <v>1</v>
      </c>
      <c r="U276" s="28">
        <f t="shared" si="101"/>
        <v>31</v>
      </c>
      <c r="V276" s="28">
        <f t="shared" si="94"/>
        <v>57.5</v>
      </c>
      <c r="W276" s="27">
        <f t="shared" si="102"/>
        <v>5.3913043478260869</v>
      </c>
      <c r="X276" s="21">
        <f t="shared" si="103"/>
        <v>72.420367574406754</v>
      </c>
      <c r="Y276" s="2">
        <f t="shared" si="95"/>
        <v>44</v>
      </c>
      <c r="Z276" s="2">
        <v>68</v>
      </c>
      <c r="AA276" s="22">
        <f t="shared" si="104"/>
        <v>0.6470588235294118</v>
      </c>
    </row>
    <row r="277" spans="1:27">
      <c r="A277" s="23" t="s">
        <v>435</v>
      </c>
      <c r="B277" s="25" t="s">
        <v>436</v>
      </c>
      <c r="C277" s="2" t="s">
        <v>26</v>
      </c>
      <c r="D277" s="2" t="s">
        <v>354</v>
      </c>
      <c r="E277" s="2">
        <v>70</v>
      </c>
      <c r="F277" s="21">
        <v>9</v>
      </c>
      <c r="G277" s="21">
        <f t="shared" si="96"/>
        <v>79</v>
      </c>
      <c r="H277" s="21">
        <f t="shared" si="91"/>
        <v>90</v>
      </c>
      <c r="I277" s="27">
        <f t="shared" si="97"/>
        <v>26.333333333333332</v>
      </c>
      <c r="J277" s="2">
        <v>3.79</v>
      </c>
      <c r="K277" s="2">
        <f t="shared" si="92"/>
        <v>4.0199999999999996</v>
      </c>
      <c r="L277" s="27">
        <f t="shared" si="98"/>
        <v>42.42537313432836</v>
      </c>
      <c r="M277" s="2">
        <v>0</v>
      </c>
      <c r="N277" s="2">
        <v>0</v>
      </c>
      <c r="O277" s="28">
        <v>5.33</v>
      </c>
      <c r="P277" s="28">
        <f t="shared" si="93"/>
        <v>17.91</v>
      </c>
      <c r="Q277" s="27">
        <f t="shared" si="99"/>
        <v>4.4639865996649917</v>
      </c>
      <c r="R277" s="27">
        <f t="shared" si="100"/>
        <v>46.889359733993352</v>
      </c>
      <c r="S277" s="2">
        <v>30</v>
      </c>
      <c r="T277" s="28">
        <v>1</v>
      </c>
      <c r="U277" s="28">
        <f t="shared" si="101"/>
        <v>31</v>
      </c>
      <c r="V277" s="28">
        <f t="shared" si="94"/>
        <v>57.5</v>
      </c>
      <c r="W277" s="27">
        <f t="shared" si="102"/>
        <v>5.3913043478260869</v>
      </c>
      <c r="X277" s="21">
        <f t="shared" si="103"/>
        <v>78.613997415152781</v>
      </c>
      <c r="Y277" s="2">
        <f t="shared" si="95"/>
        <v>10</v>
      </c>
      <c r="Z277" s="2">
        <v>68</v>
      </c>
      <c r="AA277" s="22">
        <f t="shared" si="104"/>
        <v>0.14705882352941177</v>
      </c>
    </row>
    <row r="278" spans="1:27">
      <c r="A278" s="23" t="s">
        <v>437</v>
      </c>
      <c r="B278" s="25" t="s">
        <v>438</v>
      </c>
      <c r="C278" s="2" t="s">
        <v>26</v>
      </c>
      <c r="D278" s="2" t="s">
        <v>354</v>
      </c>
      <c r="E278" s="2">
        <v>70</v>
      </c>
      <c r="F278" s="21">
        <v>11</v>
      </c>
      <c r="G278" s="21">
        <f t="shared" si="96"/>
        <v>81</v>
      </c>
      <c r="H278" s="21">
        <f t="shared" si="91"/>
        <v>90</v>
      </c>
      <c r="I278" s="27">
        <f t="shared" si="97"/>
        <v>27</v>
      </c>
      <c r="J278" s="2">
        <v>3.83</v>
      </c>
      <c r="K278" s="2">
        <f t="shared" si="92"/>
        <v>4.0199999999999996</v>
      </c>
      <c r="L278" s="27">
        <f t="shared" si="98"/>
        <v>42.873134328358219</v>
      </c>
      <c r="M278" s="2">
        <v>0</v>
      </c>
      <c r="N278" s="2">
        <v>0</v>
      </c>
      <c r="O278" s="28">
        <v>1.83</v>
      </c>
      <c r="P278" s="28">
        <f t="shared" si="93"/>
        <v>17.91</v>
      </c>
      <c r="Q278" s="27">
        <f t="shared" si="99"/>
        <v>1.5326633165829147</v>
      </c>
      <c r="R278" s="27">
        <f t="shared" si="100"/>
        <v>44.405797644941131</v>
      </c>
      <c r="S278" s="2">
        <v>30</v>
      </c>
      <c r="T278" s="28">
        <v>9</v>
      </c>
      <c r="U278" s="28">
        <f t="shared" si="101"/>
        <v>39</v>
      </c>
      <c r="V278" s="28">
        <f t="shared" si="94"/>
        <v>57.5</v>
      </c>
      <c r="W278" s="27">
        <f t="shared" si="102"/>
        <v>6.7826086956521738</v>
      </c>
      <c r="X278" s="21">
        <f t="shared" si="103"/>
        <v>78.188406340593303</v>
      </c>
      <c r="Y278" s="2">
        <f t="shared" si="95"/>
        <v>13</v>
      </c>
      <c r="Z278" s="2">
        <v>68</v>
      </c>
      <c r="AA278" s="22">
        <f t="shared" si="104"/>
        <v>0.19117647058823528</v>
      </c>
    </row>
    <row r="279" spans="1:27">
      <c r="A279" s="23" t="s">
        <v>439</v>
      </c>
      <c r="B279" s="25" t="s">
        <v>440</v>
      </c>
      <c r="C279" s="2" t="s">
        <v>26</v>
      </c>
      <c r="D279" s="2" t="s">
        <v>354</v>
      </c>
      <c r="E279" s="2">
        <v>70</v>
      </c>
      <c r="F279" s="21">
        <v>7</v>
      </c>
      <c r="G279" s="21">
        <f t="shared" si="96"/>
        <v>77</v>
      </c>
      <c r="H279" s="21">
        <f t="shared" si="91"/>
        <v>90</v>
      </c>
      <c r="I279" s="27">
        <f t="shared" si="97"/>
        <v>25.666666666666664</v>
      </c>
      <c r="J279" s="2">
        <v>3.62</v>
      </c>
      <c r="K279" s="2">
        <f t="shared" si="92"/>
        <v>4.0199999999999996</v>
      </c>
      <c r="L279" s="27">
        <f t="shared" si="98"/>
        <v>40.522388059701498</v>
      </c>
      <c r="M279" s="2">
        <v>0</v>
      </c>
      <c r="N279" s="2">
        <v>0</v>
      </c>
      <c r="O279" s="28">
        <v>2.75</v>
      </c>
      <c r="P279" s="28">
        <f t="shared" si="93"/>
        <v>17.91</v>
      </c>
      <c r="Q279" s="27">
        <f t="shared" si="99"/>
        <v>2.3031825795644894</v>
      </c>
      <c r="R279" s="27">
        <f t="shared" si="100"/>
        <v>42.82557063926599</v>
      </c>
      <c r="S279" s="2">
        <v>30</v>
      </c>
      <c r="T279" s="28">
        <v>5</v>
      </c>
      <c r="U279" s="28">
        <f t="shared" si="101"/>
        <v>35</v>
      </c>
      <c r="V279" s="28">
        <f t="shared" si="94"/>
        <v>57.5</v>
      </c>
      <c r="W279" s="27">
        <f t="shared" si="102"/>
        <v>6.0869565217391308</v>
      </c>
      <c r="X279" s="21">
        <f t="shared" si="103"/>
        <v>74.579193827671787</v>
      </c>
      <c r="Y279" s="2">
        <f t="shared" si="95"/>
        <v>31</v>
      </c>
      <c r="Z279" s="2">
        <v>68</v>
      </c>
      <c r="AA279" s="22">
        <f t="shared" si="104"/>
        <v>0.45588235294117646</v>
      </c>
    </row>
    <row r="280" spans="1:27">
      <c r="A280" s="23" t="s">
        <v>441</v>
      </c>
      <c r="B280" s="25" t="s">
        <v>442</v>
      </c>
      <c r="C280" s="2" t="s">
        <v>26</v>
      </c>
      <c r="D280" s="2" t="s">
        <v>354</v>
      </c>
      <c r="E280" s="2">
        <v>70</v>
      </c>
      <c r="F280" s="21">
        <v>7</v>
      </c>
      <c r="G280" s="21">
        <f t="shared" si="96"/>
        <v>77</v>
      </c>
      <c r="H280" s="21">
        <f t="shared" si="91"/>
        <v>90</v>
      </c>
      <c r="I280" s="27">
        <f t="shared" si="97"/>
        <v>25.666666666666664</v>
      </c>
      <c r="J280" s="2">
        <v>3.83</v>
      </c>
      <c r="K280" s="2">
        <f t="shared" si="92"/>
        <v>4.0199999999999996</v>
      </c>
      <c r="L280" s="27">
        <f t="shared" si="98"/>
        <v>42.873134328358219</v>
      </c>
      <c r="M280" s="2">
        <v>0</v>
      </c>
      <c r="N280" s="2">
        <v>0</v>
      </c>
      <c r="O280" s="28">
        <v>0.57999999999999996</v>
      </c>
      <c r="P280" s="28">
        <f t="shared" si="93"/>
        <v>17.91</v>
      </c>
      <c r="Q280" s="27">
        <f t="shared" si="99"/>
        <v>0.4857621440536013</v>
      </c>
      <c r="R280" s="27">
        <f t="shared" si="100"/>
        <v>43.358896472411821</v>
      </c>
      <c r="S280" s="2">
        <v>30</v>
      </c>
      <c r="T280" s="28">
        <v>12</v>
      </c>
      <c r="U280" s="28">
        <f t="shared" si="101"/>
        <v>42</v>
      </c>
      <c r="V280" s="28">
        <f t="shared" si="94"/>
        <v>57.5</v>
      </c>
      <c r="W280" s="27">
        <f t="shared" si="102"/>
        <v>7.304347826086957</v>
      </c>
      <c r="X280" s="21">
        <f t="shared" si="103"/>
        <v>76.329910965165439</v>
      </c>
      <c r="Y280" s="2">
        <f t="shared" si="95"/>
        <v>23</v>
      </c>
      <c r="Z280" s="2">
        <v>68</v>
      </c>
      <c r="AA280" s="22">
        <f t="shared" si="104"/>
        <v>0.33823529411764708</v>
      </c>
    </row>
    <row r="281" spans="1:27">
      <c r="A281" s="23" t="s">
        <v>443</v>
      </c>
      <c r="B281" s="25" t="s">
        <v>444</v>
      </c>
      <c r="C281" s="2" t="s">
        <v>26</v>
      </c>
      <c r="D281" s="2" t="s">
        <v>354</v>
      </c>
      <c r="E281" s="2">
        <v>70</v>
      </c>
      <c r="F281" s="21">
        <v>-2</v>
      </c>
      <c r="G281" s="21">
        <f t="shared" si="96"/>
        <v>68</v>
      </c>
      <c r="H281" s="21">
        <f t="shared" si="91"/>
        <v>90</v>
      </c>
      <c r="I281" s="27">
        <f t="shared" si="97"/>
        <v>22.666666666666664</v>
      </c>
      <c r="J281" s="2">
        <v>3.65</v>
      </c>
      <c r="K281" s="2">
        <f t="shared" si="92"/>
        <v>4.0199999999999996</v>
      </c>
      <c r="L281" s="27">
        <f t="shared" si="98"/>
        <v>40.85820895522388</v>
      </c>
      <c r="M281" s="2">
        <v>0</v>
      </c>
      <c r="N281" s="2">
        <v>0</v>
      </c>
      <c r="O281" s="28">
        <v>6.33</v>
      </c>
      <c r="P281" s="28">
        <f t="shared" si="93"/>
        <v>17.91</v>
      </c>
      <c r="Q281" s="27">
        <f t="shared" si="99"/>
        <v>5.3015075376884422</v>
      </c>
      <c r="R281" s="27">
        <f t="shared" si="100"/>
        <v>46.159716492912324</v>
      </c>
      <c r="S281" s="2">
        <v>30</v>
      </c>
      <c r="T281" s="28">
        <v>4</v>
      </c>
      <c r="U281" s="28">
        <f t="shared" si="101"/>
        <v>34</v>
      </c>
      <c r="V281" s="28">
        <f t="shared" si="94"/>
        <v>57.5</v>
      </c>
      <c r="W281" s="27">
        <f t="shared" si="102"/>
        <v>5.9130434782608701</v>
      </c>
      <c r="X281" s="21">
        <f t="shared" si="103"/>
        <v>74.73942663783987</v>
      </c>
      <c r="Y281" s="2">
        <f t="shared" si="95"/>
        <v>30</v>
      </c>
      <c r="Z281" s="2">
        <v>68</v>
      </c>
      <c r="AA281" s="22">
        <f t="shared" si="104"/>
        <v>0.44117647058823528</v>
      </c>
    </row>
    <row r="282" spans="1:27">
      <c r="A282" s="23" t="s">
        <v>445</v>
      </c>
      <c r="B282" s="25" t="s">
        <v>446</v>
      </c>
      <c r="C282" s="2" t="s">
        <v>26</v>
      </c>
      <c r="D282" s="2" t="s">
        <v>354</v>
      </c>
      <c r="E282" s="2">
        <v>70</v>
      </c>
      <c r="F282" s="21">
        <v>7</v>
      </c>
      <c r="G282" s="21">
        <f t="shared" si="96"/>
        <v>77</v>
      </c>
      <c r="H282" s="21">
        <f t="shared" si="91"/>
        <v>90</v>
      </c>
      <c r="I282" s="27">
        <f t="shared" si="97"/>
        <v>25.666666666666664</v>
      </c>
      <c r="J282" s="2">
        <v>3.65</v>
      </c>
      <c r="K282" s="2">
        <f t="shared" si="92"/>
        <v>4.0199999999999996</v>
      </c>
      <c r="L282" s="27">
        <f t="shared" si="98"/>
        <v>40.85820895522388</v>
      </c>
      <c r="M282" s="2">
        <v>0</v>
      </c>
      <c r="N282" s="2">
        <v>0</v>
      </c>
      <c r="O282" s="28">
        <v>3.5</v>
      </c>
      <c r="P282" s="28">
        <f t="shared" si="93"/>
        <v>17.91</v>
      </c>
      <c r="Q282" s="27">
        <f t="shared" si="99"/>
        <v>2.9313232830820772</v>
      </c>
      <c r="R282" s="27">
        <f t="shared" si="100"/>
        <v>43.789532238305959</v>
      </c>
      <c r="S282" s="2">
        <v>30</v>
      </c>
      <c r="T282" s="28">
        <v>7</v>
      </c>
      <c r="U282" s="28">
        <f t="shared" si="101"/>
        <v>37</v>
      </c>
      <c r="V282" s="28">
        <f t="shared" si="94"/>
        <v>57.5</v>
      </c>
      <c r="W282" s="27">
        <f t="shared" si="102"/>
        <v>6.4347826086956514</v>
      </c>
      <c r="X282" s="21">
        <f t="shared" si="103"/>
        <v>75.890981513668279</v>
      </c>
      <c r="Y282" s="2">
        <f t="shared" si="95"/>
        <v>25</v>
      </c>
      <c r="Z282" s="2">
        <v>68</v>
      </c>
      <c r="AA282" s="22">
        <f t="shared" si="104"/>
        <v>0.36764705882352944</v>
      </c>
    </row>
    <row r="283" spans="1:27">
      <c r="A283" s="23" t="s">
        <v>447</v>
      </c>
      <c r="B283" s="25" t="s">
        <v>448</v>
      </c>
      <c r="C283" s="2" t="s">
        <v>26</v>
      </c>
      <c r="D283" s="2" t="s">
        <v>354</v>
      </c>
      <c r="E283" s="2">
        <v>70</v>
      </c>
      <c r="F283" s="21">
        <v>7</v>
      </c>
      <c r="G283" s="21">
        <f t="shared" si="96"/>
        <v>77</v>
      </c>
      <c r="H283" s="21">
        <f t="shared" si="91"/>
        <v>90</v>
      </c>
      <c r="I283" s="27">
        <f t="shared" si="97"/>
        <v>25.666666666666664</v>
      </c>
      <c r="J283" s="2">
        <v>3.81</v>
      </c>
      <c r="K283" s="2">
        <f t="shared" si="92"/>
        <v>4.0199999999999996</v>
      </c>
      <c r="L283" s="27">
        <f t="shared" si="98"/>
        <v>42.649253731343286</v>
      </c>
      <c r="M283" s="2">
        <v>0</v>
      </c>
      <c r="N283" s="2">
        <v>0</v>
      </c>
      <c r="O283" s="28">
        <v>1.83</v>
      </c>
      <c r="P283" s="28">
        <f t="shared" si="93"/>
        <v>17.91</v>
      </c>
      <c r="Q283" s="27">
        <f t="shared" si="99"/>
        <v>1.5326633165829147</v>
      </c>
      <c r="R283" s="27">
        <f t="shared" si="100"/>
        <v>44.181917047926198</v>
      </c>
      <c r="S283" s="2">
        <v>30</v>
      </c>
      <c r="T283" s="28">
        <v>4</v>
      </c>
      <c r="U283" s="28">
        <f t="shared" si="101"/>
        <v>34</v>
      </c>
      <c r="V283" s="28">
        <f t="shared" si="94"/>
        <v>57.5</v>
      </c>
      <c r="W283" s="27">
        <f t="shared" si="102"/>
        <v>5.9130434782608701</v>
      </c>
      <c r="X283" s="21">
        <f t="shared" si="103"/>
        <v>75.761627192853737</v>
      </c>
      <c r="Y283" s="2">
        <f t="shared" si="95"/>
        <v>26</v>
      </c>
      <c r="Z283" s="2">
        <v>68</v>
      </c>
      <c r="AA283" s="22">
        <f t="shared" si="104"/>
        <v>0.38235294117647056</v>
      </c>
    </row>
    <row r="284" spans="1:27">
      <c r="A284" s="23" t="s">
        <v>449</v>
      </c>
      <c r="B284" s="25" t="s">
        <v>450</v>
      </c>
      <c r="C284" s="2" t="s">
        <v>26</v>
      </c>
      <c r="D284" s="2" t="s">
        <v>354</v>
      </c>
      <c r="E284" s="2">
        <v>70</v>
      </c>
      <c r="F284" s="21">
        <v>10</v>
      </c>
      <c r="G284" s="21">
        <f t="shared" si="96"/>
        <v>80</v>
      </c>
      <c r="H284" s="21">
        <f t="shared" si="91"/>
        <v>90</v>
      </c>
      <c r="I284" s="27">
        <f t="shared" si="97"/>
        <v>26.666666666666664</v>
      </c>
      <c r="J284" s="2">
        <v>3.56</v>
      </c>
      <c r="K284" s="2">
        <f t="shared" si="92"/>
        <v>4.0199999999999996</v>
      </c>
      <c r="L284" s="27">
        <f t="shared" si="98"/>
        <v>39.850746268656721</v>
      </c>
      <c r="M284" s="2">
        <v>0</v>
      </c>
      <c r="N284" s="2">
        <v>0</v>
      </c>
      <c r="O284" s="28">
        <v>0</v>
      </c>
      <c r="P284" s="28">
        <f t="shared" si="93"/>
        <v>17.91</v>
      </c>
      <c r="Q284" s="27">
        <f t="shared" si="99"/>
        <v>0</v>
      </c>
      <c r="R284" s="27">
        <f t="shared" si="100"/>
        <v>39.850746268656721</v>
      </c>
      <c r="S284" s="2">
        <v>30</v>
      </c>
      <c r="T284" s="28">
        <v>9.5</v>
      </c>
      <c r="U284" s="28">
        <f t="shared" si="101"/>
        <v>39.5</v>
      </c>
      <c r="V284" s="28">
        <f t="shared" si="94"/>
        <v>57.5</v>
      </c>
      <c r="W284" s="27">
        <f t="shared" si="102"/>
        <v>6.8695652173913047</v>
      </c>
      <c r="X284" s="21">
        <f t="shared" si="103"/>
        <v>73.386978152714704</v>
      </c>
      <c r="Y284" s="2">
        <f t="shared" si="95"/>
        <v>36</v>
      </c>
      <c r="Z284" s="2">
        <v>68</v>
      </c>
      <c r="AA284" s="22">
        <f t="shared" si="104"/>
        <v>0.52941176470588236</v>
      </c>
    </row>
    <row r="285" spans="1:27">
      <c r="A285" s="20" t="s">
        <v>451</v>
      </c>
      <c r="B285" s="26" t="s">
        <v>452</v>
      </c>
      <c r="C285" s="2" t="s">
        <v>26</v>
      </c>
      <c r="D285" s="2" t="s">
        <v>354</v>
      </c>
      <c r="E285" s="2">
        <v>70</v>
      </c>
      <c r="F285" s="21">
        <v>4</v>
      </c>
      <c r="G285" s="21">
        <f t="shared" si="96"/>
        <v>74</v>
      </c>
      <c r="H285" s="21">
        <f t="shared" si="91"/>
        <v>90</v>
      </c>
      <c r="I285" s="27">
        <f t="shared" si="97"/>
        <v>24.666666666666664</v>
      </c>
      <c r="J285" s="2">
        <v>3.71</v>
      </c>
      <c r="K285" s="2">
        <f t="shared" si="92"/>
        <v>4.0199999999999996</v>
      </c>
      <c r="L285" s="27">
        <f t="shared" si="98"/>
        <v>41.529850746268657</v>
      </c>
      <c r="M285" s="2">
        <v>0</v>
      </c>
      <c r="N285" s="2">
        <v>0</v>
      </c>
      <c r="O285" s="28">
        <v>9.16</v>
      </c>
      <c r="P285" s="28">
        <f t="shared" si="93"/>
        <v>17.91</v>
      </c>
      <c r="Q285" s="27">
        <f t="shared" si="99"/>
        <v>7.6716917922948067</v>
      </c>
      <c r="R285" s="27">
        <f t="shared" si="100"/>
        <v>49.201542538563466</v>
      </c>
      <c r="S285" s="2">
        <v>30</v>
      </c>
      <c r="T285" s="28">
        <v>13</v>
      </c>
      <c r="U285" s="28">
        <f t="shared" si="101"/>
        <v>43</v>
      </c>
      <c r="V285" s="28">
        <f t="shared" si="94"/>
        <v>57.5</v>
      </c>
      <c r="W285" s="27">
        <f t="shared" si="102"/>
        <v>7.4782608695652177</v>
      </c>
      <c r="X285" s="21">
        <f t="shared" si="103"/>
        <v>81.346470074795349</v>
      </c>
      <c r="Y285" s="2">
        <f t="shared" si="95"/>
        <v>6</v>
      </c>
      <c r="Z285" s="2">
        <v>68</v>
      </c>
      <c r="AA285" s="22">
        <f t="shared" si="104"/>
        <v>8.8235294117647065E-2</v>
      </c>
    </row>
    <row r="286" spans="1:27">
      <c r="A286" s="20" t="s">
        <v>453</v>
      </c>
      <c r="B286" s="26" t="s">
        <v>454</v>
      </c>
      <c r="C286" s="2" t="s">
        <v>26</v>
      </c>
      <c r="D286" s="2" t="s">
        <v>354</v>
      </c>
      <c r="E286" s="2">
        <v>70</v>
      </c>
      <c r="F286" s="21">
        <v>6</v>
      </c>
      <c r="G286" s="21">
        <f t="shared" si="96"/>
        <v>76</v>
      </c>
      <c r="H286" s="21">
        <f t="shared" si="91"/>
        <v>90</v>
      </c>
      <c r="I286" s="27">
        <f t="shared" si="97"/>
        <v>25.333333333333332</v>
      </c>
      <c r="J286" s="2">
        <v>3.54</v>
      </c>
      <c r="K286" s="2">
        <f t="shared" si="92"/>
        <v>4.0199999999999996</v>
      </c>
      <c r="L286" s="27">
        <f t="shared" si="98"/>
        <v>39.626865671641795</v>
      </c>
      <c r="M286" s="2">
        <v>0</v>
      </c>
      <c r="N286" s="2">
        <v>0</v>
      </c>
      <c r="O286" s="28">
        <v>3.62</v>
      </c>
      <c r="P286" s="28">
        <f t="shared" si="93"/>
        <v>17.91</v>
      </c>
      <c r="Q286" s="27">
        <f t="shared" si="99"/>
        <v>3.0318257956448913</v>
      </c>
      <c r="R286" s="27">
        <f t="shared" si="100"/>
        <v>42.658691467286687</v>
      </c>
      <c r="S286" s="2">
        <v>30</v>
      </c>
      <c r="T286" s="28">
        <v>12</v>
      </c>
      <c r="U286" s="28">
        <f t="shared" si="101"/>
        <v>42</v>
      </c>
      <c r="V286" s="28">
        <f t="shared" si="94"/>
        <v>57.5</v>
      </c>
      <c r="W286" s="27">
        <f t="shared" si="102"/>
        <v>7.304347826086957</v>
      </c>
      <c r="X286" s="21">
        <f t="shared" si="103"/>
        <v>75.296372626706969</v>
      </c>
      <c r="Y286" s="2">
        <f t="shared" si="95"/>
        <v>28</v>
      </c>
      <c r="Z286" s="2">
        <v>68</v>
      </c>
      <c r="AA286" s="22">
        <f t="shared" si="104"/>
        <v>0.41176470588235292</v>
      </c>
    </row>
    <row r="287" spans="1:27">
      <c r="A287" s="20" t="s">
        <v>455</v>
      </c>
      <c r="B287" s="26" t="s">
        <v>456</v>
      </c>
      <c r="C287" s="2" t="s">
        <v>26</v>
      </c>
      <c r="D287" s="2" t="s">
        <v>354</v>
      </c>
      <c r="E287" s="2">
        <v>70</v>
      </c>
      <c r="F287" s="21">
        <v>12</v>
      </c>
      <c r="G287" s="21">
        <f t="shared" si="96"/>
        <v>82</v>
      </c>
      <c r="H287" s="21">
        <f t="shared" si="91"/>
        <v>90</v>
      </c>
      <c r="I287" s="27">
        <f t="shared" si="97"/>
        <v>27.333333333333332</v>
      </c>
      <c r="J287" s="2">
        <v>3.67</v>
      </c>
      <c r="K287" s="2">
        <f t="shared" si="92"/>
        <v>4.0199999999999996</v>
      </c>
      <c r="L287" s="27">
        <f t="shared" si="98"/>
        <v>41.082089552238813</v>
      </c>
      <c r="M287" s="2">
        <v>0</v>
      </c>
      <c r="N287" s="2">
        <v>0</v>
      </c>
      <c r="O287" s="28">
        <v>17.91</v>
      </c>
      <c r="P287" s="28">
        <f t="shared" si="93"/>
        <v>17.91</v>
      </c>
      <c r="Q287" s="27">
        <f t="shared" si="99"/>
        <v>15</v>
      </c>
      <c r="R287" s="27">
        <f t="shared" si="100"/>
        <v>56.082089552238813</v>
      </c>
      <c r="S287" s="2">
        <v>30</v>
      </c>
      <c r="T287" s="28">
        <v>6</v>
      </c>
      <c r="U287" s="28">
        <f t="shared" si="101"/>
        <v>36</v>
      </c>
      <c r="V287" s="28">
        <f t="shared" si="94"/>
        <v>57.5</v>
      </c>
      <c r="W287" s="27">
        <f t="shared" si="102"/>
        <v>6.2608695652173916</v>
      </c>
      <c r="X287" s="21">
        <f t="shared" si="103"/>
        <v>89.676292450789532</v>
      </c>
      <c r="Y287" s="2">
        <f t="shared" si="95"/>
        <v>1</v>
      </c>
      <c r="Z287" s="2">
        <v>68</v>
      </c>
      <c r="AA287" s="22">
        <f t="shared" si="104"/>
        <v>1.4705882352941176E-2</v>
      </c>
    </row>
    <row r="288" spans="1:27">
      <c r="A288" s="20" t="s">
        <v>457</v>
      </c>
      <c r="B288" s="26" t="s">
        <v>458</v>
      </c>
      <c r="C288" s="2" t="s">
        <v>26</v>
      </c>
      <c r="D288" s="2" t="s">
        <v>354</v>
      </c>
      <c r="E288" s="2">
        <v>70</v>
      </c>
      <c r="F288" s="21">
        <v>-4</v>
      </c>
      <c r="G288" s="21">
        <f t="shared" si="96"/>
        <v>66</v>
      </c>
      <c r="H288" s="21">
        <f t="shared" si="91"/>
        <v>90</v>
      </c>
      <c r="I288" s="27">
        <f t="shared" si="97"/>
        <v>22</v>
      </c>
      <c r="J288" s="2">
        <v>3.79</v>
      </c>
      <c r="K288" s="2">
        <f t="shared" si="92"/>
        <v>4.0199999999999996</v>
      </c>
      <c r="L288" s="27">
        <f t="shared" si="98"/>
        <v>42.42537313432836</v>
      </c>
      <c r="M288" s="2">
        <v>0</v>
      </c>
      <c r="N288" s="2">
        <v>0</v>
      </c>
      <c r="O288" s="28">
        <v>3.03</v>
      </c>
      <c r="P288" s="28">
        <f t="shared" si="93"/>
        <v>17.91</v>
      </c>
      <c r="Q288" s="27">
        <f t="shared" si="99"/>
        <v>2.5376884422110551</v>
      </c>
      <c r="R288" s="27">
        <f t="shared" si="100"/>
        <v>44.963061576539417</v>
      </c>
      <c r="S288" s="2">
        <v>30</v>
      </c>
      <c r="T288" s="28">
        <v>1</v>
      </c>
      <c r="U288" s="28">
        <f t="shared" si="101"/>
        <v>31</v>
      </c>
      <c r="V288" s="28">
        <f t="shared" si="94"/>
        <v>57.5</v>
      </c>
      <c r="W288" s="27">
        <f t="shared" si="102"/>
        <v>5.3913043478260869</v>
      </c>
      <c r="X288" s="21">
        <f t="shared" si="103"/>
        <v>72.35436592436551</v>
      </c>
      <c r="Y288" s="2">
        <f t="shared" si="95"/>
        <v>45</v>
      </c>
      <c r="Z288" s="2">
        <v>68</v>
      </c>
      <c r="AA288" s="22">
        <f t="shared" si="104"/>
        <v>0.66176470588235292</v>
      </c>
    </row>
    <row r="289" spans="1:27">
      <c r="A289" s="20" t="s">
        <v>459</v>
      </c>
      <c r="B289" s="26" t="s">
        <v>460</v>
      </c>
      <c r="C289" s="2" t="s">
        <v>26</v>
      </c>
      <c r="D289" s="2" t="s">
        <v>354</v>
      </c>
      <c r="E289" s="2">
        <v>70</v>
      </c>
      <c r="F289" s="21">
        <v>-2</v>
      </c>
      <c r="G289" s="21">
        <f t="shared" si="96"/>
        <v>68</v>
      </c>
      <c r="H289" s="21">
        <f t="shared" si="91"/>
        <v>90</v>
      </c>
      <c r="I289" s="27">
        <f t="shared" si="97"/>
        <v>22.666666666666664</v>
      </c>
      <c r="J289" s="2">
        <v>3.73</v>
      </c>
      <c r="K289" s="2">
        <f t="shared" si="92"/>
        <v>4.0199999999999996</v>
      </c>
      <c r="L289" s="27">
        <f t="shared" si="98"/>
        <v>41.753731343283583</v>
      </c>
      <c r="M289" s="2">
        <v>0</v>
      </c>
      <c r="N289" s="2">
        <v>0</v>
      </c>
      <c r="O289" s="28">
        <v>1.23</v>
      </c>
      <c r="P289" s="28">
        <f t="shared" si="93"/>
        <v>17.91</v>
      </c>
      <c r="Q289" s="27">
        <f t="shared" si="99"/>
        <v>1.0301507537688441</v>
      </c>
      <c r="R289" s="27">
        <f t="shared" si="100"/>
        <v>42.783882097052427</v>
      </c>
      <c r="S289" s="2">
        <v>30</v>
      </c>
      <c r="T289" s="28">
        <v>0.5</v>
      </c>
      <c r="U289" s="28">
        <f t="shared" si="101"/>
        <v>30.5</v>
      </c>
      <c r="V289" s="28">
        <f t="shared" si="94"/>
        <v>57.5</v>
      </c>
      <c r="W289" s="27">
        <f t="shared" si="102"/>
        <v>5.304347826086957</v>
      </c>
      <c r="X289" s="21">
        <f t="shared" si="103"/>
        <v>70.754896589806052</v>
      </c>
      <c r="Y289" s="2">
        <f t="shared" si="95"/>
        <v>53</v>
      </c>
      <c r="Z289" s="2">
        <v>68</v>
      </c>
      <c r="AA289" s="22">
        <f t="shared" si="104"/>
        <v>0.77941176470588236</v>
      </c>
    </row>
    <row r="290" spans="1:27">
      <c r="A290" s="20" t="s">
        <v>461</v>
      </c>
      <c r="B290" s="26" t="s">
        <v>462</v>
      </c>
      <c r="C290" s="2" t="s">
        <v>26</v>
      </c>
      <c r="D290" s="2" t="s">
        <v>354</v>
      </c>
      <c r="E290" s="2">
        <v>70</v>
      </c>
      <c r="F290" s="21">
        <v>-6</v>
      </c>
      <c r="G290" s="21">
        <f t="shared" si="96"/>
        <v>64</v>
      </c>
      <c r="H290" s="21">
        <f t="shared" si="91"/>
        <v>90</v>
      </c>
      <c r="I290" s="27">
        <f t="shared" si="97"/>
        <v>21.333333333333336</v>
      </c>
      <c r="J290" s="2">
        <v>3.69</v>
      </c>
      <c r="K290" s="2">
        <f t="shared" si="92"/>
        <v>4.0199999999999996</v>
      </c>
      <c r="L290" s="27">
        <f t="shared" si="98"/>
        <v>41.305970149253739</v>
      </c>
      <c r="M290" s="2">
        <v>0</v>
      </c>
      <c r="N290" s="2">
        <v>0</v>
      </c>
      <c r="O290" s="28">
        <v>2</v>
      </c>
      <c r="P290" s="28">
        <f t="shared" si="93"/>
        <v>17.91</v>
      </c>
      <c r="Q290" s="27">
        <f t="shared" si="99"/>
        <v>1.675041876046901</v>
      </c>
      <c r="R290" s="27">
        <f t="shared" si="100"/>
        <v>42.981012025300643</v>
      </c>
      <c r="S290" s="2">
        <v>30</v>
      </c>
      <c r="T290" s="28">
        <v>0.5</v>
      </c>
      <c r="U290" s="28">
        <f t="shared" si="101"/>
        <v>30.5</v>
      </c>
      <c r="V290" s="28">
        <f t="shared" si="94"/>
        <v>57.5</v>
      </c>
      <c r="W290" s="27">
        <f t="shared" si="102"/>
        <v>5.304347826086957</v>
      </c>
      <c r="X290" s="21">
        <f t="shared" si="103"/>
        <v>69.618693184720925</v>
      </c>
      <c r="Y290" s="2">
        <f t="shared" si="95"/>
        <v>60</v>
      </c>
      <c r="Z290" s="2">
        <v>68</v>
      </c>
      <c r="AA290" s="22">
        <f t="shared" si="104"/>
        <v>0.88235294117647056</v>
      </c>
    </row>
    <row r="291" spans="1:27">
      <c r="A291" s="20" t="s">
        <v>463</v>
      </c>
      <c r="B291" s="26" t="s">
        <v>464</v>
      </c>
      <c r="C291" s="2" t="s">
        <v>26</v>
      </c>
      <c r="D291" s="2" t="s">
        <v>354</v>
      </c>
      <c r="E291" s="2">
        <v>70</v>
      </c>
      <c r="F291" s="21">
        <v>2</v>
      </c>
      <c r="G291" s="21">
        <f t="shared" si="96"/>
        <v>72</v>
      </c>
      <c r="H291" s="21">
        <f t="shared" si="91"/>
        <v>90</v>
      </c>
      <c r="I291" s="27">
        <f t="shared" si="97"/>
        <v>24</v>
      </c>
      <c r="J291" s="2">
        <v>3.81</v>
      </c>
      <c r="K291" s="2">
        <f t="shared" si="92"/>
        <v>4.0199999999999996</v>
      </c>
      <c r="L291" s="27">
        <f t="shared" si="98"/>
        <v>42.649253731343286</v>
      </c>
      <c r="M291" s="2">
        <v>0</v>
      </c>
      <c r="N291" s="2">
        <v>0</v>
      </c>
      <c r="O291" s="28">
        <v>2.23</v>
      </c>
      <c r="P291" s="28">
        <f t="shared" si="93"/>
        <v>17.91</v>
      </c>
      <c r="Q291" s="27">
        <f t="shared" si="99"/>
        <v>1.8676716917922949</v>
      </c>
      <c r="R291" s="27">
        <f t="shared" si="100"/>
        <v>44.516925423135582</v>
      </c>
      <c r="S291" s="2">
        <v>30</v>
      </c>
      <c r="T291" s="28">
        <v>12.5</v>
      </c>
      <c r="U291" s="28">
        <f t="shared" si="101"/>
        <v>42.5</v>
      </c>
      <c r="V291" s="28">
        <f t="shared" si="94"/>
        <v>57.5</v>
      </c>
      <c r="W291" s="27">
        <f t="shared" si="102"/>
        <v>7.391304347826086</v>
      </c>
      <c r="X291" s="21">
        <f t="shared" si="103"/>
        <v>75.908229770961668</v>
      </c>
      <c r="Y291" s="2">
        <f t="shared" si="95"/>
        <v>24</v>
      </c>
      <c r="Z291" s="2">
        <v>68</v>
      </c>
      <c r="AA291" s="22">
        <f t="shared" si="104"/>
        <v>0.35294117647058826</v>
      </c>
    </row>
    <row r="292" spans="1:27">
      <c r="A292" s="20" t="s">
        <v>465</v>
      </c>
      <c r="B292" s="26" t="s">
        <v>466</v>
      </c>
      <c r="C292" s="2" t="s">
        <v>26</v>
      </c>
      <c r="D292" s="2" t="s">
        <v>354</v>
      </c>
      <c r="E292" s="2">
        <v>70</v>
      </c>
      <c r="F292" s="21">
        <v>-1</v>
      </c>
      <c r="G292" s="21">
        <f t="shared" si="96"/>
        <v>69</v>
      </c>
      <c r="H292" s="21">
        <f t="shared" si="91"/>
        <v>90</v>
      </c>
      <c r="I292" s="27">
        <f t="shared" si="97"/>
        <v>23</v>
      </c>
      <c r="J292" s="2">
        <v>3.67</v>
      </c>
      <c r="K292" s="2">
        <f t="shared" si="92"/>
        <v>4.0199999999999996</v>
      </c>
      <c r="L292" s="27">
        <f t="shared" si="98"/>
        <v>41.082089552238813</v>
      </c>
      <c r="M292" s="2">
        <v>0</v>
      </c>
      <c r="N292" s="2">
        <v>0</v>
      </c>
      <c r="O292" s="28">
        <v>0</v>
      </c>
      <c r="P292" s="28">
        <f t="shared" si="93"/>
        <v>17.91</v>
      </c>
      <c r="Q292" s="27">
        <f t="shared" si="99"/>
        <v>0</v>
      </c>
      <c r="R292" s="27">
        <f t="shared" si="100"/>
        <v>41.082089552238813</v>
      </c>
      <c r="S292" s="2">
        <v>30</v>
      </c>
      <c r="T292" s="28">
        <v>1</v>
      </c>
      <c r="U292" s="28">
        <f t="shared" si="101"/>
        <v>31</v>
      </c>
      <c r="V292" s="28">
        <f t="shared" si="94"/>
        <v>57.5</v>
      </c>
      <c r="W292" s="27">
        <f t="shared" si="102"/>
        <v>5.3913043478260869</v>
      </c>
      <c r="X292" s="21">
        <f t="shared" si="103"/>
        <v>69.473393900064906</v>
      </c>
      <c r="Y292" s="2">
        <f t="shared" si="95"/>
        <v>63</v>
      </c>
      <c r="Z292" s="2">
        <v>68</v>
      </c>
      <c r="AA292" s="22">
        <f t="shared" si="104"/>
        <v>0.92647058823529416</v>
      </c>
    </row>
    <row r="293" spans="1:27">
      <c r="A293" s="20" t="s">
        <v>467</v>
      </c>
      <c r="B293" s="26" t="s">
        <v>468</v>
      </c>
      <c r="C293" s="2" t="s">
        <v>26</v>
      </c>
      <c r="D293" s="2" t="s">
        <v>354</v>
      </c>
      <c r="E293" s="2">
        <v>70</v>
      </c>
      <c r="F293" s="21">
        <v>1</v>
      </c>
      <c r="G293" s="21">
        <f t="shared" si="96"/>
        <v>71</v>
      </c>
      <c r="H293" s="21">
        <f t="shared" si="91"/>
        <v>90</v>
      </c>
      <c r="I293" s="27">
        <f t="shared" si="97"/>
        <v>23.666666666666664</v>
      </c>
      <c r="J293" s="2">
        <v>3.37</v>
      </c>
      <c r="K293" s="2">
        <f t="shared" si="92"/>
        <v>4.0199999999999996</v>
      </c>
      <c r="L293" s="27">
        <f t="shared" si="98"/>
        <v>37.723880597014933</v>
      </c>
      <c r="M293" s="2">
        <v>0</v>
      </c>
      <c r="N293" s="2">
        <v>0</v>
      </c>
      <c r="O293" s="28">
        <v>0.25</v>
      </c>
      <c r="P293" s="28">
        <f t="shared" si="93"/>
        <v>17.91</v>
      </c>
      <c r="Q293" s="27">
        <f t="shared" si="99"/>
        <v>0.20938023450586263</v>
      </c>
      <c r="R293" s="27">
        <f t="shared" si="100"/>
        <v>37.933260831520798</v>
      </c>
      <c r="S293" s="2">
        <v>30</v>
      </c>
      <c r="T293" s="28">
        <v>1</v>
      </c>
      <c r="U293" s="28">
        <f t="shared" si="101"/>
        <v>31</v>
      </c>
      <c r="V293" s="28">
        <f t="shared" si="94"/>
        <v>57.5</v>
      </c>
      <c r="W293" s="27">
        <f t="shared" si="102"/>
        <v>5.3913043478260869</v>
      </c>
      <c r="X293" s="21">
        <f t="shared" si="103"/>
        <v>66.991231846013548</v>
      </c>
      <c r="Y293" s="2">
        <f t="shared" si="95"/>
        <v>67</v>
      </c>
      <c r="Z293" s="2">
        <v>68</v>
      </c>
      <c r="AA293" s="22">
        <f t="shared" si="104"/>
        <v>0.98529411764705888</v>
      </c>
    </row>
    <row r="294" spans="1:27">
      <c r="A294" s="20" t="s">
        <v>469</v>
      </c>
      <c r="B294" s="26" t="s">
        <v>470</v>
      </c>
      <c r="C294" s="2" t="s">
        <v>26</v>
      </c>
      <c r="D294" s="2" t="s">
        <v>354</v>
      </c>
      <c r="E294" s="2">
        <v>70</v>
      </c>
      <c r="F294" s="21">
        <v>1</v>
      </c>
      <c r="G294" s="21">
        <f t="shared" si="96"/>
        <v>71</v>
      </c>
      <c r="H294" s="21">
        <f t="shared" si="91"/>
        <v>90</v>
      </c>
      <c r="I294" s="27">
        <f t="shared" si="97"/>
        <v>23.666666666666664</v>
      </c>
      <c r="J294" s="2">
        <v>3.75</v>
      </c>
      <c r="K294" s="2">
        <f t="shared" si="92"/>
        <v>4.0199999999999996</v>
      </c>
      <c r="L294" s="27">
        <f t="shared" si="98"/>
        <v>41.977611940298516</v>
      </c>
      <c r="M294" s="2">
        <v>0</v>
      </c>
      <c r="N294" s="2">
        <v>0</v>
      </c>
      <c r="O294" s="28">
        <v>1</v>
      </c>
      <c r="P294" s="28">
        <f t="shared" si="93"/>
        <v>17.91</v>
      </c>
      <c r="Q294" s="27">
        <f t="shared" si="99"/>
        <v>0.83752093802345051</v>
      </c>
      <c r="R294" s="27">
        <f t="shared" si="100"/>
        <v>42.815132878321968</v>
      </c>
      <c r="S294" s="2">
        <v>30</v>
      </c>
      <c r="T294" s="28">
        <v>5.5</v>
      </c>
      <c r="U294" s="28">
        <f t="shared" si="101"/>
        <v>35.5</v>
      </c>
      <c r="V294" s="28">
        <f t="shared" si="94"/>
        <v>57.5</v>
      </c>
      <c r="W294" s="27">
        <f t="shared" si="102"/>
        <v>6.1739130434782608</v>
      </c>
      <c r="X294" s="21">
        <f t="shared" si="103"/>
        <v>72.655712588466898</v>
      </c>
      <c r="Y294" s="2">
        <f t="shared" si="95"/>
        <v>42</v>
      </c>
      <c r="Z294" s="2">
        <v>68</v>
      </c>
      <c r="AA294" s="22">
        <f t="shared" si="104"/>
        <v>0.61764705882352944</v>
      </c>
    </row>
    <row r="295" spans="1:27">
      <c r="A295" s="23" t="s">
        <v>471</v>
      </c>
      <c r="B295" s="25" t="s">
        <v>472</v>
      </c>
      <c r="C295" s="2" t="s">
        <v>26</v>
      </c>
      <c r="D295" s="2" t="s">
        <v>354</v>
      </c>
      <c r="E295" s="2">
        <v>70</v>
      </c>
      <c r="F295" s="21">
        <v>1</v>
      </c>
      <c r="G295" s="21">
        <f t="shared" si="96"/>
        <v>71</v>
      </c>
      <c r="H295" s="21">
        <f t="shared" si="91"/>
        <v>90</v>
      </c>
      <c r="I295" s="27">
        <f t="shared" si="97"/>
        <v>23.666666666666664</v>
      </c>
      <c r="J295" s="2">
        <v>3.75</v>
      </c>
      <c r="K295" s="2">
        <f t="shared" si="92"/>
        <v>4.0199999999999996</v>
      </c>
      <c r="L295" s="27">
        <f t="shared" si="98"/>
        <v>41.977611940298516</v>
      </c>
      <c r="M295" s="2">
        <v>0</v>
      </c>
      <c r="N295" s="2">
        <v>0</v>
      </c>
      <c r="O295" s="28">
        <v>0</v>
      </c>
      <c r="P295" s="28">
        <f t="shared" si="93"/>
        <v>17.91</v>
      </c>
      <c r="Q295" s="27">
        <f t="shared" si="99"/>
        <v>0</v>
      </c>
      <c r="R295" s="27">
        <f t="shared" si="100"/>
        <v>41.977611940298516</v>
      </c>
      <c r="S295" s="2">
        <v>30</v>
      </c>
      <c r="T295" s="28">
        <v>1</v>
      </c>
      <c r="U295" s="28">
        <f t="shared" si="101"/>
        <v>31</v>
      </c>
      <c r="V295" s="28">
        <f t="shared" si="94"/>
        <v>57.5</v>
      </c>
      <c r="W295" s="27">
        <f t="shared" si="102"/>
        <v>5.3913043478260869</v>
      </c>
      <c r="X295" s="21">
        <f t="shared" si="103"/>
        <v>71.035582954791266</v>
      </c>
      <c r="Y295" s="2">
        <f t="shared" si="95"/>
        <v>52</v>
      </c>
      <c r="Z295" s="2">
        <v>68</v>
      </c>
      <c r="AA295" s="22">
        <f t="shared" si="104"/>
        <v>0.76470588235294112</v>
      </c>
    </row>
    <row r="296" spans="1:27">
      <c r="A296" s="20" t="s">
        <v>473</v>
      </c>
      <c r="B296" s="25" t="s">
        <v>474</v>
      </c>
      <c r="C296" s="2" t="s">
        <v>26</v>
      </c>
      <c r="D296" s="2" t="s">
        <v>354</v>
      </c>
      <c r="E296" s="2">
        <v>70</v>
      </c>
      <c r="F296" s="21">
        <v>4</v>
      </c>
      <c r="G296" s="21">
        <f t="shared" si="96"/>
        <v>74</v>
      </c>
      <c r="H296" s="21">
        <f t="shared" si="91"/>
        <v>90</v>
      </c>
      <c r="I296" s="27">
        <f t="shared" si="97"/>
        <v>24.666666666666664</v>
      </c>
      <c r="J296" s="2">
        <v>3.4</v>
      </c>
      <c r="K296" s="2">
        <f t="shared" si="92"/>
        <v>4.0199999999999996</v>
      </c>
      <c r="L296" s="27">
        <f t="shared" si="98"/>
        <v>38.059701492537314</v>
      </c>
      <c r="M296" s="2">
        <v>0</v>
      </c>
      <c r="N296" s="2">
        <v>0</v>
      </c>
      <c r="O296" s="28">
        <v>2.15</v>
      </c>
      <c r="P296" s="28">
        <f t="shared" si="93"/>
        <v>17.91</v>
      </c>
      <c r="Q296" s="27">
        <f t="shared" si="99"/>
        <v>1.8006700167504186</v>
      </c>
      <c r="R296" s="27">
        <f t="shared" si="100"/>
        <v>39.860371509287731</v>
      </c>
      <c r="S296" s="2">
        <v>30</v>
      </c>
      <c r="T296" s="28">
        <v>3.5</v>
      </c>
      <c r="U296" s="28">
        <f t="shared" si="101"/>
        <v>33.5</v>
      </c>
      <c r="V296" s="28">
        <f t="shared" si="94"/>
        <v>57.5</v>
      </c>
      <c r="W296" s="27">
        <f t="shared" si="102"/>
        <v>5.8260869565217384</v>
      </c>
      <c r="X296" s="21">
        <f t="shared" si="103"/>
        <v>70.353125132476137</v>
      </c>
      <c r="Y296" s="2">
        <f t="shared" si="95"/>
        <v>57</v>
      </c>
      <c r="Z296" s="2">
        <v>68</v>
      </c>
      <c r="AA296" s="22">
        <f t="shared" si="104"/>
        <v>0.83823529411764708</v>
      </c>
    </row>
    <row r="297" spans="1:27">
      <c r="A297" s="23" t="s">
        <v>475</v>
      </c>
      <c r="B297" s="25" t="s">
        <v>476</v>
      </c>
      <c r="C297" s="2" t="s">
        <v>26</v>
      </c>
      <c r="D297" s="2" t="s">
        <v>354</v>
      </c>
      <c r="E297" s="2">
        <v>70</v>
      </c>
      <c r="F297" s="21">
        <v>3</v>
      </c>
      <c r="G297" s="21">
        <f t="shared" si="96"/>
        <v>73</v>
      </c>
      <c r="H297" s="21">
        <f t="shared" si="91"/>
        <v>90</v>
      </c>
      <c r="I297" s="27">
        <f t="shared" si="97"/>
        <v>24.333333333333332</v>
      </c>
      <c r="J297" s="2">
        <v>3.58</v>
      </c>
      <c r="K297" s="2">
        <f t="shared" si="92"/>
        <v>4.0199999999999996</v>
      </c>
      <c r="L297" s="27">
        <f t="shared" si="98"/>
        <v>40.074626865671647</v>
      </c>
      <c r="M297" s="2">
        <v>0</v>
      </c>
      <c r="N297" s="2">
        <v>0</v>
      </c>
      <c r="O297" s="28">
        <v>0</v>
      </c>
      <c r="P297" s="28">
        <f t="shared" si="93"/>
        <v>17.91</v>
      </c>
      <c r="Q297" s="27">
        <f t="shared" si="99"/>
        <v>0</v>
      </c>
      <c r="R297" s="27">
        <f t="shared" si="100"/>
        <v>40.074626865671647</v>
      </c>
      <c r="S297" s="2">
        <v>30</v>
      </c>
      <c r="T297" s="28">
        <v>3.5</v>
      </c>
      <c r="U297" s="28">
        <f t="shared" si="101"/>
        <v>33.5</v>
      </c>
      <c r="V297" s="28">
        <f t="shared" si="94"/>
        <v>57.5</v>
      </c>
      <c r="W297" s="27">
        <f t="shared" si="102"/>
        <v>5.8260869565217384</v>
      </c>
      <c r="X297" s="21">
        <f t="shared" si="103"/>
        <v>70.23404715552671</v>
      </c>
      <c r="Y297" s="2">
        <f t="shared" si="95"/>
        <v>58</v>
      </c>
      <c r="Z297" s="2">
        <v>68</v>
      </c>
      <c r="AA297" s="22">
        <f t="shared" si="104"/>
        <v>0.8529411764705882</v>
      </c>
    </row>
    <row r="298" spans="1:27">
      <c r="A298" s="23" t="s">
        <v>477</v>
      </c>
      <c r="B298" s="25" t="s">
        <v>478</v>
      </c>
      <c r="C298" s="2" t="s">
        <v>26</v>
      </c>
      <c r="D298" s="2" t="s">
        <v>354</v>
      </c>
      <c r="E298" s="2">
        <v>70</v>
      </c>
      <c r="F298" s="21">
        <v>4</v>
      </c>
      <c r="G298" s="21">
        <f t="shared" si="96"/>
        <v>74</v>
      </c>
      <c r="H298" s="21">
        <f t="shared" si="91"/>
        <v>90</v>
      </c>
      <c r="I298" s="27">
        <f t="shared" si="97"/>
        <v>24.666666666666664</v>
      </c>
      <c r="J298" s="2">
        <v>3.65</v>
      </c>
      <c r="K298" s="2">
        <f t="shared" si="92"/>
        <v>4.0199999999999996</v>
      </c>
      <c r="L298" s="27">
        <f t="shared" si="98"/>
        <v>40.85820895522388</v>
      </c>
      <c r="M298" s="2">
        <v>0</v>
      </c>
      <c r="N298" s="2">
        <v>0</v>
      </c>
      <c r="O298" s="28">
        <v>0.5</v>
      </c>
      <c r="P298" s="28">
        <f t="shared" si="93"/>
        <v>17.91</v>
      </c>
      <c r="Q298" s="27">
        <f t="shared" si="99"/>
        <v>0.41876046901172526</v>
      </c>
      <c r="R298" s="27">
        <f t="shared" si="100"/>
        <v>41.276969424235602</v>
      </c>
      <c r="S298" s="2">
        <v>30</v>
      </c>
      <c r="T298" s="28">
        <v>3.5</v>
      </c>
      <c r="U298" s="28">
        <f t="shared" si="101"/>
        <v>33.5</v>
      </c>
      <c r="V298" s="28">
        <f t="shared" si="94"/>
        <v>57.5</v>
      </c>
      <c r="W298" s="27">
        <f t="shared" si="102"/>
        <v>5.8260869565217384</v>
      </c>
      <c r="X298" s="21">
        <f t="shared" si="103"/>
        <v>71.769723047423994</v>
      </c>
      <c r="Y298" s="2">
        <f t="shared" si="95"/>
        <v>49</v>
      </c>
      <c r="Z298" s="2">
        <v>68</v>
      </c>
      <c r="AA298" s="22">
        <f t="shared" si="104"/>
        <v>0.72058823529411764</v>
      </c>
    </row>
    <row r="299" spans="1:27">
      <c r="A299" s="23" t="s">
        <v>479</v>
      </c>
      <c r="B299" s="25" t="s">
        <v>480</v>
      </c>
      <c r="C299" s="2" t="s">
        <v>26</v>
      </c>
      <c r="D299" s="2" t="s">
        <v>354</v>
      </c>
      <c r="E299" s="2">
        <v>70</v>
      </c>
      <c r="F299" s="21">
        <v>4</v>
      </c>
      <c r="G299" s="21">
        <f t="shared" si="96"/>
        <v>74</v>
      </c>
      <c r="H299" s="21">
        <f t="shared" si="91"/>
        <v>90</v>
      </c>
      <c r="I299" s="27">
        <f t="shared" si="97"/>
        <v>24.666666666666664</v>
      </c>
      <c r="J299" s="2">
        <v>3.54</v>
      </c>
      <c r="K299" s="2">
        <f t="shared" si="92"/>
        <v>4.0199999999999996</v>
      </c>
      <c r="L299" s="27">
        <f t="shared" si="98"/>
        <v>39.626865671641795</v>
      </c>
      <c r="M299" s="2">
        <v>0</v>
      </c>
      <c r="N299" s="2">
        <v>0</v>
      </c>
      <c r="O299" s="28">
        <v>0.5</v>
      </c>
      <c r="P299" s="28">
        <f t="shared" si="93"/>
        <v>17.91</v>
      </c>
      <c r="Q299" s="27">
        <f t="shared" si="99"/>
        <v>0.41876046901172526</v>
      </c>
      <c r="R299" s="27">
        <f t="shared" si="100"/>
        <v>40.045626140653518</v>
      </c>
      <c r="S299" s="2">
        <v>30</v>
      </c>
      <c r="T299" s="28">
        <v>0.5</v>
      </c>
      <c r="U299" s="28">
        <f t="shared" si="101"/>
        <v>30.5</v>
      </c>
      <c r="V299" s="28">
        <f t="shared" si="94"/>
        <v>57.5</v>
      </c>
      <c r="W299" s="27">
        <f t="shared" si="102"/>
        <v>5.304347826086957</v>
      </c>
      <c r="X299" s="21">
        <f t="shared" si="103"/>
        <v>70.016640633407135</v>
      </c>
      <c r="Y299" s="2">
        <f t="shared" si="95"/>
        <v>59</v>
      </c>
      <c r="Z299" s="2">
        <v>68</v>
      </c>
      <c r="AA299" s="22">
        <f t="shared" si="104"/>
        <v>0.86764705882352944</v>
      </c>
    </row>
    <row r="300" spans="1:27">
      <c r="A300" s="23" t="s">
        <v>481</v>
      </c>
      <c r="B300" s="25" t="s">
        <v>482</v>
      </c>
      <c r="C300" s="2" t="s">
        <v>26</v>
      </c>
      <c r="D300" s="2" t="s">
        <v>354</v>
      </c>
      <c r="E300" s="2">
        <v>70</v>
      </c>
      <c r="F300" s="21">
        <v>-1</v>
      </c>
      <c r="G300" s="21">
        <f t="shared" si="96"/>
        <v>69</v>
      </c>
      <c r="H300" s="21">
        <f t="shared" si="91"/>
        <v>90</v>
      </c>
      <c r="I300" s="27">
        <f t="shared" si="97"/>
        <v>23</v>
      </c>
      <c r="J300" s="2">
        <v>3.54</v>
      </c>
      <c r="K300" s="2">
        <f t="shared" si="92"/>
        <v>4.0199999999999996</v>
      </c>
      <c r="L300" s="27">
        <f t="shared" si="98"/>
        <v>39.626865671641795</v>
      </c>
      <c r="M300" s="2">
        <v>0</v>
      </c>
      <c r="N300" s="2">
        <v>0</v>
      </c>
      <c r="O300" s="28">
        <v>2</v>
      </c>
      <c r="P300" s="28">
        <f t="shared" si="93"/>
        <v>17.91</v>
      </c>
      <c r="Q300" s="27">
        <f t="shared" si="99"/>
        <v>1.675041876046901</v>
      </c>
      <c r="R300" s="27">
        <f t="shared" si="100"/>
        <v>41.3019075476887</v>
      </c>
      <c r="S300" s="2">
        <v>30</v>
      </c>
      <c r="T300" s="28">
        <v>0.5</v>
      </c>
      <c r="U300" s="28">
        <f t="shared" si="101"/>
        <v>30.5</v>
      </c>
      <c r="V300" s="28">
        <f t="shared" si="94"/>
        <v>57.5</v>
      </c>
      <c r="W300" s="27">
        <f t="shared" si="102"/>
        <v>5.304347826086957</v>
      </c>
      <c r="X300" s="21">
        <f t="shared" si="103"/>
        <v>69.606255373775653</v>
      </c>
      <c r="Y300" s="2">
        <f t="shared" si="95"/>
        <v>61</v>
      </c>
      <c r="Z300" s="2">
        <v>68</v>
      </c>
      <c r="AA300" s="22">
        <f t="shared" si="104"/>
        <v>0.8970588235294118</v>
      </c>
    </row>
    <row r="301" spans="1:27">
      <c r="A301" s="23" t="s">
        <v>483</v>
      </c>
      <c r="B301" s="25" t="s">
        <v>484</v>
      </c>
      <c r="C301" s="2" t="s">
        <v>26</v>
      </c>
      <c r="D301" s="2" t="s">
        <v>354</v>
      </c>
      <c r="E301" s="2">
        <v>70</v>
      </c>
      <c r="F301" s="21">
        <v>5</v>
      </c>
      <c r="G301" s="21">
        <f t="shared" si="96"/>
        <v>75</v>
      </c>
      <c r="H301" s="21">
        <f t="shared" ref="H301:H303" si="105">MAX(G$236:G$303)</f>
        <v>90</v>
      </c>
      <c r="I301" s="27">
        <f t="shared" si="97"/>
        <v>25</v>
      </c>
      <c r="J301" s="2">
        <v>3.48</v>
      </c>
      <c r="K301" s="2">
        <f t="shared" ref="K301:K303" si="106">MAX(J$236:J$303)</f>
        <v>4.0199999999999996</v>
      </c>
      <c r="L301" s="27">
        <f t="shared" si="98"/>
        <v>38.955223880597018</v>
      </c>
      <c r="M301" s="2">
        <v>0</v>
      </c>
      <c r="N301" s="2">
        <v>0</v>
      </c>
      <c r="O301" s="28">
        <v>1.5</v>
      </c>
      <c r="P301" s="28">
        <f t="shared" ref="P301:P303" si="107">MAX(O$236:O$303)</f>
        <v>17.91</v>
      </c>
      <c r="Q301" s="27">
        <f t="shared" si="99"/>
        <v>1.2562814070351758</v>
      </c>
      <c r="R301" s="27">
        <f t="shared" si="100"/>
        <v>40.211505287632193</v>
      </c>
      <c r="S301" s="2">
        <v>30</v>
      </c>
      <c r="T301" s="28">
        <v>0</v>
      </c>
      <c r="U301" s="28">
        <f t="shared" si="101"/>
        <v>30</v>
      </c>
      <c r="V301" s="28">
        <f t="shared" ref="V301:V303" si="108">MAX(U$236:U$303)</f>
        <v>57.5</v>
      </c>
      <c r="W301" s="27">
        <f t="shared" si="102"/>
        <v>5.2173913043478262</v>
      </c>
      <c r="X301" s="21">
        <f t="shared" si="103"/>
        <v>70.428896591980021</v>
      </c>
      <c r="Y301" s="2">
        <f t="shared" ref="Y301:Y303" si="109">RANK(X301,$X$236:$X$303)</f>
        <v>55</v>
      </c>
      <c r="Z301" s="2">
        <v>68</v>
      </c>
      <c r="AA301" s="22">
        <f t="shared" si="104"/>
        <v>0.80882352941176472</v>
      </c>
    </row>
    <row r="302" spans="1:27">
      <c r="A302" s="23" t="s">
        <v>485</v>
      </c>
      <c r="B302" s="25" t="s">
        <v>486</v>
      </c>
      <c r="C302" s="2" t="s">
        <v>26</v>
      </c>
      <c r="D302" s="2" t="s">
        <v>354</v>
      </c>
      <c r="E302" s="2">
        <v>70</v>
      </c>
      <c r="F302" s="21">
        <v>1</v>
      </c>
      <c r="G302" s="21">
        <f t="shared" si="96"/>
        <v>71</v>
      </c>
      <c r="H302" s="21">
        <f t="shared" si="105"/>
        <v>90</v>
      </c>
      <c r="I302" s="27">
        <f t="shared" si="97"/>
        <v>23.666666666666664</v>
      </c>
      <c r="J302" s="2">
        <v>3.58</v>
      </c>
      <c r="K302" s="2">
        <f t="shared" si="106"/>
        <v>4.0199999999999996</v>
      </c>
      <c r="L302" s="27">
        <f t="shared" si="98"/>
        <v>40.074626865671647</v>
      </c>
      <c r="M302" s="2">
        <v>0</v>
      </c>
      <c r="N302" s="2">
        <v>0</v>
      </c>
      <c r="O302" s="28">
        <v>0.65</v>
      </c>
      <c r="P302" s="28">
        <f t="shared" si="107"/>
        <v>17.91</v>
      </c>
      <c r="Q302" s="27">
        <f t="shared" si="99"/>
        <v>0.54438860971524294</v>
      </c>
      <c r="R302" s="27">
        <f t="shared" si="100"/>
        <v>40.619015475386888</v>
      </c>
      <c r="S302" s="2">
        <v>30</v>
      </c>
      <c r="T302" s="28">
        <v>0</v>
      </c>
      <c r="U302" s="28">
        <f t="shared" si="101"/>
        <v>30</v>
      </c>
      <c r="V302" s="28">
        <f t="shared" si="108"/>
        <v>57.5</v>
      </c>
      <c r="W302" s="27">
        <f t="shared" si="102"/>
        <v>5.2173913043478262</v>
      </c>
      <c r="X302" s="21">
        <f t="shared" si="103"/>
        <v>69.503073446401388</v>
      </c>
      <c r="Y302" s="2">
        <f t="shared" si="109"/>
        <v>62</v>
      </c>
      <c r="Z302" s="2">
        <v>68</v>
      </c>
      <c r="AA302" s="22">
        <f t="shared" si="104"/>
        <v>0.91176470588235292</v>
      </c>
    </row>
    <row r="303" spans="1:27">
      <c r="A303" s="23" t="s">
        <v>487</v>
      </c>
      <c r="B303" s="25" t="s">
        <v>488</v>
      </c>
      <c r="C303" s="2" t="s">
        <v>26</v>
      </c>
      <c r="D303" s="2" t="s">
        <v>354</v>
      </c>
      <c r="E303" s="2">
        <v>70</v>
      </c>
      <c r="F303" s="21">
        <v>3</v>
      </c>
      <c r="G303" s="21">
        <f t="shared" si="96"/>
        <v>73</v>
      </c>
      <c r="H303" s="21">
        <f t="shared" si="105"/>
        <v>90</v>
      </c>
      <c r="I303" s="27">
        <f t="shared" si="97"/>
        <v>24.333333333333332</v>
      </c>
      <c r="J303" s="2">
        <v>3.52</v>
      </c>
      <c r="K303" s="2">
        <f t="shared" si="106"/>
        <v>4.0199999999999996</v>
      </c>
      <c r="L303" s="27">
        <f t="shared" si="98"/>
        <v>39.402985074626869</v>
      </c>
      <c r="M303" s="2">
        <v>0</v>
      </c>
      <c r="N303" s="2">
        <v>0</v>
      </c>
      <c r="O303" s="28">
        <v>1.83</v>
      </c>
      <c r="P303" s="28">
        <f t="shared" si="107"/>
        <v>17.91</v>
      </c>
      <c r="Q303" s="27">
        <f t="shared" si="99"/>
        <v>1.5326633165829147</v>
      </c>
      <c r="R303" s="27">
        <f t="shared" si="100"/>
        <v>40.935648391209781</v>
      </c>
      <c r="S303" s="2">
        <v>30</v>
      </c>
      <c r="T303" s="28">
        <v>0.5</v>
      </c>
      <c r="U303" s="28">
        <f t="shared" si="101"/>
        <v>30.5</v>
      </c>
      <c r="V303" s="28">
        <f t="shared" si="108"/>
        <v>57.5</v>
      </c>
      <c r="W303" s="27">
        <f t="shared" si="102"/>
        <v>5.304347826086957</v>
      </c>
      <c r="X303" s="21">
        <f t="shared" si="103"/>
        <v>70.573329550630064</v>
      </c>
      <c r="Y303" s="2">
        <f t="shared" si="109"/>
        <v>54</v>
      </c>
      <c r="Z303" s="2">
        <v>68</v>
      </c>
      <c r="AA303" s="22">
        <f t="shared" si="104"/>
        <v>0.79411764705882348</v>
      </c>
    </row>
    <row r="304" spans="1:27">
      <c r="A304" s="23" t="s">
        <v>489</v>
      </c>
      <c r="B304" s="25" t="s">
        <v>490</v>
      </c>
      <c r="C304" s="2" t="s">
        <v>26</v>
      </c>
      <c r="D304" s="2" t="s">
        <v>491</v>
      </c>
      <c r="E304" s="2">
        <v>70</v>
      </c>
      <c r="F304" s="21">
        <v>18</v>
      </c>
      <c r="G304" s="21">
        <f t="shared" si="96"/>
        <v>88</v>
      </c>
      <c r="H304" s="21">
        <f>MAX(G$304:G$361)</f>
        <v>88</v>
      </c>
      <c r="I304" s="27">
        <f t="shared" si="97"/>
        <v>30</v>
      </c>
      <c r="J304" s="2">
        <v>3.82</v>
      </c>
      <c r="K304" s="2">
        <f>MAX(J$304:J$361)</f>
        <v>4.25</v>
      </c>
      <c r="L304" s="27">
        <f t="shared" si="98"/>
        <v>40.44705882352941</v>
      </c>
      <c r="M304" s="2">
        <v>0</v>
      </c>
      <c r="N304" s="2">
        <f>MAX(M$36:M$93)</f>
        <v>0</v>
      </c>
      <c r="O304" s="28">
        <v>13.47</v>
      </c>
      <c r="P304" s="28">
        <f>MAX(O$304:O$361)</f>
        <v>13.47</v>
      </c>
      <c r="Q304" s="27">
        <f t="shared" si="99"/>
        <v>15</v>
      </c>
      <c r="R304" s="27">
        <f t="shared" si="100"/>
        <v>55.44705882352941</v>
      </c>
      <c r="S304" s="2">
        <v>30</v>
      </c>
      <c r="T304" s="28">
        <v>2.5</v>
      </c>
      <c r="U304" s="28">
        <f t="shared" si="101"/>
        <v>32.5</v>
      </c>
      <c r="V304" s="28">
        <f>MAX(U$304:U$361)</f>
        <v>39</v>
      </c>
      <c r="W304" s="27">
        <f t="shared" si="102"/>
        <v>8.3333333333333339</v>
      </c>
      <c r="X304" s="21">
        <f t="shared" si="103"/>
        <v>93.780392156862732</v>
      </c>
      <c r="Y304" s="2">
        <f>RANK(X304,$X$304:$X$361)</f>
        <v>1</v>
      </c>
      <c r="Z304" s="2">
        <v>58</v>
      </c>
      <c r="AA304" s="22">
        <f t="shared" si="104"/>
        <v>1.7241379310344827E-2</v>
      </c>
    </row>
    <row r="305" spans="1:27">
      <c r="A305" s="23" t="s">
        <v>492</v>
      </c>
      <c r="B305" s="25" t="s">
        <v>493</v>
      </c>
      <c r="C305" s="2" t="s">
        <v>26</v>
      </c>
      <c r="D305" s="2" t="s">
        <v>491</v>
      </c>
      <c r="E305" s="2">
        <v>70</v>
      </c>
      <c r="F305" s="21">
        <v>7</v>
      </c>
      <c r="G305" s="21">
        <f t="shared" si="96"/>
        <v>77</v>
      </c>
      <c r="H305" s="21">
        <f t="shared" ref="H305:H361" si="110">MAX(G$304:G$361)</f>
        <v>88</v>
      </c>
      <c r="I305" s="27">
        <f t="shared" si="97"/>
        <v>26.25</v>
      </c>
      <c r="J305" s="2">
        <v>3.64</v>
      </c>
      <c r="K305" s="2">
        <f t="shared" ref="K305:K361" si="111">MAX(J$304:J$361)</f>
        <v>4.25</v>
      </c>
      <c r="L305" s="27">
        <f t="shared" si="98"/>
        <v>38.541176470588233</v>
      </c>
      <c r="M305" s="2">
        <v>0</v>
      </c>
      <c r="N305" s="2">
        <f t="shared" ref="N305:N361" si="112">MAX(M$36:M$93)</f>
        <v>0</v>
      </c>
      <c r="O305" s="28">
        <v>8.75</v>
      </c>
      <c r="P305" s="28">
        <f t="shared" ref="P305:P361" si="113">MAX(O$304:O$361)</f>
        <v>13.47</v>
      </c>
      <c r="Q305" s="27">
        <f t="shared" si="99"/>
        <v>9.7438752783964357</v>
      </c>
      <c r="R305" s="27">
        <f t="shared" si="100"/>
        <v>48.285051748984671</v>
      </c>
      <c r="S305" s="2">
        <v>30</v>
      </c>
      <c r="T305" s="28">
        <v>5</v>
      </c>
      <c r="U305" s="28">
        <f t="shared" si="101"/>
        <v>35</v>
      </c>
      <c r="V305" s="28">
        <f t="shared" ref="V305:V361" si="114">MAX(U$304:U$361)</f>
        <v>39</v>
      </c>
      <c r="W305" s="27">
        <f t="shared" si="102"/>
        <v>8.9743589743589745</v>
      </c>
      <c r="X305" s="21">
        <f t="shared" si="103"/>
        <v>83.509410723343649</v>
      </c>
      <c r="Y305" s="2">
        <f t="shared" ref="Y305:Y361" si="115">RANK(X305,$X$304:$X$361)</f>
        <v>5</v>
      </c>
      <c r="Z305" s="2">
        <v>58</v>
      </c>
      <c r="AA305" s="22">
        <f t="shared" si="104"/>
        <v>8.6206896551724144E-2</v>
      </c>
    </row>
    <row r="306" spans="1:27">
      <c r="A306" s="23" t="s">
        <v>494</v>
      </c>
      <c r="B306" s="25" t="s">
        <v>495</v>
      </c>
      <c r="C306" s="2" t="s">
        <v>26</v>
      </c>
      <c r="D306" s="2" t="s">
        <v>491</v>
      </c>
      <c r="E306" s="2">
        <v>70</v>
      </c>
      <c r="F306" s="21">
        <v>9</v>
      </c>
      <c r="G306" s="21">
        <f t="shared" si="96"/>
        <v>79</v>
      </c>
      <c r="H306" s="21">
        <f t="shared" si="110"/>
        <v>88</v>
      </c>
      <c r="I306" s="27">
        <f t="shared" si="97"/>
        <v>26.93181818181818</v>
      </c>
      <c r="J306" s="2">
        <v>3.61</v>
      </c>
      <c r="K306" s="2">
        <f t="shared" si="111"/>
        <v>4.25</v>
      </c>
      <c r="L306" s="27">
        <f t="shared" si="98"/>
        <v>38.223529411764702</v>
      </c>
      <c r="M306" s="2">
        <v>0</v>
      </c>
      <c r="N306" s="2">
        <f t="shared" si="112"/>
        <v>0</v>
      </c>
      <c r="O306" s="28">
        <v>1</v>
      </c>
      <c r="P306" s="28">
        <f t="shared" si="113"/>
        <v>13.47</v>
      </c>
      <c r="Q306" s="27">
        <f t="shared" si="99"/>
        <v>1.1135857461024499</v>
      </c>
      <c r="R306" s="27">
        <f t="shared" si="100"/>
        <v>39.337115157867153</v>
      </c>
      <c r="S306" s="2">
        <v>30</v>
      </c>
      <c r="T306" s="28">
        <v>5.5</v>
      </c>
      <c r="U306" s="28">
        <f t="shared" si="101"/>
        <v>35.5</v>
      </c>
      <c r="V306" s="28">
        <f t="shared" si="114"/>
        <v>39</v>
      </c>
      <c r="W306" s="27">
        <f t="shared" si="102"/>
        <v>9.1025641025641022</v>
      </c>
      <c r="X306" s="21">
        <f t="shared" si="103"/>
        <v>75.371497442249435</v>
      </c>
      <c r="Y306" s="2">
        <f t="shared" si="115"/>
        <v>18</v>
      </c>
      <c r="Z306" s="2">
        <v>58</v>
      </c>
      <c r="AA306" s="22">
        <f t="shared" si="104"/>
        <v>0.31034482758620691</v>
      </c>
    </row>
    <row r="307" spans="1:27">
      <c r="A307" s="23" t="s">
        <v>496</v>
      </c>
      <c r="B307" s="25" t="s">
        <v>497</v>
      </c>
      <c r="C307" s="2" t="s">
        <v>26</v>
      </c>
      <c r="D307" s="2" t="s">
        <v>491</v>
      </c>
      <c r="E307" s="2">
        <v>70</v>
      </c>
      <c r="F307" s="21">
        <v>10</v>
      </c>
      <c r="G307" s="21">
        <f t="shared" si="96"/>
        <v>80</v>
      </c>
      <c r="H307" s="21">
        <f t="shared" si="110"/>
        <v>88</v>
      </c>
      <c r="I307" s="27">
        <f t="shared" si="97"/>
        <v>27.272727272727273</v>
      </c>
      <c r="J307" s="2">
        <v>4</v>
      </c>
      <c r="K307" s="2">
        <f t="shared" si="111"/>
        <v>4.25</v>
      </c>
      <c r="L307" s="27">
        <f t="shared" si="98"/>
        <v>42.352941176470587</v>
      </c>
      <c r="M307" s="2">
        <v>0</v>
      </c>
      <c r="N307" s="2">
        <f t="shared" si="112"/>
        <v>0</v>
      </c>
      <c r="O307" s="28">
        <v>11.13</v>
      </c>
      <c r="P307" s="28">
        <f t="shared" si="113"/>
        <v>13.47</v>
      </c>
      <c r="Q307" s="27">
        <f t="shared" si="99"/>
        <v>12.394209354120267</v>
      </c>
      <c r="R307" s="27">
        <f t="shared" si="100"/>
        <v>54.747150530590858</v>
      </c>
      <c r="S307" s="2">
        <v>30</v>
      </c>
      <c r="T307" s="28">
        <v>7</v>
      </c>
      <c r="U307" s="28">
        <f t="shared" si="101"/>
        <v>37</v>
      </c>
      <c r="V307" s="28">
        <f t="shared" si="114"/>
        <v>39</v>
      </c>
      <c r="W307" s="27">
        <f t="shared" si="102"/>
        <v>9.4871794871794872</v>
      </c>
      <c r="X307" s="21">
        <f t="shared" si="103"/>
        <v>91.507057290497627</v>
      </c>
      <c r="Y307" s="2">
        <f t="shared" si="115"/>
        <v>2</v>
      </c>
      <c r="Z307" s="2">
        <v>58</v>
      </c>
      <c r="AA307" s="22">
        <f t="shared" si="104"/>
        <v>3.4482758620689655E-2</v>
      </c>
    </row>
    <row r="308" spans="1:27">
      <c r="A308" s="23" t="s">
        <v>498</v>
      </c>
      <c r="B308" s="25" t="s">
        <v>499</v>
      </c>
      <c r="C308" s="2" t="s">
        <v>26</v>
      </c>
      <c r="D308" s="2" t="s">
        <v>491</v>
      </c>
      <c r="E308" s="2">
        <v>70</v>
      </c>
      <c r="F308" s="21">
        <v>9</v>
      </c>
      <c r="G308" s="21">
        <f t="shared" si="96"/>
        <v>79</v>
      </c>
      <c r="H308" s="21">
        <f t="shared" si="110"/>
        <v>88</v>
      </c>
      <c r="I308" s="27">
        <f t="shared" si="97"/>
        <v>26.93181818181818</v>
      </c>
      <c r="J308" s="2">
        <v>3.75</v>
      </c>
      <c r="K308" s="2">
        <f t="shared" si="111"/>
        <v>4.25</v>
      </c>
      <c r="L308" s="27">
        <f t="shared" si="98"/>
        <v>39.705882352941174</v>
      </c>
      <c r="M308" s="2">
        <v>0</v>
      </c>
      <c r="N308" s="2">
        <f t="shared" si="112"/>
        <v>0</v>
      </c>
      <c r="O308" s="28">
        <v>6.36</v>
      </c>
      <c r="P308" s="28">
        <f t="shared" si="113"/>
        <v>13.47</v>
      </c>
      <c r="Q308" s="27">
        <f t="shared" si="99"/>
        <v>7.0824053452115816</v>
      </c>
      <c r="R308" s="27">
        <f t="shared" si="100"/>
        <v>46.788287698152757</v>
      </c>
      <c r="S308" s="2">
        <v>30</v>
      </c>
      <c r="T308" s="28">
        <v>3</v>
      </c>
      <c r="U308" s="28">
        <f t="shared" si="101"/>
        <v>33</v>
      </c>
      <c r="V308" s="28">
        <f t="shared" si="114"/>
        <v>39</v>
      </c>
      <c r="W308" s="27">
        <f t="shared" si="102"/>
        <v>8.4615384615384617</v>
      </c>
      <c r="X308" s="21">
        <f t="shared" si="103"/>
        <v>82.181644341509397</v>
      </c>
      <c r="Y308" s="2">
        <f t="shared" si="115"/>
        <v>6</v>
      </c>
      <c r="Z308" s="2">
        <v>58</v>
      </c>
      <c r="AA308" s="22">
        <f t="shared" si="104"/>
        <v>0.10344827586206896</v>
      </c>
    </row>
    <row r="309" spans="1:27">
      <c r="A309" s="23" t="s">
        <v>500</v>
      </c>
      <c r="B309" s="25" t="s">
        <v>501</v>
      </c>
      <c r="C309" s="2" t="s">
        <v>26</v>
      </c>
      <c r="D309" s="2" t="s">
        <v>491</v>
      </c>
      <c r="E309" s="2">
        <v>69</v>
      </c>
      <c r="F309" s="21">
        <v>10</v>
      </c>
      <c r="G309" s="21">
        <f t="shared" si="96"/>
        <v>79</v>
      </c>
      <c r="H309" s="21">
        <f t="shared" si="110"/>
        <v>88</v>
      </c>
      <c r="I309" s="27">
        <f t="shared" si="97"/>
        <v>26.93181818181818</v>
      </c>
      <c r="J309" s="2">
        <v>3.79</v>
      </c>
      <c r="K309" s="2">
        <f t="shared" si="111"/>
        <v>4.25</v>
      </c>
      <c r="L309" s="27">
        <f t="shared" si="98"/>
        <v>40.129411764705878</v>
      </c>
      <c r="M309" s="2">
        <v>0</v>
      </c>
      <c r="N309" s="2">
        <f t="shared" si="112"/>
        <v>0</v>
      </c>
      <c r="O309" s="28">
        <v>2</v>
      </c>
      <c r="P309" s="28">
        <f t="shared" si="113"/>
        <v>13.47</v>
      </c>
      <c r="Q309" s="27">
        <f t="shared" si="99"/>
        <v>2.2271714922048997</v>
      </c>
      <c r="R309" s="27">
        <f t="shared" si="100"/>
        <v>42.356583256910781</v>
      </c>
      <c r="S309" s="2">
        <v>30</v>
      </c>
      <c r="T309" s="28">
        <v>0</v>
      </c>
      <c r="U309" s="28">
        <f t="shared" si="101"/>
        <v>30</v>
      </c>
      <c r="V309" s="28">
        <f t="shared" si="114"/>
        <v>39</v>
      </c>
      <c r="W309" s="27">
        <f t="shared" si="102"/>
        <v>7.6923076923076925</v>
      </c>
      <c r="X309" s="21">
        <f t="shared" si="103"/>
        <v>76.980709131036647</v>
      </c>
      <c r="Y309" s="2">
        <f t="shared" si="115"/>
        <v>14</v>
      </c>
      <c r="Z309" s="2">
        <v>58</v>
      </c>
      <c r="AA309" s="22">
        <f t="shared" si="104"/>
        <v>0.2413793103448276</v>
      </c>
    </row>
    <row r="310" spans="1:27">
      <c r="A310" s="23" t="s">
        <v>502</v>
      </c>
      <c r="B310" s="25" t="s">
        <v>503</v>
      </c>
      <c r="C310" s="2" t="s">
        <v>26</v>
      </c>
      <c r="D310" s="2" t="s">
        <v>491</v>
      </c>
      <c r="E310" s="2">
        <v>70</v>
      </c>
      <c r="F310" s="21">
        <v>4</v>
      </c>
      <c r="G310" s="21">
        <f t="shared" si="96"/>
        <v>74</v>
      </c>
      <c r="H310" s="21">
        <f t="shared" si="110"/>
        <v>88</v>
      </c>
      <c r="I310" s="27">
        <f t="shared" si="97"/>
        <v>25.227272727272727</v>
      </c>
      <c r="J310" s="2">
        <v>4.04</v>
      </c>
      <c r="K310" s="2">
        <f t="shared" si="111"/>
        <v>4.25</v>
      </c>
      <c r="L310" s="27">
        <f t="shared" si="98"/>
        <v>42.776470588235291</v>
      </c>
      <c r="M310" s="2">
        <v>0</v>
      </c>
      <c r="N310" s="2">
        <f t="shared" si="112"/>
        <v>0</v>
      </c>
      <c r="O310" s="28">
        <v>2.1</v>
      </c>
      <c r="P310" s="28">
        <f t="shared" si="113"/>
        <v>13.47</v>
      </c>
      <c r="Q310" s="27">
        <f t="shared" si="99"/>
        <v>2.338530066815145</v>
      </c>
      <c r="R310" s="27">
        <f t="shared" si="100"/>
        <v>45.115000655050437</v>
      </c>
      <c r="S310" s="2">
        <v>30</v>
      </c>
      <c r="T310" s="28">
        <v>6</v>
      </c>
      <c r="U310" s="28">
        <f t="shared" si="101"/>
        <v>36</v>
      </c>
      <c r="V310" s="28">
        <f t="shared" si="114"/>
        <v>39</v>
      </c>
      <c r="W310" s="27">
        <f t="shared" si="102"/>
        <v>9.2307692307692317</v>
      </c>
      <c r="X310" s="21">
        <f t="shared" si="103"/>
        <v>79.573042613092383</v>
      </c>
      <c r="Y310" s="2">
        <f t="shared" si="115"/>
        <v>8</v>
      </c>
      <c r="Z310" s="2">
        <v>58</v>
      </c>
      <c r="AA310" s="22">
        <f t="shared" si="104"/>
        <v>0.13793103448275862</v>
      </c>
    </row>
    <row r="311" spans="1:27">
      <c r="A311" s="23" t="s">
        <v>504</v>
      </c>
      <c r="B311" s="25" t="s">
        <v>505</v>
      </c>
      <c r="C311" s="2" t="s">
        <v>26</v>
      </c>
      <c r="D311" s="2" t="s">
        <v>491</v>
      </c>
      <c r="E311" s="2">
        <v>70</v>
      </c>
      <c r="F311" s="21">
        <v>12</v>
      </c>
      <c r="G311" s="21">
        <f t="shared" si="96"/>
        <v>82</v>
      </c>
      <c r="H311" s="21">
        <f t="shared" si="110"/>
        <v>88</v>
      </c>
      <c r="I311" s="27">
        <f t="shared" si="97"/>
        <v>27.954545454545453</v>
      </c>
      <c r="J311" s="2">
        <v>4.25</v>
      </c>
      <c r="K311" s="2">
        <f t="shared" si="111"/>
        <v>4.25</v>
      </c>
      <c r="L311" s="27">
        <f t="shared" si="98"/>
        <v>45</v>
      </c>
      <c r="M311" s="2">
        <v>0</v>
      </c>
      <c r="N311" s="2">
        <f t="shared" si="112"/>
        <v>0</v>
      </c>
      <c r="O311" s="28">
        <v>0</v>
      </c>
      <c r="P311" s="28">
        <f t="shared" si="113"/>
        <v>13.47</v>
      </c>
      <c r="Q311" s="27">
        <f t="shared" si="99"/>
        <v>0</v>
      </c>
      <c r="R311" s="27">
        <f t="shared" si="100"/>
        <v>45</v>
      </c>
      <c r="S311" s="2">
        <v>30</v>
      </c>
      <c r="T311" s="28">
        <v>5</v>
      </c>
      <c r="U311" s="28">
        <f t="shared" si="101"/>
        <v>35</v>
      </c>
      <c r="V311" s="28">
        <f t="shared" si="114"/>
        <v>39</v>
      </c>
      <c r="W311" s="27">
        <f t="shared" si="102"/>
        <v>8.9743589743589745</v>
      </c>
      <c r="X311" s="21">
        <f t="shared" si="103"/>
        <v>81.928904428904431</v>
      </c>
      <c r="Y311" s="2">
        <f t="shared" si="115"/>
        <v>7</v>
      </c>
      <c r="Z311" s="2">
        <v>58</v>
      </c>
      <c r="AA311" s="22">
        <f t="shared" si="104"/>
        <v>0.1206896551724138</v>
      </c>
    </row>
    <row r="312" spans="1:27">
      <c r="A312" s="23" t="s">
        <v>506</v>
      </c>
      <c r="B312" s="25" t="s">
        <v>507</v>
      </c>
      <c r="C312" s="2" t="s">
        <v>26</v>
      </c>
      <c r="D312" s="2" t="s">
        <v>491</v>
      </c>
      <c r="E312" s="2">
        <v>70</v>
      </c>
      <c r="F312" s="21">
        <v>7</v>
      </c>
      <c r="G312" s="21">
        <f t="shared" si="96"/>
        <v>77</v>
      </c>
      <c r="H312" s="21">
        <f t="shared" si="110"/>
        <v>88</v>
      </c>
      <c r="I312" s="27">
        <f t="shared" si="97"/>
        <v>26.25</v>
      </c>
      <c r="J312" s="2">
        <v>3.93</v>
      </c>
      <c r="K312" s="2">
        <f t="shared" si="111"/>
        <v>4.25</v>
      </c>
      <c r="L312" s="27">
        <f t="shared" si="98"/>
        <v>41.611764705882358</v>
      </c>
      <c r="M312" s="2">
        <v>0</v>
      </c>
      <c r="N312" s="2">
        <f t="shared" si="112"/>
        <v>0</v>
      </c>
      <c r="O312" s="28">
        <v>2.5</v>
      </c>
      <c r="P312" s="28">
        <f t="shared" si="113"/>
        <v>13.47</v>
      </c>
      <c r="Q312" s="27">
        <f t="shared" si="99"/>
        <v>2.7839643652561246</v>
      </c>
      <c r="R312" s="27">
        <f t="shared" si="100"/>
        <v>44.395729071138483</v>
      </c>
      <c r="S312" s="2">
        <v>30</v>
      </c>
      <c r="T312" s="28">
        <v>1</v>
      </c>
      <c r="U312" s="28">
        <f t="shared" si="101"/>
        <v>31</v>
      </c>
      <c r="V312" s="28">
        <f t="shared" si="114"/>
        <v>39</v>
      </c>
      <c r="W312" s="27">
        <f t="shared" si="102"/>
        <v>7.948717948717948</v>
      </c>
      <c r="X312" s="21">
        <f t="shared" si="103"/>
        <v>78.594447019856418</v>
      </c>
      <c r="Y312" s="2">
        <f t="shared" si="115"/>
        <v>12</v>
      </c>
      <c r="Z312" s="2">
        <v>58</v>
      </c>
      <c r="AA312" s="22">
        <f t="shared" si="104"/>
        <v>0.20689655172413793</v>
      </c>
    </row>
    <row r="313" spans="1:27">
      <c r="A313" s="23" t="s">
        <v>508</v>
      </c>
      <c r="B313" s="25" t="s">
        <v>509</v>
      </c>
      <c r="C313" s="2" t="s">
        <v>26</v>
      </c>
      <c r="D313" s="2" t="s">
        <v>491</v>
      </c>
      <c r="E313" s="2">
        <v>70</v>
      </c>
      <c r="F313" s="21">
        <v>4</v>
      </c>
      <c r="G313" s="21">
        <f t="shared" si="96"/>
        <v>74</v>
      </c>
      <c r="H313" s="21">
        <f t="shared" si="110"/>
        <v>88</v>
      </c>
      <c r="I313" s="27">
        <f t="shared" si="97"/>
        <v>25.227272727272727</v>
      </c>
      <c r="J313" s="2">
        <v>3.57</v>
      </c>
      <c r="K313" s="2">
        <f t="shared" si="111"/>
        <v>4.25</v>
      </c>
      <c r="L313" s="27">
        <f t="shared" si="98"/>
        <v>37.799999999999997</v>
      </c>
      <c r="M313" s="2">
        <v>0</v>
      </c>
      <c r="N313" s="2">
        <f t="shared" si="112"/>
        <v>0</v>
      </c>
      <c r="O313" s="28">
        <v>11.5</v>
      </c>
      <c r="P313" s="28">
        <f t="shared" si="113"/>
        <v>13.47</v>
      </c>
      <c r="Q313" s="27">
        <f t="shared" si="99"/>
        <v>12.806236080178174</v>
      </c>
      <c r="R313" s="27">
        <f t="shared" si="100"/>
        <v>50.606236080178171</v>
      </c>
      <c r="S313" s="2">
        <v>30</v>
      </c>
      <c r="T313" s="28">
        <v>4.5</v>
      </c>
      <c r="U313" s="28">
        <f t="shared" si="101"/>
        <v>34.5</v>
      </c>
      <c r="V313" s="28">
        <f t="shared" si="114"/>
        <v>39</v>
      </c>
      <c r="W313" s="27">
        <f t="shared" si="102"/>
        <v>8.8461538461538467</v>
      </c>
      <c r="X313" s="21">
        <f t="shared" si="103"/>
        <v>84.679662653604737</v>
      </c>
      <c r="Y313" s="2">
        <f t="shared" si="115"/>
        <v>4</v>
      </c>
      <c r="Z313" s="2">
        <v>58</v>
      </c>
      <c r="AA313" s="22">
        <f t="shared" si="104"/>
        <v>6.8965517241379309E-2</v>
      </c>
    </row>
    <row r="314" spans="1:27">
      <c r="A314" s="23" t="s">
        <v>510</v>
      </c>
      <c r="B314" s="25" t="s">
        <v>511</v>
      </c>
      <c r="C314" s="2" t="s">
        <v>26</v>
      </c>
      <c r="D314" s="2" t="s">
        <v>491</v>
      </c>
      <c r="E314" s="2">
        <v>70</v>
      </c>
      <c r="F314" s="21">
        <v>4</v>
      </c>
      <c r="G314" s="21">
        <f t="shared" si="96"/>
        <v>74</v>
      </c>
      <c r="H314" s="21">
        <f t="shared" si="110"/>
        <v>88</v>
      </c>
      <c r="I314" s="27">
        <f t="shared" si="97"/>
        <v>25.227272727272727</v>
      </c>
      <c r="J314" s="2">
        <v>3.11</v>
      </c>
      <c r="K314" s="2">
        <f t="shared" si="111"/>
        <v>4.25</v>
      </c>
      <c r="L314" s="27">
        <f t="shared" si="98"/>
        <v>32.929411764705883</v>
      </c>
      <c r="M314" s="2">
        <v>0</v>
      </c>
      <c r="N314" s="2">
        <f t="shared" si="112"/>
        <v>0</v>
      </c>
      <c r="O314" s="28">
        <v>0</v>
      </c>
      <c r="P314" s="28">
        <f t="shared" si="113"/>
        <v>13.47</v>
      </c>
      <c r="Q314" s="27">
        <f t="shared" si="99"/>
        <v>0</v>
      </c>
      <c r="R314" s="27">
        <f t="shared" si="100"/>
        <v>32.929411764705883</v>
      </c>
      <c r="S314" s="2">
        <v>30</v>
      </c>
      <c r="T314" s="28">
        <v>0</v>
      </c>
      <c r="U314" s="28">
        <f t="shared" si="101"/>
        <v>30</v>
      </c>
      <c r="V314" s="28">
        <f t="shared" si="114"/>
        <v>39</v>
      </c>
      <c r="W314" s="27">
        <f t="shared" si="102"/>
        <v>7.6923076923076925</v>
      </c>
      <c r="X314" s="21">
        <f t="shared" si="103"/>
        <v>65.848992184286303</v>
      </c>
      <c r="Y314" s="2">
        <f t="shared" si="115"/>
        <v>58</v>
      </c>
      <c r="Z314" s="2">
        <v>58</v>
      </c>
      <c r="AA314" s="22">
        <f t="shared" si="104"/>
        <v>1</v>
      </c>
    </row>
    <row r="315" spans="1:27">
      <c r="A315" s="23" t="s">
        <v>512</v>
      </c>
      <c r="B315" s="25" t="s">
        <v>513</v>
      </c>
      <c r="C315" s="2" t="s">
        <v>26</v>
      </c>
      <c r="D315" s="2" t="s">
        <v>491</v>
      </c>
      <c r="E315" s="2">
        <v>70</v>
      </c>
      <c r="F315" s="21">
        <v>4</v>
      </c>
      <c r="G315" s="21">
        <f t="shared" si="96"/>
        <v>74</v>
      </c>
      <c r="H315" s="21">
        <f t="shared" si="110"/>
        <v>88</v>
      </c>
      <c r="I315" s="27">
        <f t="shared" si="97"/>
        <v>25.227272727272727</v>
      </c>
      <c r="J315" s="2">
        <v>3.21</v>
      </c>
      <c r="K315" s="2">
        <f t="shared" si="111"/>
        <v>4.25</v>
      </c>
      <c r="L315" s="27">
        <f t="shared" si="98"/>
        <v>33.988235294117644</v>
      </c>
      <c r="M315" s="2">
        <v>0</v>
      </c>
      <c r="N315" s="2">
        <f t="shared" si="112"/>
        <v>0</v>
      </c>
      <c r="O315" s="28">
        <v>6</v>
      </c>
      <c r="P315" s="28">
        <f t="shared" si="113"/>
        <v>13.47</v>
      </c>
      <c r="Q315" s="27">
        <f t="shared" si="99"/>
        <v>6.6815144766146988</v>
      </c>
      <c r="R315" s="27">
        <f t="shared" si="100"/>
        <v>40.669749770732345</v>
      </c>
      <c r="S315" s="2">
        <v>30</v>
      </c>
      <c r="T315" s="28">
        <v>0</v>
      </c>
      <c r="U315" s="28">
        <f t="shared" si="101"/>
        <v>30</v>
      </c>
      <c r="V315" s="28">
        <f t="shared" si="114"/>
        <v>39</v>
      </c>
      <c r="W315" s="27">
        <f t="shared" si="102"/>
        <v>7.6923076923076925</v>
      </c>
      <c r="X315" s="21">
        <f t="shared" si="103"/>
        <v>73.589330190312765</v>
      </c>
      <c r="Y315" s="2">
        <f t="shared" si="115"/>
        <v>25</v>
      </c>
      <c r="Z315" s="2">
        <v>58</v>
      </c>
      <c r="AA315" s="22">
        <f t="shared" si="104"/>
        <v>0.43103448275862066</v>
      </c>
    </row>
    <row r="316" spans="1:27">
      <c r="A316" s="23" t="s">
        <v>514</v>
      </c>
      <c r="B316" s="25" t="s">
        <v>515</v>
      </c>
      <c r="C316" s="2" t="s">
        <v>26</v>
      </c>
      <c r="D316" s="2" t="s">
        <v>491</v>
      </c>
      <c r="E316" s="2">
        <v>70</v>
      </c>
      <c r="F316" s="21">
        <v>0</v>
      </c>
      <c r="G316" s="21">
        <f t="shared" si="96"/>
        <v>70</v>
      </c>
      <c r="H316" s="21">
        <f t="shared" si="110"/>
        <v>88</v>
      </c>
      <c r="I316" s="27">
        <f t="shared" si="97"/>
        <v>23.863636363636363</v>
      </c>
      <c r="J316" s="2">
        <v>3.36</v>
      </c>
      <c r="K316" s="2">
        <f t="shared" si="111"/>
        <v>4.25</v>
      </c>
      <c r="L316" s="27">
        <f t="shared" si="98"/>
        <v>35.576470588235289</v>
      </c>
      <c r="M316" s="2">
        <v>0</v>
      </c>
      <c r="N316" s="2">
        <f t="shared" si="112"/>
        <v>0</v>
      </c>
      <c r="O316" s="28">
        <v>0</v>
      </c>
      <c r="P316" s="28">
        <f t="shared" si="113"/>
        <v>13.47</v>
      </c>
      <c r="Q316" s="27">
        <f t="shared" si="99"/>
        <v>0</v>
      </c>
      <c r="R316" s="27">
        <f t="shared" si="100"/>
        <v>35.576470588235289</v>
      </c>
      <c r="S316" s="2">
        <v>30</v>
      </c>
      <c r="T316" s="28">
        <v>0</v>
      </c>
      <c r="U316" s="28">
        <f t="shared" si="101"/>
        <v>30</v>
      </c>
      <c r="V316" s="28">
        <f t="shared" si="114"/>
        <v>39</v>
      </c>
      <c r="W316" s="27">
        <f t="shared" si="102"/>
        <v>7.6923076923076925</v>
      </c>
      <c r="X316" s="21">
        <f t="shared" si="103"/>
        <v>67.132414644179349</v>
      </c>
      <c r="Y316" s="2">
        <f t="shared" si="115"/>
        <v>55</v>
      </c>
      <c r="Z316" s="2">
        <v>58</v>
      </c>
      <c r="AA316" s="22">
        <f t="shared" si="104"/>
        <v>0.94827586206896552</v>
      </c>
    </row>
    <row r="317" spans="1:27">
      <c r="A317" s="23" t="s">
        <v>516</v>
      </c>
      <c r="B317" s="25" t="s">
        <v>517</v>
      </c>
      <c r="C317" s="2" t="s">
        <v>26</v>
      </c>
      <c r="D317" s="2" t="s">
        <v>491</v>
      </c>
      <c r="E317" s="2">
        <v>70</v>
      </c>
      <c r="F317" s="21">
        <v>5.5</v>
      </c>
      <c r="G317" s="21">
        <f t="shared" si="96"/>
        <v>75.5</v>
      </c>
      <c r="H317" s="21">
        <f t="shared" si="110"/>
        <v>88</v>
      </c>
      <c r="I317" s="27">
        <f t="shared" si="97"/>
        <v>25.738636363636363</v>
      </c>
      <c r="J317" s="2">
        <v>3.36</v>
      </c>
      <c r="K317" s="2">
        <f t="shared" si="111"/>
        <v>4.25</v>
      </c>
      <c r="L317" s="27">
        <f t="shared" si="98"/>
        <v>35.576470588235289</v>
      </c>
      <c r="M317" s="2">
        <v>0</v>
      </c>
      <c r="N317" s="2">
        <f t="shared" si="112"/>
        <v>0</v>
      </c>
      <c r="O317" s="28">
        <v>0.33</v>
      </c>
      <c r="P317" s="28">
        <f t="shared" si="113"/>
        <v>13.47</v>
      </c>
      <c r="Q317" s="27">
        <f t="shared" si="99"/>
        <v>0.36748329621380843</v>
      </c>
      <c r="R317" s="27">
        <f t="shared" si="100"/>
        <v>35.943953884449094</v>
      </c>
      <c r="S317" s="2">
        <v>30</v>
      </c>
      <c r="T317" s="28">
        <v>7.5</v>
      </c>
      <c r="U317" s="28">
        <f t="shared" si="101"/>
        <v>37.5</v>
      </c>
      <c r="V317" s="28">
        <f t="shared" si="114"/>
        <v>39</v>
      </c>
      <c r="W317" s="27">
        <f t="shared" si="102"/>
        <v>9.615384615384615</v>
      </c>
      <c r="X317" s="21">
        <f t="shared" si="103"/>
        <v>71.297974863470074</v>
      </c>
      <c r="Y317" s="2">
        <f t="shared" si="115"/>
        <v>31</v>
      </c>
      <c r="Z317" s="2">
        <v>58</v>
      </c>
      <c r="AA317" s="22">
        <f t="shared" si="104"/>
        <v>0.53448275862068961</v>
      </c>
    </row>
    <row r="318" spans="1:27">
      <c r="A318" s="23" t="s">
        <v>518</v>
      </c>
      <c r="B318" s="25" t="s">
        <v>519</v>
      </c>
      <c r="C318" s="2" t="s">
        <v>26</v>
      </c>
      <c r="D318" s="2" t="s">
        <v>491</v>
      </c>
      <c r="E318" s="2">
        <v>69</v>
      </c>
      <c r="F318" s="21">
        <v>8</v>
      </c>
      <c r="G318" s="21">
        <f t="shared" si="96"/>
        <v>77</v>
      </c>
      <c r="H318" s="21">
        <f t="shared" si="110"/>
        <v>88</v>
      </c>
      <c r="I318" s="27">
        <f t="shared" si="97"/>
        <v>26.25</v>
      </c>
      <c r="J318" s="2">
        <v>3.29</v>
      </c>
      <c r="K318" s="2">
        <f t="shared" si="111"/>
        <v>4.25</v>
      </c>
      <c r="L318" s="27">
        <f t="shared" si="98"/>
        <v>34.835294117647059</v>
      </c>
      <c r="M318" s="2">
        <v>0</v>
      </c>
      <c r="N318" s="2">
        <f t="shared" si="112"/>
        <v>0</v>
      </c>
      <c r="O318" s="28">
        <v>0.33</v>
      </c>
      <c r="P318" s="28">
        <f t="shared" si="113"/>
        <v>13.47</v>
      </c>
      <c r="Q318" s="27">
        <f t="shared" si="99"/>
        <v>0.36748329621380843</v>
      </c>
      <c r="R318" s="27">
        <f t="shared" si="100"/>
        <v>35.202777413860865</v>
      </c>
      <c r="S318" s="2">
        <v>30</v>
      </c>
      <c r="T318" s="28">
        <v>4</v>
      </c>
      <c r="U318" s="28">
        <f t="shared" si="101"/>
        <v>34</v>
      </c>
      <c r="V318" s="28">
        <f t="shared" si="114"/>
        <v>39</v>
      </c>
      <c r="W318" s="27">
        <f t="shared" si="102"/>
        <v>8.717948717948719</v>
      </c>
      <c r="X318" s="21">
        <f t="shared" si="103"/>
        <v>70.170726131809587</v>
      </c>
      <c r="Y318" s="2">
        <f t="shared" si="115"/>
        <v>40</v>
      </c>
      <c r="Z318" s="2">
        <v>58</v>
      </c>
      <c r="AA318" s="22">
        <f t="shared" si="104"/>
        <v>0.68965517241379315</v>
      </c>
    </row>
    <row r="319" spans="1:27">
      <c r="A319" s="23" t="s">
        <v>520</v>
      </c>
      <c r="B319" s="25" t="s">
        <v>521</v>
      </c>
      <c r="C319" s="2" t="s">
        <v>26</v>
      </c>
      <c r="D319" s="2" t="s">
        <v>491</v>
      </c>
      <c r="E319" s="2">
        <v>70</v>
      </c>
      <c r="F319" s="21">
        <v>4</v>
      </c>
      <c r="G319" s="21">
        <f t="shared" si="96"/>
        <v>74</v>
      </c>
      <c r="H319" s="21">
        <f t="shared" si="110"/>
        <v>88</v>
      </c>
      <c r="I319" s="27">
        <f t="shared" si="97"/>
        <v>25.227272727272727</v>
      </c>
      <c r="J319" s="2">
        <v>3.36</v>
      </c>
      <c r="K319" s="2">
        <f t="shared" si="111"/>
        <v>4.25</v>
      </c>
      <c r="L319" s="27">
        <f t="shared" si="98"/>
        <v>35.576470588235289</v>
      </c>
      <c r="M319" s="2">
        <v>0</v>
      </c>
      <c r="N319" s="2">
        <f t="shared" si="112"/>
        <v>0</v>
      </c>
      <c r="O319" s="28">
        <v>2</v>
      </c>
      <c r="P319" s="28">
        <f t="shared" si="113"/>
        <v>13.47</v>
      </c>
      <c r="Q319" s="27">
        <f t="shared" si="99"/>
        <v>2.2271714922048997</v>
      </c>
      <c r="R319" s="27">
        <f t="shared" si="100"/>
        <v>37.803642080440191</v>
      </c>
      <c r="S319" s="2">
        <v>30</v>
      </c>
      <c r="T319" s="28">
        <v>0</v>
      </c>
      <c r="U319" s="28">
        <f t="shared" si="101"/>
        <v>30</v>
      </c>
      <c r="V319" s="28">
        <f t="shared" si="114"/>
        <v>39</v>
      </c>
      <c r="W319" s="27">
        <f t="shared" si="102"/>
        <v>7.6923076923076925</v>
      </c>
      <c r="X319" s="21">
        <f t="shared" si="103"/>
        <v>70.723222500020611</v>
      </c>
      <c r="Y319" s="2">
        <f t="shared" si="115"/>
        <v>35</v>
      </c>
      <c r="Z319" s="2">
        <v>58</v>
      </c>
      <c r="AA319" s="22">
        <f t="shared" si="104"/>
        <v>0.60344827586206895</v>
      </c>
    </row>
    <row r="320" spans="1:27">
      <c r="A320" s="23" t="s">
        <v>522</v>
      </c>
      <c r="B320" s="25" t="s">
        <v>523</v>
      </c>
      <c r="C320" s="2" t="s">
        <v>26</v>
      </c>
      <c r="D320" s="2" t="s">
        <v>491</v>
      </c>
      <c r="E320" s="2">
        <v>70</v>
      </c>
      <c r="F320" s="21">
        <v>0</v>
      </c>
      <c r="G320" s="21">
        <f t="shared" si="96"/>
        <v>70</v>
      </c>
      <c r="H320" s="21">
        <f t="shared" si="110"/>
        <v>88</v>
      </c>
      <c r="I320" s="27">
        <f t="shared" si="97"/>
        <v>23.863636363636363</v>
      </c>
      <c r="J320" s="2">
        <v>3.36</v>
      </c>
      <c r="K320" s="2">
        <f t="shared" si="111"/>
        <v>4.25</v>
      </c>
      <c r="L320" s="27">
        <f t="shared" si="98"/>
        <v>35.576470588235289</v>
      </c>
      <c r="M320" s="2">
        <v>0</v>
      </c>
      <c r="N320" s="2">
        <f t="shared" si="112"/>
        <v>0</v>
      </c>
      <c r="O320" s="28">
        <v>0.33</v>
      </c>
      <c r="P320" s="28">
        <f t="shared" si="113"/>
        <v>13.47</v>
      </c>
      <c r="Q320" s="27">
        <f t="shared" si="99"/>
        <v>0.36748329621380843</v>
      </c>
      <c r="R320" s="27">
        <f t="shared" si="100"/>
        <v>35.943953884449094</v>
      </c>
      <c r="S320" s="2">
        <v>30</v>
      </c>
      <c r="T320" s="28">
        <v>0</v>
      </c>
      <c r="U320" s="28">
        <f t="shared" si="101"/>
        <v>30</v>
      </c>
      <c r="V320" s="28">
        <f t="shared" si="114"/>
        <v>39</v>
      </c>
      <c r="W320" s="27">
        <f t="shared" si="102"/>
        <v>7.6923076923076925</v>
      </c>
      <c r="X320" s="21">
        <f t="shared" si="103"/>
        <v>67.499897940393154</v>
      </c>
      <c r="Y320" s="2">
        <f t="shared" si="115"/>
        <v>53</v>
      </c>
      <c r="Z320" s="2">
        <v>58</v>
      </c>
      <c r="AA320" s="22">
        <f t="shared" si="104"/>
        <v>0.91379310344827591</v>
      </c>
    </row>
    <row r="321" spans="1:27">
      <c r="A321" s="23" t="s">
        <v>524</v>
      </c>
      <c r="B321" s="25" t="s">
        <v>525</v>
      </c>
      <c r="C321" s="2" t="s">
        <v>26</v>
      </c>
      <c r="D321" s="2" t="s">
        <v>491</v>
      </c>
      <c r="E321" s="2">
        <v>70</v>
      </c>
      <c r="F321" s="21">
        <v>7</v>
      </c>
      <c r="G321" s="21">
        <f t="shared" si="96"/>
        <v>77</v>
      </c>
      <c r="H321" s="21">
        <f t="shared" si="110"/>
        <v>88</v>
      </c>
      <c r="I321" s="27">
        <f t="shared" si="97"/>
        <v>26.25</v>
      </c>
      <c r="J321" s="2">
        <v>3.57</v>
      </c>
      <c r="K321" s="2">
        <f t="shared" si="111"/>
        <v>4.25</v>
      </c>
      <c r="L321" s="27">
        <f t="shared" si="98"/>
        <v>37.799999999999997</v>
      </c>
      <c r="M321" s="2">
        <v>0</v>
      </c>
      <c r="N321" s="2">
        <f t="shared" si="112"/>
        <v>0</v>
      </c>
      <c r="O321" s="28">
        <v>0.25</v>
      </c>
      <c r="P321" s="28">
        <f t="shared" si="113"/>
        <v>13.47</v>
      </c>
      <c r="Q321" s="27">
        <f t="shared" si="99"/>
        <v>0.27839643652561247</v>
      </c>
      <c r="R321" s="27">
        <f t="shared" si="100"/>
        <v>38.078396436525608</v>
      </c>
      <c r="S321" s="2">
        <v>30</v>
      </c>
      <c r="T321" s="28">
        <v>1</v>
      </c>
      <c r="U321" s="28">
        <f t="shared" si="101"/>
        <v>31</v>
      </c>
      <c r="V321" s="28">
        <f t="shared" si="114"/>
        <v>39</v>
      </c>
      <c r="W321" s="27">
        <f t="shared" si="102"/>
        <v>7.948717948717948</v>
      </c>
      <c r="X321" s="21">
        <f t="shared" si="103"/>
        <v>72.27711438524355</v>
      </c>
      <c r="Y321" s="2">
        <f t="shared" si="115"/>
        <v>28</v>
      </c>
      <c r="Z321" s="2">
        <v>58</v>
      </c>
      <c r="AA321" s="22">
        <f t="shared" si="104"/>
        <v>0.48275862068965519</v>
      </c>
    </row>
    <row r="322" spans="1:27">
      <c r="A322" s="23" t="s">
        <v>526</v>
      </c>
      <c r="B322" s="25" t="s">
        <v>527</v>
      </c>
      <c r="C322" s="2" t="s">
        <v>26</v>
      </c>
      <c r="D322" s="2" t="s">
        <v>491</v>
      </c>
      <c r="E322" s="2">
        <v>69</v>
      </c>
      <c r="F322" s="21">
        <v>6.5</v>
      </c>
      <c r="G322" s="21">
        <f t="shared" si="96"/>
        <v>75.5</v>
      </c>
      <c r="H322" s="21">
        <f t="shared" si="110"/>
        <v>88</v>
      </c>
      <c r="I322" s="27">
        <f t="shared" si="97"/>
        <v>25.738636363636363</v>
      </c>
      <c r="J322" s="2">
        <v>3.39</v>
      </c>
      <c r="K322" s="2">
        <f t="shared" si="111"/>
        <v>4.25</v>
      </c>
      <c r="L322" s="27">
        <f t="shared" si="98"/>
        <v>35.894117647058827</v>
      </c>
      <c r="M322" s="2">
        <v>0</v>
      </c>
      <c r="N322" s="2">
        <f t="shared" si="112"/>
        <v>0</v>
      </c>
      <c r="O322" s="28">
        <v>1</v>
      </c>
      <c r="P322" s="28">
        <f t="shared" si="113"/>
        <v>13.47</v>
      </c>
      <c r="Q322" s="27">
        <f t="shared" si="99"/>
        <v>1.1135857461024499</v>
      </c>
      <c r="R322" s="27">
        <f t="shared" si="100"/>
        <v>37.007703393161279</v>
      </c>
      <c r="S322" s="2">
        <v>30</v>
      </c>
      <c r="T322" s="28">
        <v>0</v>
      </c>
      <c r="U322" s="28">
        <f t="shared" si="101"/>
        <v>30</v>
      </c>
      <c r="V322" s="28">
        <f t="shared" si="114"/>
        <v>39</v>
      </c>
      <c r="W322" s="27">
        <f t="shared" si="102"/>
        <v>7.6923076923076925</v>
      </c>
      <c r="X322" s="21">
        <f t="shared" si="103"/>
        <v>70.438647449105332</v>
      </c>
      <c r="Y322" s="2">
        <f t="shared" si="115"/>
        <v>39</v>
      </c>
      <c r="Z322" s="2">
        <v>58</v>
      </c>
      <c r="AA322" s="22">
        <f t="shared" si="104"/>
        <v>0.67241379310344829</v>
      </c>
    </row>
    <row r="323" spans="1:27">
      <c r="A323" s="23" t="s">
        <v>528</v>
      </c>
      <c r="B323" s="25" t="s">
        <v>529</v>
      </c>
      <c r="C323" s="2" t="s">
        <v>26</v>
      </c>
      <c r="D323" s="2" t="s">
        <v>491</v>
      </c>
      <c r="E323" s="2">
        <v>70</v>
      </c>
      <c r="F323" s="21">
        <v>0.5</v>
      </c>
      <c r="G323" s="21">
        <f t="shared" si="96"/>
        <v>70.5</v>
      </c>
      <c r="H323" s="21">
        <f t="shared" si="110"/>
        <v>88</v>
      </c>
      <c r="I323" s="27">
        <f t="shared" si="97"/>
        <v>24.03409090909091</v>
      </c>
      <c r="J323" s="2">
        <v>3.39</v>
      </c>
      <c r="K323" s="2">
        <f t="shared" si="111"/>
        <v>4.25</v>
      </c>
      <c r="L323" s="27">
        <f t="shared" si="98"/>
        <v>35.894117647058827</v>
      </c>
      <c r="M323" s="2">
        <v>0</v>
      </c>
      <c r="N323" s="2">
        <f t="shared" si="112"/>
        <v>0</v>
      </c>
      <c r="O323" s="28">
        <v>10.25</v>
      </c>
      <c r="P323" s="28">
        <f t="shared" si="113"/>
        <v>13.47</v>
      </c>
      <c r="Q323" s="27">
        <f t="shared" si="99"/>
        <v>11.414253897550111</v>
      </c>
      <c r="R323" s="27">
        <f t="shared" si="100"/>
        <v>47.308371544608939</v>
      </c>
      <c r="S323" s="2">
        <v>30</v>
      </c>
      <c r="T323" s="28">
        <v>0.5</v>
      </c>
      <c r="U323" s="28">
        <f t="shared" si="101"/>
        <v>30.5</v>
      </c>
      <c r="V323" s="28">
        <f t="shared" si="114"/>
        <v>39</v>
      </c>
      <c r="W323" s="27">
        <f t="shared" si="102"/>
        <v>7.8205128205128203</v>
      </c>
      <c r="X323" s="21">
        <f t="shared" si="103"/>
        <v>79.16297527421267</v>
      </c>
      <c r="Y323" s="2">
        <f t="shared" si="115"/>
        <v>11</v>
      </c>
      <c r="Z323" s="2">
        <v>58</v>
      </c>
      <c r="AA323" s="22">
        <f t="shared" si="104"/>
        <v>0.18965517241379309</v>
      </c>
    </row>
    <row r="324" spans="1:27">
      <c r="A324" s="23" t="s">
        <v>530</v>
      </c>
      <c r="B324" s="25" t="s">
        <v>531</v>
      </c>
      <c r="C324" s="2" t="s">
        <v>26</v>
      </c>
      <c r="D324" s="2" t="s">
        <v>491</v>
      </c>
      <c r="E324" s="2">
        <v>70</v>
      </c>
      <c r="F324" s="21">
        <v>7</v>
      </c>
      <c r="G324" s="21">
        <f t="shared" si="96"/>
        <v>77</v>
      </c>
      <c r="H324" s="21">
        <f t="shared" si="110"/>
        <v>88</v>
      </c>
      <c r="I324" s="27">
        <f t="shared" si="97"/>
        <v>26.25</v>
      </c>
      <c r="J324" s="2">
        <v>3.54</v>
      </c>
      <c r="K324" s="2">
        <f t="shared" si="111"/>
        <v>4.25</v>
      </c>
      <c r="L324" s="27">
        <f t="shared" si="98"/>
        <v>37.482352941176472</v>
      </c>
      <c r="M324" s="2">
        <v>0</v>
      </c>
      <c r="N324" s="2">
        <f t="shared" si="112"/>
        <v>0</v>
      </c>
      <c r="O324" s="28">
        <v>2.5</v>
      </c>
      <c r="P324" s="28">
        <f t="shared" si="113"/>
        <v>13.47</v>
      </c>
      <c r="Q324" s="27">
        <f t="shared" si="99"/>
        <v>2.7839643652561246</v>
      </c>
      <c r="R324" s="27">
        <f t="shared" si="100"/>
        <v>40.266317306432597</v>
      </c>
      <c r="S324" s="2">
        <v>30</v>
      </c>
      <c r="T324" s="28">
        <v>4</v>
      </c>
      <c r="U324" s="28">
        <f t="shared" si="101"/>
        <v>34</v>
      </c>
      <c r="V324" s="28">
        <f t="shared" si="114"/>
        <v>39</v>
      </c>
      <c r="W324" s="27">
        <f t="shared" si="102"/>
        <v>8.717948717948719</v>
      </c>
      <c r="X324" s="21">
        <f t="shared" si="103"/>
        <v>75.234266024381313</v>
      </c>
      <c r="Y324" s="2">
        <f t="shared" si="115"/>
        <v>19</v>
      </c>
      <c r="Z324" s="2">
        <v>58</v>
      </c>
      <c r="AA324" s="22">
        <f t="shared" si="104"/>
        <v>0.32758620689655171</v>
      </c>
    </row>
    <row r="325" spans="1:27">
      <c r="A325" s="23" t="s">
        <v>532</v>
      </c>
      <c r="B325" s="25" t="s">
        <v>533</v>
      </c>
      <c r="C325" s="2" t="s">
        <v>26</v>
      </c>
      <c r="D325" s="2" t="s">
        <v>491</v>
      </c>
      <c r="E325" s="2">
        <v>70</v>
      </c>
      <c r="F325" s="21">
        <v>7</v>
      </c>
      <c r="G325" s="21">
        <f t="shared" si="96"/>
        <v>77</v>
      </c>
      <c r="H325" s="21">
        <f t="shared" si="110"/>
        <v>88</v>
      </c>
      <c r="I325" s="27">
        <f t="shared" si="97"/>
        <v>26.25</v>
      </c>
      <c r="J325" s="2">
        <v>3.43</v>
      </c>
      <c r="K325" s="2">
        <f t="shared" si="111"/>
        <v>4.25</v>
      </c>
      <c r="L325" s="27">
        <f t="shared" si="98"/>
        <v>36.317647058823532</v>
      </c>
      <c r="M325" s="2">
        <v>0</v>
      </c>
      <c r="N325" s="2">
        <f t="shared" si="112"/>
        <v>0</v>
      </c>
      <c r="O325" s="28">
        <v>2.5</v>
      </c>
      <c r="P325" s="28">
        <f t="shared" si="113"/>
        <v>13.47</v>
      </c>
      <c r="Q325" s="27">
        <f t="shared" si="99"/>
        <v>2.7839643652561246</v>
      </c>
      <c r="R325" s="27">
        <f t="shared" si="100"/>
        <v>39.101611424079657</v>
      </c>
      <c r="S325" s="2">
        <v>30</v>
      </c>
      <c r="T325" s="28">
        <v>8</v>
      </c>
      <c r="U325" s="28">
        <f t="shared" si="101"/>
        <v>38</v>
      </c>
      <c r="V325" s="28">
        <f t="shared" si="114"/>
        <v>39</v>
      </c>
      <c r="W325" s="27">
        <f t="shared" si="102"/>
        <v>9.7435897435897427</v>
      </c>
      <c r="X325" s="21">
        <f t="shared" si="103"/>
        <v>75.095201167669401</v>
      </c>
      <c r="Y325" s="2">
        <f t="shared" si="115"/>
        <v>20</v>
      </c>
      <c r="Z325" s="2">
        <v>58</v>
      </c>
      <c r="AA325" s="22">
        <f t="shared" si="104"/>
        <v>0.34482758620689657</v>
      </c>
    </row>
    <row r="326" spans="1:27">
      <c r="A326" s="23" t="s">
        <v>534</v>
      </c>
      <c r="B326" s="25" t="s">
        <v>535</v>
      </c>
      <c r="C326" s="2" t="s">
        <v>26</v>
      </c>
      <c r="D326" s="2" t="s">
        <v>491</v>
      </c>
      <c r="E326" s="2">
        <v>70</v>
      </c>
      <c r="F326" s="21">
        <v>0</v>
      </c>
      <c r="G326" s="21">
        <f t="shared" si="96"/>
        <v>70</v>
      </c>
      <c r="H326" s="21">
        <f t="shared" si="110"/>
        <v>88</v>
      </c>
      <c r="I326" s="27">
        <f t="shared" si="97"/>
        <v>23.863636363636363</v>
      </c>
      <c r="J326" s="2">
        <v>3.39</v>
      </c>
      <c r="K326" s="2">
        <f t="shared" si="111"/>
        <v>4.25</v>
      </c>
      <c r="L326" s="27">
        <f t="shared" si="98"/>
        <v>35.894117647058827</v>
      </c>
      <c r="M326" s="2">
        <v>0</v>
      </c>
      <c r="N326" s="2">
        <f t="shared" si="112"/>
        <v>0</v>
      </c>
      <c r="O326" s="28">
        <v>1.5</v>
      </c>
      <c r="P326" s="28">
        <f t="shared" si="113"/>
        <v>13.47</v>
      </c>
      <c r="Q326" s="27">
        <f t="shared" si="99"/>
        <v>1.6703786191536747</v>
      </c>
      <c r="R326" s="27">
        <f t="shared" si="100"/>
        <v>37.564496266212501</v>
      </c>
      <c r="S326" s="2">
        <v>30</v>
      </c>
      <c r="T326" s="28">
        <v>0</v>
      </c>
      <c r="U326" s="28">
        <f t="shared" si="101"/>
        <v>30</v>
      </c>
      <c r="V326" s="28">
        <f t="shared" si="114"/>
        <v>39</v>
      </c>
      <c r="W326" s="27">
        <f t="shared" si="102"/>
        <v>7.6923076923076925</v>
      </c>
      <c r="X326" s="21">
        <f t="shared" si="103"/>
        <v>69.120440322156554</v>
      </c>
      <c r="Y326" s="2">
        <f t="shared" si="115"/>
        <v>48</v>
      </c>
      <c r="Z326" s="2">
        <v>58</v>
      </c>
      <c r="AA326" s="22">
        <f t="shared" si="104"/>
        <v>0.82758620689655171</v>
      </c>
    </row>
    <row r="327" spans="1:27">
      <c r="A327" s="23" t="s">
        <v>536</v>
      </c>
      <c r="B327" s="25" t="s">
        <v>537</v>
      </c>
      <c r="C327" s="2" t="s">
        <v>26</v>
      </c>
      <c r="D327" s="2" t="s">
        <v>491</v>
      </c>
      <c r="E327" s="2">
        <v>70</v>
      </c>
      <c r="F327" s="21">
        <v>5.0999999999999996</v>
      </c>
      <c r="G327" s="21">
        <f t="shared" ref="G327:G390" si="116">E327+F327</f>
        <v>75.099999999999994</v>
      </c>
      <c r="H327" s="21">
        <f t="shared" si="110"/>
        <v>88</v>
      </c>
      <c r="I327" s="27">
        <f t="shared" ref="I327:I390" si="117">G327/H327*30</f>
        <v>25.602272727272727</v>
      </c>
      <c r="J327" s="2">
        <v>3.5</v>
      </c>
      <c r="K327" s="2">
        <f t="shared" si="111"/>
        <v>4.25</v>
      </c>
      <c r="L327" s="27">
        <f t="shared" ref="L327:L390" si="118">J327/K327*45</f>
        <v>37.058823529411761</v>
      </c>
      <c r="M327" s="2">
        <v>0</v>
      </c>
      <c r="N327" s="2">
        <f t="shared" si="112"/>
        <v>0</v>
      </c>
      <c r="O327" s="28">
        <v>0.25</v>
      </c>
      <c r="P327" s="28">
        <f t="shared" si="113"/>
        <v>13.47</v>
      </c>
      <c r="Q327" s="27">
        <f t="shared" ref="Q327:Q390" si="119">O327/P327*15</f>
        <v>0.27839643652561247</v>
      </c>
      <c r="R327" s="27">
        <f t="shared" ref="R327:R390" si="120">L327+Q327</f>
        <v>37.337219965937372</v>
      </c>
      <c r="S327" s="2">
        <v>30</v>
      </c>
      <c r="T327" s="28">
        <v>0</v>
      </c>
      <c r="U327" s="28">
        <f t="shared" ref="U327:U390" si="121">S327+T327</f>
        <v>30</v>
      </c>
      <c r="V327" s="28">
        <f t="shared" si="114"/>
        <v>39</v>
      </c>
      <c r="W327" s="27">
        <f t="shared" ref="W327:W390" si="122">U327/V327*10</f>
        <v>7.6923076923076925</v>
      </c>
      <c r="X327" s="21">
        <f t="shared" ref="X327:X390" si="123">I327+R327+W327</f>
        <v>70.631800385517792</v>
      </c>
      <c r="Y327" s="2">
        <f t="shared" si="115"/>
        <v>37</v>
      </c>
      <c r="Z327" s="2">
        <v>58</v>
      </c>
      <c r="AA327" s="22">
        <f t="shared" ref="AA327:AA390" si="124">Y327/Z327</f>
        <v>0.63793103448275867</v>
      </c>
    </row>
    <row r="328" spans="1:27">
      <c r="A328" s="23" t="s">
        <v>538</v>
      </c>
      <c r="B328" s="25" t="s">
        <v>539</v>
      </c>
      <c r="C328" s="2" t="s">
        <v>26</v>
      </c>
      <c r="D328" s="2" t="s">
        <v>491</v>
      </c>
      <c r="E328" s="2">
        <v>70</v>
      </c>
      <c r="F328" s="21">
        <v>0</v>
      </c>
      <c r="G328" s="21">
        <f t="shared" si="116"/>
        <v>70</v>
      </c>
      <c r="H328" s="21">
        <f t="shared" si="110"/>
        <v>88</v>
      </c>
      <c r="I328" s="27">
        <f t="shared" si="117"/>
        <v>23.863636363636363</v>
      </c>
      <c r="J328" s="2">
        <v>3.57</v>
      </c>
      <c r="K328" s="2">
        <f t="shared" si="111"/>
        <v>4.25</v>
      </c>
      <c r="L328" s="27">
        <f t="shared" si="118"/>
        <v>37.799999999999997</v>
      </c>
      <c r="M328" s="2">
        <v>0</v>
      </c>
      <c r="N328" s="2">
        <f t="shared" si="112"/>
        <v>0</v>
      </c>
      <c r="O328" s="28">
        <v>0.25</v>
      </c>
      <c r="P328" s="28">
        <f t="shared" si="113"/>
        <v>13.47</v>
      </c>
      <c r="Q328" s="27">
        <f t="shared" si="119"/>
        <v>0.27839643652561247</v>
      </c>
      <c r="R328" s="27">
        <f t="shared" si="120"/>
        <v>38.078396436525608</v>
      </c>
      <c r="S328" s="2">
        <v>30</v>
      </c>
      <c r="T328" s="28">
        <v>0</v>
      </c>
      <c r="U328" s="28">
        <f t="shared" si="121"/>
        <v>30</v>
      </c>
      <c r="V328" s="28">
        <f t="shared" si="114"/>
        <v>39</v>
      </c>
      <c r="W328" s="27">
        <f t="shared" si="122"/>
        <v>7.6923076923076925</v>
      </c>
      <c r="X328" s="21">
        <f t="shared" si="123"/>
        <v>69.634340492469661</v>
      </c>
      <c r="Y328" s="2">
        <f t="shared" si="115"/>
        <v>45</v>
      </c>
      <c r="Z328" s="2">
        <v>58</v>
      </c>
      <c r="AA328" s="22">
        <f t="shared" si="124"/>
        <v>0.77586206896551724</v>
      </c>
    </row>
    <row r="329" spans="1:27">
      <c r="A329" s="23" t="s">
        <v>540</v>
      </c>
      <c r="B329" s="25" t="s">
        <v>541</v>
      </c>
      <c r="C329" s="2" t="s">
        <v>26</v>
      </c>
      <c r="D329" s="2" t="s">
        <v>491</v>
      </c>
      <c r="E329" s="2">
        <v>70</v>
      </c>
      <c r="F329" s="21">
        <v>2</v>
      </c>
      <c r="G329" s="21">
        <f t="shared" si="116"/>
        <v>72</v>
      </c>
      <c r="H329" s="21">
        <f t="shared" si="110"/>
        <v>88</v>
      </c>
      <c r="I329" s="27">
        <f t="shared" si="117"/>
        <v>24.545454545454547</v>
      </c>
      <c r="J329" s="2">
        <v>3.86</v>
      </c>
      <c r="K329" s="2">
        <f t="shared" si="111"/>
        <v>4.25</v>
      </c>
      <c r="L329" s="27">
        <f t="shared" si="118"/>
        <v>40.870588235294115</v>
      </c>
      <c r="M329" s="2">
        <v>0</v>
      </c>
      <c r="N329" s="2">
        <f t="shared" si="112"/>
        <v>0</v>
      </c>
      <c r="O329" s="28">
        <v>0.25</v>
      </c>
      <c r="P329" s="28">
        <f t="shared" si="113"/>
        <v>13.47</v>
      </c>
      <c r="Q329" s="27">
        <f t="shared" si="119"/>
        <v>0.27839643652561247</v>
      </c>
      <c r="R329" s="27">
        <f t="shared" si="120"/>
        <v>41.148984671819726</v>
      </c>
      <c r="S329" s="2">
        <v>30</v>
      </c>
      <c r="T329" s="28">
        <v>0</v>
      </c>
      <c r="U329" s="28">
        <f t="shared" si="121"/>
        <v>30</v>
      </c>
      <c r="V329" s="28">
        <f t="shared" si="114"/>
        <v>39</v>
      </c>
      <c r="W329" s="27">
        <f t="shared" si="122"/>
        <v>7.6923076923076925</v>
      </c>
      <c r="X329" s="21">
        <f t="shared" si="123"/>
        <v>73.386746909581959</v>
      </c>
      <c r="Y329" s="2">
        <f t="shared" si="115"/>
        <v>26</v>
      </c>
      <c r="Z329" s="2">
        <v>58</v>
      </c>
      <c r="AA329" s="22">
        <f t="shared" si="124"/>
        <v>0.44827586206896552</v>
      </c>
    </row>
    <row r="330" spans="1:27">
      <c r="A330" s="23" t="s">
        <v>542</v>
      </c>
      <c r="B330" s="25" t="s">
        <v>543</v>
      </c>
      <c r="C330" s="2" t="s">
        <v>26</v>
      </c>
      <c r="D330" s="2" t="s">
        <v>491</v>
      </c>
      <c r="E330" s="2">
        <v>70</v>
      </c>
      <c r="F330" s="21">
        <v>3.6</v>
      </c>
      <c r="G330" s="21">
        <f t="shared" si="116"/>
        <v>73.599999999999994</v>
      </c>
      <c r="H330" s="21">
        <f t="shared" si="110"/>
        <v>88</v>
      </c>
      <c r="I330" s="27">
        <f t="shared" si="117"/>
        <v>25.09090909090909</v>
      </c>
      <c r="J330" s="2">
        <v>3.29</v>
      </c>
      <c r="K330" s="2">
        <f t="shared" si="111"/>
        <v>4.25</v>
      </c>
      <c r="L330" s="27">
        <f t="shared" si="118"/>
        <v>34.835294117647059</v>
      </c>
      <c r="M330" s="2">
        <v>0</v>
      </c>
      <c r="N330" s="2">
        <f t="shared" si="112"/>
        <v>0</v>
      </c>
      <c r="O330" s="28">
        <v>0</v>
      </c>
      <c r="P330" s="28">
        <f t="shared" si="113"/>
        <v>13.47</v>
      </c>
      <c r="Q330" s="27">
        <f t="shared" si="119"/>
        <v>0</v>
      </c>
      <c r="R330" s="27">
        <f t="shared" si="120"/>
        <v>34.835294117647059</v>
      </c>
      <c r="S330" s="2">
        <v>30</v>
      </c>
      <c r="T330" s="28">
        <v>0</v>
      </c>
      <c r="U330" s="28">
        <f t="shared" si="121"/>
        <v>30</v>
      </c>
      <c r="V330" s="28">
        <f t="shared" si="114"/>
        <v>39</v>
      </c>
      <c r="W330" s="27">
        <f t="shared" si="122"/>
        <v>7.6923076923076925</v>
      </c>
      <c r="X330" s="21">
        <f t="shared" si="123"/>
        <v>67.618510900863839</v>
      </c>
      <c r="Y330" s="2">
        <f t="shared" si="115"/>
        <v>52</v>
      </c>
      <c r="Z330" s="2">
        <v>58</v>
      </c>
      <c r="AA330" s="22">
        <f t="shared" si="124"/>
        <v>0.89655172413793105</v>
      </c>
    </row>
    <row r="331" spans="1:27">
      <c r="A331" s="23" t="s">
        <v>544</v>
      </c>
      <c r="B331" s="25" t="s">
        <v>545</v>
      </c>
      <c r="C331" s="2" t="s">
        <v>26</v>
      </c>
      <c r="D331" s="2" t="s">
        <v>491</v>
      </c>
      <c r="E331" s="2">
        <v>70</v>
      </c>
      <c r="F331" s="21">
        <v>8</v>
      </c>
      <c r="G331" s="21">
        <f t="shared" si="116"/>
        <v>78</v>
      </c>
      <c r="H331" s="21">
        <f t="shared" si="110"/>
        <v>88</v>
      </c>
      <c r="I331" s="27">
        <f t="shared" si="117"/>
        <v>26.59090909090909</v>
      </c>
      <c r="J331" s="2">
        <v>3.29</v>
      </c>
      <c r="K331" s="2">
        <f t="shared" si="111"/>
        <v>4.25</v>
      </c>
      <c r="L331" s="27">
        <f t="shared" si="118"/>
        <v>34.835294117647059</v>
      </c>
      <c r="M331" s="2">
        <v>0</v>
      </c>
      <c r="N331" s="2">
        <f t="shared" si="112"/>
        <v>0</v>
      </c>
      <c r="O331" s="28">
        <v>0</v>
      </c>
      <c r="P331" s="28">
        <f t="shared" si="113"/>
        <v>13.47</v>
      </c>
      <c r="Q331" s="27">
        <f t="shared" si="119"/>
        <v>0</v>
      </c>
      <c r="R331" s="27">
        <f t="shared" si="120"/>
        <v>34.835294117647059</v>
      </c>
      <c r="S331" s="2">
        <v>30</v>
      </c>
      <c r="T331" s="28">
        <v>0</v>
      </c>
      <c r="U331" s="28">
        <f t="shared" si="121"/>
        <v>30</v>
      </c>
      <c r="V331" s="28">
        <f t="shared" si="114"/>
        <v>39</v>
      </c>
      <c r="W331" s="27">
        <f t="shared" si="122"/>
        <v>7.6923076923076925</v>
      </c>
      <c r="X331" s="21">
        <f t="shared" si="123"/>
        <v>69.118510900863839</v>
      </c>
      <c r="Y331" s="2">
        <f t="shared" si="115"/>
        <v>49</v>
      </c>
      <c r="Z331" s="2">
        <v>58</v>
      </c>
      <c r="AA331" s="22">
        <f t="shared" si="124"/>
        <v>0.84482758620689657</v>
      </c>
    </row>
    <row r="332" spans="1:27">
      <c r="A332" s="23" t="s">
        <v>546</v>
      </c>
      <c r="B332" s="25" t="s">
        <v>547</v>
      </c>
      <c r="C332" s="2" t="s">
        <v>26</v>
      </c>
      <c r="D332" s="2" t="s">
        <v>491</v>
      </c>
      <c r="E332" s="2">
        <v>69</v>
      </c>
      <c r="F332" s="21">
        <v>1.75</v>
      </c>
      <c r="G332" s="21">
        <f t="shared" si="116"/>
        <v>70.75</v>
      </c>
      <c r="H332" s="21">
        <f t="shared" si="110"/>
        <v>88</v>
      </c>
      <c r="I332" s="27">
        <f t="shared" si="117"/>
        <v>24.11931818181818</v>
      </c>
      <c r="J332" s="2">
        <v>3.18</v>
      </c>
      <c r="K332" s="2">
        <f t="shared" si="111"/>
        <v>4.25</v>
      </c>
      <c r="L332" s="27">
        <f t="shared" si="118"/>
        <v>33.670588235294119</v>
      </c>
      <c r="M332" s="2">
        <v>0</v>
      </c>
      <c r="N332" s="2">
        <f t="shared" si="112"/>
        <v>0</v>
      </c>
      <c r="O332" s="28">
        <v>1</v>
      </c>
      <c r="P332" s="28">
        <f t="shared" si="113"/>
        <v>13.47</v>
      </c>
      <c r="Q332" s="27">
        <f t="shared" si="119"/>
        <v>1.1135857461024499</v>
      </c>
      <c r="R332" s="27">
        <f t="shared" si="120"/>
        <v>34.78417398139657</v>
      </c>
      <c r="S332" s="2">
        <v>30</v>
      </c>
      <c r="T332" s="28">
        <v>0</v>
      </c>
      <c r="U332" s="28">
        <f t="shared" si="121"/>
        <v>30</v>
      </c>
      <c r="V332" s="28">
        <f t="shared" si="114"/>
        <v>39</v>
      </c>
      <c r="W332" s="27">
        <f t="shared" si="122"/>
        <v>7.6923076923076925</v>
      </c>
      <c r="X332" s="21">
        <f t="shared" si="123"/>
        <v>66.595799855522444</v>
      </c>
      <c r="Y332" s="2">
        <f t="shared" si="115"/>
        <v>57</v>
      </c>
      <c r="Z332" s="2">
        <v>58</v>
      </c>
      <c r="AA332" s="22">
        <f t="shared" si="124"/>
        <v>0.98275862068965514</v>
      </c>
    </row>
    <row r="333" spans="1:27">
      <c r="A333" s="23" t="s">
        <v>548</v>
      </c>
      <c r="B333" s="25" t="s">
        <v>549</v>
      </c>
      <c r="C333" s="2" t="s">
        <v>26</v>
      </c>
      <c r="D333" s="2" t="s">
        <v>491</v>
      </c>
      <c r="E333" s="2">
        <v>69</v>
      </c>
      <c r="F333" s="21">
        <v>3.05</v>
      </c>
      <c r="G333" s="21">
        <f t="shared" si="116"/>
        <v>72.05</v>
      </c>
      <c r="H333" s="21">
        <f t="shared" si="110"/>
        <v>88</v>
      </c>
      <c r="I333" s="27">
        <f t="shared" si="117"/>
        <v>24.5625</v>
      </c>
      <c r="J333" s="2">
        <v>3.25</v>
      </c>
      <c r="K333" s="2">
        <f t="shared" si="111"/>
        <v>4.25</v>
      </c>
      <c r="L333" s="27">
        <f t="shared" si="118"/>
        <v>34.411764705882348</v>
      </c>
      <c r="M333" s="2">
        <v>0</v>
      </c>
      <c r="N333" s="2">
        <f t="shared" si="112"/>
        <v>0</v>
      </c>
      <c r="O333" s="28">
        <v>0</v>
      </c>
      <c r="P333" s="28">
        <f t="shared" si="113"/>
        <v>13.47</v>
      </c>
      <c r="Q333" s="27">
        <f t="shared" si="119"/>
        <v>0</v>
      </c>
      <c r="R333" s="27">
        <f t="shared" si="120"/>
        <v>34.411764705882348</v>
      </c>
      <c r="S333" s="2">
        <v>30</v>
      </c>
      <c r="T333" s="28">
        <v>0</v>
      </c>
      <c r="U333" s="28">
        <f t="shared" si="121"/>
        <v>30</v>
      </c>
      <c r="V333" s="28">
        <f t="shared" si="114"/>
        <v>39</v>
      </c>
      <c r="W333" s="27">
        <f t="shared" si="122"/>
        <v>7.6923076923076925</v>
      </c>
      <c r="X333" s="21">
        <f t="shared" si="123"/>
        <v>66.666572398190041</v>
      </c>
      <c r="Y333" s="2">
        <f t="shared" si="115"/>
        <v>56</v>
      </c>
      <c r="Z333" s="2">
        <v>58</v>
      </c>
      <c r="AA333" s="22">
        <f t="shared" si="124"/>
        <v>0.96551724137931039</v>
      </c>
    </row>
    <row r="334" spans="1:27">
      <c r="A334" s="23" t="s">
        <v>550</v>
      </c>
      <c r="B334" s="25" t="s">
        <v>551</v>
      </c>
      <c r="C334" s="2" t="s">
        <v>26</v>
      </c>
      <c r="D334" s="2" t="s">
        <v>491</v>
      </c>
      <c r="E334" s="2">
        <v>69</v>
      </c>
      <c r="F334" s="21">
        <v>10</v>
      </c>
      <c r="G334" s="21">
        <f t="shared" si="116"/>
        <v>79</v>
      </c>
      <c r="H334" s="21">
        <f t="shared" si="110"/>
        <v>88</v>
      </c>
      <c r="I334" s="27">
        <f t="shared" si="117"/>
        <v>26.93181818181818</v>
      </c>
      <c r="J334" s="2">
        <v>3.29</v>
      </c>
      <c r="K334" s="2">
        <f t="shared" si="111"/>
        <v>4.25</v>
      </c>
      <c r="L334" s="27">
        <f t="shared" si="118"/>
        <v>34.835294117647059</v>
      </c>
      <c r="M334" s="2">
        <v>0</v>
      </c>
      <c r="N334" s="2">
        <f t="shared" si="112"/>
        <v>0</v>
      </c>
      <c r="O334" s="28">
        <v>0</v>
      </c>
      <c r="P334" s="28">
        <f t="shared" si="113"/>
        <v>13.47</v>
      </c>
      <c r="Q334" s="27">
        <f t="shared" si="119"/>
        <v>0</v>
      </c>
      <c r="R334" s="27">
        <f t="shared" si="120"/>
        <v>34.835294117647059</v>
      </c>
      <c r="S334" s="2">
        <v>30</v>
      </c>
      <c r="T334" s="28">
        <v>0.5</v>
      </c>
      <c r="U334" s="28">
        <f t="shared" si="121"/>
        <v>30.5</v>
      </c>
      <c r="V334" s="28">
        <f t="shared" si="114"/>
        <v>39</v>
      </c>
      <c r="W334" s="27">
        <f t="shared" si="122"/>
        <v>7.8205128205128203</v>
      </c>
      <c r="X334" s="21">
        <f t="shared" si="123"/>
        <v>69.587625119978057</v>
      </c>
      <c r="Y334" s="2">
        <f t="shared" si="115"/>
        <v>46</v>
      </c>
      <c r="Z334" s="2">
        <v>58</v>
      </c>
      <c r="AA334" s="22">
        <f t="shared" si="124"/>
        <v>0.7931034482758621</v>
      </c>
    </row>
    <row r="335" spans="1:27">
      <c r="A335" s="23" t="s">
        <v>552</v>
      </c>
      <c r="B335" s="25" t="s">
        <v>553</v>
      </c>
      <c r="C335" s="2" t="s">
        <v>26</v>
      </c>
      <c r="D335" s="2" t="s">
        <v>491</v>
      </c>
      <c r="E335" s="2">
        <v>69</v>
      </c>
      <c r="F335" s="21">
        <v>-1</v>
      </c>
      <c r="G335" s="21">
        <f t="shared" si="116"/>
        <v>68</v>
      </c>
      <c r="H335" s="21">
        <f t="shared" si="110"/>
        <v>88</v>
      </c>
      <c r="I335" s="27">
        <f t="shared" si="117"/>
        <v>23.18181818181818</v>
      </c>
      <c r="J335" s="2">
        <v>3.39</v>
      </c>
      <c r="K335" s="2">
        <f t="shared" si="111"/>
        <v>4.25</v>
      </c>
      <c r="L335" s="27">
        <f t="shared" si="118"/>
        <v>35.894117647058827</v>
      </c>
      <c r="M335" s="2">
        <v>0</v>
      </c>
      <c r="N335" s="2">
        <f t="shared" si="112"/>
        <v>0</v>
      </c>
      <c r="O335" s="28">
        <v>0.5</v>
      </c>
      <c r="P335" s="28">
        <f t="shared" si="113"/>
        <v>13.47</v>
      </c>
      <c r="Q335" s="27">
        <f t="shared" si="119"/>
        <v>0.55679287305122493</v>
      </c>
      <c r="R335" s="27">
        <f t="shared" si="120"/>
        <v>36.45091052011005</v>
      </c>
      <c r="S335" s="2">
        <v>30</v>
      </c>
      <c r="T335" s="28">
        <v>0.5</v>
      </c>
      <c r="U335" s="28">
        <f t="shared" si="121"/>
        <v>30.5</v>
      </c>
      <c r="V335" s="28">
        <f t="shared" si="114"/>
        <v>39</v>
      </c>
      <c r="W335" s="27">
        <f t="shared" si="122"/>
        <v>7.8205128205128203</v>
      </c>
      <c r="X335" s="21">
        <f t="shared" si="123"/>
        <v>67.453241522441047</v>
      </c>
      <c r="Y335" s="2">
        <f t="shared" si="115"/>
        <v>54</v>
      </c>
      <c r="Z335" s="2">
        <v>58</v>
      </c>
      <c r="AA335" s="22">
        <f t="shared" si="124"/>
        <v>0.93103448275862066</v>
      </c>
    </row>
    <row r="336" spans="1:27">
      <c r="A336" s="23" t="s">
        <v>554</v>
      </c>
      <c r="B336" s="25" t="s">
        <v>555</v>
      </c>
      <c r="C336" s="2" t="s">
        <v>26</v>
      </c>
      <c r="D336" s="2" t="s">
        <v>491</v>
      </c>
      <c r="E336" s="2">
        <v>70</v>
      </c>
      <c r="F336" s="21">
        <v>1</v>
      </c>
      <c r="G336" s="21">
        <f t="shared" si="116"/>
        <v>71</v>
      </c>
      <c r="H336" s="21">
        <f t="shared" si="110"/>
        <v>88</v>
      </c>
      <c r="I336" s="27">
        <f t="shared" si="117"/>
        <v>24.204545454545453</v>
      </c>
      <c r="J336" s="2">
        <v>3.32</v>
      </c>
      <c r="K336" s="2">
        <f t="shared" si="111"/>
        <v>4.25</v>
      </c>
      <c r="L336" s="27">
        <f t="shared" si="118"/>
        <v>35.152941176470584</v>
      </c>
      <c r="M336" s="2">
        <v>0</v>
      </c>
      <c r="N336" s="2">
        <f t="shared" si="112"/>
        <v>0</v>
      </c>
      <c r="O336" s="28">
        <v>1.5</v>
      </c>
      <c r="P336" s="28">
        <f t="shared" si="113"/>
        <v>13.47</v>
      </c>
      <c r="Q336" s="27">
        <f t="shared" si="119"/>
        <v>1.6703786191536747</v>
      </c>
      <c r="R336" s="27">
        <f t="shared" si="120"/>
        <v>36.823319795624258</v>
      </c>
      <c r="S336" s="2">
        <v>30</v>
      </c>
      <c r="T336" s="28">
        <v>0.5</v>
      </c>
      <c r="U336" s="28">
        <f t="shared" si="121"/>
        <v>30.5</v>
      </c>
      <c r="V336" s="28">
        <f t="shared" si="114"/>
        <v>39</v>
      </c>
      <c r="W336" s="27">
        <f t="shared" si="122"/>
        <v>7.8205128205128203</v>
      </c>
      <c r="X336" s="21">
        <f t="shared" si="123"/>
        <v>68.848378070682529</v>
      </c>
      <c r="Y336" s="2">
        <f t="shared" si="115"/>
        <v>50</v>
      </c>
      <c r="Z336" s="2">
        <v>58</v>
      </c>
      <c r="AA336" s="22">
        <f t="shared" si="124"/>
        <v>0.86206896551724133</v>
      </c>
    </row>
    <row r="337" spans="1:27">
      <c r="A337" s="23" t="s">
        <v>556</v>
      </c>
      <c r="B337" s="25" t="s">
        <v>557</v>
      </c>
      <c r="C337" s="2" t="s">
        <v>26</v>
      </c>
      <c r="D337" s="2" t="s">
        <v>491</v>
      </c>
      <c r="E337" s="2">
        <v>69</v>
      </c>
      <c r="F337" s="21">
        <v>1</v>
      </c>
      <c r="G337" s="21">
        <f t="shared" si="116"/>
        <v>70</v>
      </c>
      <c r="H337" s="21">
        <f t="shared" si="110"/>
        <v>88</v>
      </c>
      <c r="I337" s="27">
        <f t="shared" si="117"/>
        <v>23.863636363636363</v>
      </c>
      <c r="J337" s="2">
        <v>3.64</v>
      </c>
      <c r="K337" s="2">
        <f t="shared" si="111"/>
        <v>4.25</v>
      </c>
      <c r="L337" s="27">
        <f t="shared" si="118"/>
        <v>38.541176470588233</v>
      </c>
      <c r="M337" s="2">
        <v>0</v>
      </c>
      <c r="N337" s="2">
        <f t="shared" si="112"/>
        <v>0</v>
      </c>
      <c r="O337" s="28">
        <v>0.5</v>
      </c>
      <c r="P337" s="28">
        <f t="shared" si="113"/>
        <v>13.47</v>
      </c>
      <c r="Q337" s="27">
        <f t="shared" si="119"/>
        <v>0.55679287305122493</v>
      </c>
      <c r="R337" s="27">
        <f t="shared" si="120"/>
        <v>39.097969343639456</v>
      </c>
      <c r="S337" s="2">
        <v>30</v>
      </c>
      <c r="T337" s="28">
        <v>0.5</v>
      </c>
      <c r="U337" s="28">
        <f t="shared" si="121"/>
        <v>30.5</v>
      </c>
      <c r="V337" s="28">
        <f t="shared" si="114"/>
        <v>39</v>
      </c>
      <c r="W337" s="27">
        <f t="shared" si="122"/>
        <v>7.8205128205128203</v>
      </c>
      <c r="X337" s="21">
        <f t="shared" si="123"/>
        <v>70.78211852778864</v>
      </c>
      <c r="Y337" s="2">
        <f t="shared" si="115"/>
        <v>34</v>
      </c>
      <c r="Z337" s="2">
        <v>58</v>
      </c>
      <c r="AA337" s="22">
        <f t="shared" si="124"/>
        <v>0.58620689655172409</v>
      </c>
    </row>
    <row r="338" spans="1:27">
      <c r="A338" s="23" t="s">
        <v>558</v>
      </c>
      <c r="B338" s="25" t="s">
        <v>559</v>
      </c>
      <c r="C338" s="2" t="s">
        <v>26</v>
      </c>
      <c r="D338" s="2" t="s">
        <v>491</v>
      </c>
      <c r="E338" s="2">
        <v>70</v>
      </c>
      <c r="F338" s="21">
        <v>3.05</v>
      </c>
      <c r="G338" s="21">
        <f t="shared" si="116"/>
        <v>73.05</v>
      </c>
      <c r="H338" s="21">
        <f t="shared" si="110"/>
        <v>88</v>
      </c>
      <c r="I338" s="27">
        <f t="shared" si="117"/>
        <v>24.90340909090909</v>
      </c>
      <c r="J338" s="2">
        <v>3.64</v>
      </c>
      <c r="K338" s="2">
        <f t="shared" si="111"/>
        <v>4.25</v>
      </c>
      <c r="L338" s="27">
        <f t="shared" si="118"/>
        <v>38.541176470588233</v>
      </c>
      <c r="M338" s="2">
        <v>0</v>
      </c>
      <c r="N338" s="2">
        <f t="shared" si="112"/>
        <v>0</v>
      </c>
      <c r="O338" s="28">
        <v>0</v>
      </c>
      <c r="P338" s="28">
        <f t="shared" si="113"/>
        <v>13.47</v>
      </c>
      <c r="Q338" s="27">
        <f t="shared" si="119"/>
        <v>0</v>
      </c>
      <c r="R338" s="27">
        <f t="shared" si="120"/>
        <v>38.541176470588233</v>
      </c>
      <c r="S338" s="2">
        <v>30</v>
      </c>
      <c r="T338" s="28">
        <v>0</v>
      </c>
      <c r="U338" s="28">
        <f t="shared" si="121"/>
        <v>30</v>
      </c>
      <c r="V338" s="28">
        <f t="shared" si="114"/>
        <v>39</v>
      </c>
      <c r="W338" s="27">
        <f t="shared" si="122"/>
        <v>7.6923076923076925</v>
      </c>
      <c r="X338" s="21">
        <f t="shared" si="123"/>
        <v>71.136893253805013</v>
      </c>
      <c r="Y338" s="2">
        <f t="shared" si="115"/>
        <v>32</v>
      </c>
      <c r="Z338" s="2">
        <v>58</v>
      </c>
      <c r="AA338" s="22">
        <f t="shared" si="124"/>
        <v>0.55172413793103448</v>
      </c>
    </row>
    <row r="339" spans="1:27">
      <c r="A339" s="23" t="s">
        <v>560</v>
      </c>
      <c r="B339" s="25" t="s">
        <v>561</v>
      </c>
      <c r="C339" s="2" t="s">
        <v>26</v>
      </c>
      <c r="D339" s="2" t="s">
        <v>491</v>
      </c>
      <c r="E339" s="2">
        <v>70</v>
      </c>
      <c r="F339" s="21">
        <v>2</v>
      </c>
      <c r="G339" s="21">
        <f t="shared" si="116"/>
        <v>72</v>
      </c>
      <c r="H339" s="21">
        <f t="shared" si="110"/>
        <v>88</v>
      </c>
      <c r="I339" s="27">
        <f t="shared" si="117"/>
        <v>24.545454545454547</v>
      </c>
      <c r="J339" s="2">
        <v>3.54</v>
      </c>
      <c r="K339" s="2">
        <f t="shared" si="111"/>
        <v>4.25</v>
      </c>
      <c r="L339" s="27">
        <f t="shared" si="118"/>
        <v>37.482352941176472</v>
      </c>
      <c r="M339" s="2">
        <v>0</v>
      </c>
      <c r="N339" s="2">
        <f t="shared" si="112"/>
        <v>0</v>
      </c>
      <c r="O339" s="28">
        <v>0</v>
      </c>
      <c r="P339" s="28">
        <f t="shared" si="113"/>
        <v>13.47</v>
      </c>
      <c r="Q339" s="27">
        <f t="shared" si="119"/>
        <v>0</v>
      </c>
      <c r="R339" s="27">
        <f t="shared" si="120"/>
        <v>37.482352941176472</v>
      </c>
      <c r="S339" s="2">
        <v>30</v>
      </c>
      <c r="T339" s="28">
        <v>0</v>
      </c>
      <c r="U339" s="28">
        <f t="shared" si="121"/>
        <v>30</v>
      </c>
      <c r="V339" s="28">
        <f t="shared" si="114"/>
        <v>39</v>
      </c>
      <c r="W339" s="27">
        <f t="shared" si="122"/>
        <v>7.6923076923076925</v>
      </c>
      <c r="X339" s="21">
        <f t="shared" si="123"/>
        <v>69.720115178938713</v>
      </c>
      <c r="Y339" s="2">
        <f t="shared" si="115"/>
        <v>44</v>
      </c>
      <c r="Z339" s="2">
        <v>58</v>
      </c>
      <c r="AA339" s="22">
        <f t="shared" si="124"/>
        <v>0.75862068965517238</v>
      </c>
    </row>
    <row r="340" spans="1:27">
      <c r="A340" s="23" t="s">
        <v>562</v>
      </c>
      <c r="B340" s="25" t="s">
        <v>563</v>
      </c>
      <c r="C340" s="2" t="s">
        <v>26</v>
      </c>
      <c r="D340" s="2" t="s">
        <v>491</v>
      </c>
      <c r="E340" s="2">
        <v>70</v>
      </c>
      <c r="F340" s="21">
        <v>11.5</v>
      </c>
      <c r="G340" s="21">
        <f t="shared" si="116"/>
        <v>81.5</v>
      </c>
      <c r="H340" s="21">
        <f t="shared" si="110"/>
        <v>88</v>
      </c>
      <c r="I340" s="27">
        <f t="shared" si="117"/>
        <v>27.78409090909091</v>
      </c>
      <c r="J340" s="2">
        <v>3.79</v>
      </c>
      <c r="K340" s="2">
        <f t="shared" si="111"/>
        <v>4.25</v>
      </c>
      <c r="L340" s="27">
        <f t="shared" si="118"/>
        <v>40.129411764705878</v>
      </c>
      <c r="M340" s="2">
        <v>0</v>
      </c>
      <c r="N340" s="2">
        <f t="shared" si="112"/>
        <v>0</v>
      </c>
      <c r="O340" s="28">
        <v>0</v>
      </c>
      <c r="P340" s="28">
        <f t="shared" si="113"/>
        <v>13.47</v>
      </c>
      <c r="Q340" s="27">
        <f t="shared" si="119"/>
        <v>0</v>
      </c>
      <c r="R340" s="27">
        <f t="shared" si="120"/>
        <v>40.129411764705878</v>
      </c>
      <c r="S340" s="2">
        <v>30</v>
      </c>
      <c r="T340" s="28">
        <v>0</v>
      </c>
      <c r="U340" s="28">
        <f t="shared" si="121"/>
        <v>30</v>
      </c>
      <c r="V340" s="28">
        <f t="shared" si="114"/>
        <v>39</v>
      </c>
      <c r="W340" s="27">
        <f t="shared" si="122"/>
        <v>7.6923076923076925</v>
      </c>
      <c r="X340" s="21">
        <f t="shared" si="123"/>
        <v>75.605810366104478</v>
      </c>
      <c r="Y340" s="2">
        <f t="shared" si="115"/>
        <v>17</v>
      </c>
      <c r="Z340" s="2">
        <v>58</v>
      </c>
      <c r="AA340" s="22">
        <f t="shared" si="124"/>
        <v>0.29310344827586204</v>
      </c>
    </row>
    <row r="341" spans="1:27">
      <c r="A341" s="23" t="s">
        <v>564</v>
      </c>
      <c r="B341" s="25" t="s">
        <v>565</v>
      </c>
      <c r="C341" s="2" t="s">
        <v>26</v>
      </c>
      <c r="D341" s="2" t="s">
        <v>491</v>
      </c>
      <c r="E341" s="2">
        <v>70</v>
      </c>
      <c r="F341" s="21">
        <v>4</v>
      </c>
      <c r="G341" s="21">
        <f t="shared" si="116"/>
        <v>74</v>
      </c>
      <c r="H341" s="21">
        <f t="shared" si="110"/>
        <v>88</v>
      </c>
      <c r="I341" s="27">
        <f t="shared" si="117"/>
        <v>25.227272727272727</v>
      </c>
      <c r="J341" s="2">
        <v>3.57</v>
      </c>
      <c r="K341" s="2">
        <f t="shared" si="111"/>
        <v>4.25</v>
      </c>
      <c r="L341" s="27">
        <f t="shared" si="118"/>
        <v>37.799999999999997</v>
      </c>
      <c r="M341" s="2">
        <v>0</v>
      </c>
      <c r="N341" s="2">
        <f t="shared" si="112"/>
        <v>0</v>
      </c>
      <c r="O341" s="28">
        <v>0</v>
      </c>
      <c r="P341" s="28">
        <f t="shared" si="113"/>
        <v>13.47</v>
      </c>
      <c r="Q341" s="27">
        <f t="shared" si="119"/>
        <v>0</v>
      </c>
      <c r="R341" s="27">
        <f t="shared" si="120"/>
        <v>37.799999999999997</v>
      </c>
      <c r="S341" s="2">
        <v>30</v>
      </c>
      <c r="T341" s="28">
        <v>0</v>
      </c>
      <c r="U341" s="28">
        <f t="shared" si="121"/>
        <v>30</v>
      </c>
      <c r="V341" s="28">
        <f t="shared" si="114"/>
        <v>39</v>
      </c>
      <c r="W341" s="27">
        <f t="shared" si="122"/>
        <v>7.6923076923076925</v>
      </c>
      <c r="X341" s="21">
        <f t="shared" si="123"/>
        <v>70.71958041958041</v>
      </c>
      <c r="Y341" s="2">
        <f t="shared" si="115"/>
        <v>36</v>
      </c>
      <c r="Z341" s="2">
        <v>58</v>
      </c>
      <c r="AA341" s="22">
        <f t="shared" si="124"/>
        <v>0.62068965517241381</v>
      </c>
    </row>
    <row r="342" spans="1:27">
      <c r="A342" s="23" t="s">
        <v>566</v>
      </c>
      <c r="B342" s="25" t="s">
        <v>567</v>
      </c>
      <c r="C342" s="2" t="s">
        <v>26</v>
      </c>
      <c r="D342" s="2" t="s">
        <v>491</v>
      </c>
      <c r="E342" s="2">
        <v>70</v>
      </c>
      <c r="F342" s="21">
        <v>1</v>
      </c>
      <c r="G342" s="21">
        <f t="shared" si="116"/>
        <v>71</v>
      </c>
      <c r="H342" s="21">
        <f t="shared" si="110"/>
        <v>88</v>
      </c>
      <c r="I342" s="27">
        <f t="shared" si="117"/>
        <v>24.204545454545453</v>
      </c>
      <c r="J342" s="2">
        <v>3.57</v>
      </c>
      <c r="K342" s="2">
        <f t="shared" si="111"/>
        <v>4.25</v>
      </c>
      <c r="L342" s="27">
        <f t="shared" si="118"/>
        <v>37.799999999999997</v>
      </c>
      <c r="M342" s="2">
        <v>0</v>
      </c>
      <c r="N342" s="2">
        <f t="shared" si="112"/>
        <v>0</v>
      </c>
      <c r="O342" s="28">
        <v>8.5</v>
      </c>
      <c r="P342" s="28">
        <f t="shared" si="113"/>
        <v>13.47</v>
      </c>
      <c r="Q342" s="27">
        <f t="shared" si="119"/>
        <v>9.4654788418708229</v>
      </c>
      <c r="R342" s="27">
        <f t="shared" si="120"/>
        <v>47.265478841870816</v>
      </c>
      <c r="S342" s="2">
        <v>30</v>
      </c>
      <c r="T342" s="28">
        <v>0.5</v>
      </c>
      <c r="U342" s="28">
        <f t="shared" si="121"/>
        <v>30.5</v>
      </c>
      <c r="V342" s="28">
        <f t="shared" si="114"/>
        <v>39</v>
      </c>
      <c r="W342" s="27">
        <f t="shared" si="122"/>
        <v>7.8205128205128203</v>
      </c>
      <c r="X342" s="21">
        <f t="shared" si="123"/>
        <v>79.290537116929087</v>
      </c>
      <c r="Y342" s="2">
        <f t="shared" si="115"/>
        <v>10</v>
      </c>
      <c r="Z342" s="2">
        <v>58</v>
      </c>
      <c r="AA342" s="22">
        <f t="shared" si="124"/>
        <v>0.17241379310344829</v>
      </c>
    </row>
    <row r="343" spans="1:27">
      <c r="A343" s="23" t="s">
        <v>568</v>
      </c>
      <c r="B343" s="25" t="s">
        <v>569</v>
      </c>
      <c r="C343" s="2" t="s">
        <v>26</v>
      </c>
      <c r="D343" s="2" t="s">
        <v>491</v>
      </c>
      <c r="E343" s="2">
        <v>70</v>
      </c>
      <c r="F343" s="21">
        <v>-1</v>
      </c>
      <c r="G343" s="21">
        <f t="shared" si="116"/>
        <v>69</v>
      </c>
      <c r="H343" s="21">
        <f t="shared" si="110"/>
        <v>88</v>
      </c>
      <c r="I343" s="27">
        <f t="shared" si="117"/>
        <v>23.522727272727273</v>
      </c>
      <c r="J343" s="2">
        <v>3.61</v>
      </c>
      <c r="K343" s="2">
        <f t="shared" si="111"/>
        <v>4.25</v>
      </c>
      <c r="L343" s="27">
        <f t="shared" si="118"/>
        <v>38.223529411764702</v>
      </c>
      <c r="M343" s="2">
        <v>0</v>
      </c>
      <c r="N343" s="2">
        <f t="shared" si="112"/>
        <v>0</v>
      </c>
      <c r="O343" s="28">
        <v>7.58</v>
      </c>
      <c r="P343" s="28">
        <f t="shared" si="113"/>
        <v>13.47</v>
      </c>
      <c r="Q343" s="27">
        <f t="shared" si="119"/>
        <v>8.4409799554565694</v>
      </c>
      <c r="R343" s="27">
        <f t="shared" si="120"/>
        <v>46.664509367221271</v>
      </c>
      <c r="S343" s="2">
        <v>30</v>
      </c>
      <c r="T343" s="28">
        <v>0.5</v>
      </c>
      <c r="U343" s="28">
        <f t="shared" si="121"/>
        <v>30.5</v>
      </c>
      <c r="V343" s="28">
        <f t="shared" si="114"/>
        <v>39</v>
      </c>
      <c r="W343" s="27">
        <f t="shared" si="122"/>
        <v>7.8205128205128203</v>
      </c>
      <c r="X343" s="21">
        <f t="shared" si="123"/>
        <v>78.007749460461355</v>
      </c>
      <c r="Y343" s="2">
        <f t="shared" si="115"/>
        <v>13</v>
      </c>
      <c r="Z343" s="2">
        <v>58</v>
      </c>
      <c r="AA343" s="22">
        <f t="shared" si="124"/>
        <v>0.22413793103448276</v>
      </c>
    </row>
    <row r="344" spans="1:27">
      <c r="A344" s="23" t="s">
        <v>570</v>
      </c>
      <c r="B344" s="25" t="s">
        <v>571</v>
      </c>
      <c r="C344" s="2" t="s">
        <v>26</v>
      </c>
      <c r="D344" s="2" t="s">
        <v>491</v>
      </c>
      <c r="E344" s="2">
        <v>70</v>
      </c>
      <c r="F344" s="21">
        <v>-1</v>
      </c>
      <c r="G344" s="21">
        <f t="shared" si="116"/>
        <v>69</v>
      </c>
      <c r="H344" s="21">
        <f t="shared" si="110"/>
        <v>88</v>
      </c>
      <c r="I344" s="27">
        <f t="shared" si="117"/>
        <v>23.522727272727273</v>
      </c>
      <c r="J344" s="2">
        <v>3.57</v>
      </c>
      <c r="K344" s="2">
        <f t="shared" si="111"/>
        <v>4.25</v>
      </c>
      <c r="L344" s="27">
        <f t="shared" si="118"/>
        <v>37.799999999999997</v>
      </c>
      <c r="M344" s="2">
        <v>0</v>
      </c>
      <c r="N344" s="2">
        <f t="shared" si="112"/>
        <v>0</v>
      </c>
      <c r="O344" s="28">
        <v>0.57999999999999996</v>
      </c>
      <c r="P344" s="28">
        <f t="shared" si="113"/>
        <v>13.47</v>
      </c>
      <c r="Q344" s="27">
        <f t="shared" si="119"/>
        <v>0.64587973273942079</v>
      </c>
      <c r="R344" s="27">
        <f t="shared" si="120"/>
        <v>38.445879732739421</v>
      </c>
      <c r="S344" s="2">
        <v>30</v>
      </c>
      <c r="T344" s="28">
        <v>0.5</v>
      </c>
      <c r="U344" s="28">
        <f t="shared" si="121"/>
        <v>30.5</v>
      </c>
      <c r="V344" s="28">
        <f t="shared" si="114"/>
        <v>39</v>
      </c>
      <c r="W344" s="27">
        <f t="shared" si="122"/>
        <v>7.8205128205128203</v>
      </c>
      <c r="X344" s="21">
        <f t="shared" si="123"/>
        <v>69.789119825979512</v>
      </c>
      <c r="Y344" s="2">
        <f t="shared" si="115"/>
        <v>43</v>
      </c>
      <c r="Z344" s="2">
        <v>58</v>
      </c>
      <c r="AA344" s="22">
        <f t="shared" si="124"/>
        <v>0.74137931034482762</v>
      </c>
    </row>
    <row r="345" spans="1:27">
      <c r="A345" s="23" t="s">
        <v>572</v>
      </c>
      <c r="B345" s="25" t="s">
        <v>573</v>
      </c>
      <c r="C345" s="2" t="s">
        <v>26</v>
      </c>
      <c r="D345" s="2" t="s">
        <v>491</v>
      </c>
      <c r="E345" s="2">
        <v>70</v>
      </c>
      <c r="F345" s="21">
        <v>5</v>
      </c>
      <c r="G345" s="21">
        <f t="shared" si="116"/>
        <v>75</v>
      </c>
      <c r="H345" s="21">
        <f t="shared" si="110"/>
        <v>88</v>
      </c>
      <c r="I345" s="27">
        <f t="shared" si="117"/>
        <v>25.56818181818182</v>
      </c>
      <c r="J345" s="2">
        <v>3.71</v>
      </c>
      <c r="K345" s="2">
        <f t="shared" si="111"/>
        <v>4.25</v>
      </c>
      <c r="L345" s="27">
        <f t="shared" si="118"/>
        <v>39.28235294117647</v>
      </c>
      <c r="M345" s="2">
        <v>0</v>
      </c>
      <c r="N345" s="2">
        <f t="shared" si="112"/>
        <v>0</v>
      </c>
      <c r="O345" s="28">
        <v>10.33</v>
      </c>
      <c r="P345" s="28">
        <f t="shared" si="113"/>
        <v>13.47</v>
      </c>
      <c r="Q345" s="27">
        <f t="shared" si="119"/>
        <v>11.503340757238307</v>
      </c>
      <c r="R345" s="27">
        <f t="shared" si="120"/>
        <v>50.785693698414775</v>
      </c>
      <c r="S345" s="2">
        <v>30</v>
      </c>
      <c r="T345" s="28">
        <v>7.5</v>
      </c>
      <c r="U345" s="28">
        <f t="shared" si="121"/>
        <v>37.5</v>
      </c>
      <c r="V345" s="28">
        <f t="shared" si="114"/>
        <v>39</v>
      </c>
      <c r="W345" s="27">
        <f t="shared" si="122"/>
        <v>9.615384615384615</v>
      </c>
      <c r="X345" s="21">
        <f t="shared" si="123"/>
        <v>85.969260131981201</v>
      </c>
      <c r="Y345" s="2">
        <f t="shared" si="115"/>
        <v>3</v>
      </c>
      <c r="Z345" s="2">
        <v>58</v>
      </c>
      <c r="AA345" s="22">
        <f t="shared" si="124"/>
        <v>5.1724137931034482E-2</v>
      </c>
    </row>
    <row r="346" spans="1:27">
      <c r="A346" s="23" t="s">
        <v>574</v>
      </c>
      <c r="B346" s="25" t="s">
        <v>575</v>
      </c>
      <c r="C346" s="2" t="s">
        <v>26</v>
      </c>
      <c r="D346" s="2" t="s">
        <v>491</v>
      </c>
      <c r="E346" s="2">
        <v>70</v>
      </c>
      <c r="F346" s="21">
        <v>5</v>
      </c>
      <c r="G346" s="21">
        <f t="shared" si="116"/>
        <v>75</v>
      </c>
      <c r="H346" s="21">
        <f t="shared" si="110"/>
        <v>88</v>
      </c>
      <c r="I346" s="27">
        <f t="shared" si="117"/>
        <v>25.56818181818182</v>
      </c>
      <c r="J346" s="2">
        <v>3.79</v>
      </c>
      <c r="K346" s="2">
        <f t="shared" si="111"/>
        <v>4.25</v>
      </c>
      <c r="L346" s="27">
        <f t="shared" si="118"/>
        <v>40.129411764705878</v>
      </c>
      <c r="M346" s="2">
        <v>0</v>
      </c>
      <c r="N346" s="2">
        <f t="shared" si="112"/>
        <v>0</v>
      </c>
      <c r="O346" s="28">
        <v>0.5</v>
      </c>
      <c r="P346" s="28">
        <f t="shared" si="113"/>
        <v>13.47</v>
      </c>
      <c r="Q346" s="27">
        <f t="shared" si="119"/>
        <v>0.55679287305122493</v>
      </c>
      <c r="R346" s="27">
        <f t="shared" si="120"/>
        <v>40.6862046377571</v>
      </c>
      <c r="S346" s="2">
        <v>30</v>
      </c>
      <c r="T346" s="28">
        <v>1</v>
      </c>
      <c r="U346" s="28">
        <f t="shared" si="121"/>
        <v>31</v>
      </c>
      <c r="V346" s="28">
        <f t="shared" si="114"/>
        <v>39</v>
      </c>
      <c r="W346" s="27">
        <f t="shared" si="122"/>
        <v>7.948717948717948</v>
      </c>
      <c r="X346" s="21">
        <f t="shared" si="123"/>
        <v>74.203104404656855</v>
      </c>
      <c r="Y346" s="2">
        <f t="shared" si="115"/>
        <v>23</v>
      </c>
      <c r="Z346" s="2">
        <v>58</v>
      </c>
      <c r="AA346" s="22">
        <f t="shared" si="124"/>
        <v>0.39655172413793105</v>
      </c>
    </row>
    <row r="347" spans="1:27">
      <c r="A347" s="23" t="s">
        <v>576</v>
      </c>
      <c r="B347" s="25" t="s">
        <v>577</v>
      </c>
      <c r="C347" s="2" t="s">
        <v>26</v>
      </c>
      <c r="D347" s="2" t="s">
        <v>491</v>
      </c>
      <c r="E347" s="2">
        <v>70</v>
      </c>
      <c r="F347" s="21">
        <v>0</v>
      </c>
      <c r="G347" s="21">
        <f t="shared" si="116"/>
        <v>70</v>
      </c>
      <c r="H347" s="21">
        <f t="shared" si="110"/>
        <v>88</v>
      </c>
      <c r="I347" s="27">
        <f t="shared" si="117"/>
        <v>23.863636363636363</v>
      </c>
      <c r="J347" s="2">
        <v>3.64</v>
      </c>
      <c r="K347" s="2">
        <f t="shared" si="111"/>
        <v>4.25</v>
      </c>
      <c r="L347" s="27">
        <f t="shared" si="118"/>
        <v>38.541176470588233</v>
      </c>
      <c r="M347" s="2">
        <v>0</v>
      </c>
      <c r="N347" s="2">
        <f t="shared" si="112"/>
        <v>0</v>
      </c>
      <c r="O347" s="28">
        <v>0</v>
      </c>
      <c r="P347" s="28">
        <f t="shared" si="113"/>
        <v>13.47</v>
      </c>
      <c r="Q347" s="27">
        <f t="shared" si="119"/>
        <v>0</v>
      </c>
      <c r="R347" s="27">
        <f t="shared" si="120"/>
        <v>38.541176470588233</v>
      </c>
      <c r="S347" s="2">
        <v>30</v>
      </c>
      <c r="T347" s="28">
        <v>7</v>
      </c>
      <c r="U347" s="28">
        <f t="shared" si="121"/>
        <v>37</v>
      </c>
      <c r="V347" s="28">
        <f t="shared" si="114"/>
        <v>39</v>
      </c>
      <c r="W347" s="27">
        <f t="shared" si="122"/>
        <v>9.4871794871794872</v>
      </c>
      <c r="X347" s="21">
        <f t="shared" si="123"/>
        <v>71.891992321404089</v>
      </c>
      <c r="Y347" s="2">
        <f t="shared" si="115"/>
        <v>29</v>
      </c>
      <c r="Z347" s="2">
        <v>58</v>
      </c>
      <c r="AA347" s="22">
        <f t="shared" si="124"/>
        <v>0.5</v>
      </c>
    </row>
    <row r="348" spans="1:27">
      <c r="A348" s="23" t="s">
        <v>578</v>
      </c>
      <c r="B348" s="25" t="s">
        <v>579</v>
      </c>
      <c r="C348" s="2" t="s">
        <v>26</v>
      </c>
      <c r="D348" s="2" t="s">
        <v>491</v>
      </c>
      <c r="E348" s="2">
        <v>70</v>
      </c>
      <c r="F348" s="21">
        <v>5</v>
      </c>
      <c r="G348" s="21">
        <f t="shared" si="116"/>
        <v>75</v>
      </c>
      <c r="H348" s="21">
        <f t="shared" si="110"/>
        <v>88</v>
      </c>
      <c r="I348" s="27">
        <f t="shared" si="117"/>
        <v>25.56818181818182</v>
      </c>
      <c r="J348" s="2">
        <v>3.54</v>
      </c>
      <c r="K348" s="2">
        <f t="shared" si="111"/>
        <v>4.25</v>
      </c>
      <c r="L348" s="27">
        <f t="shared" si="118"/>
        <v>37.482352941176472</v>
      </c>
      <c r="M348" s="2">
        <v>0</v>
      </c>
      <c r="N348" s="2">
        <f t="shared" si="112"/>
        <v>0</v>
      </c>
      <c r="O348" s="28">
        <v>0</v>
      </c>
      <c r="P348" s="28">
        <f t="shared" si="113"/>
        <v>13.47</v>
      </c>
      <c r="Q348" s="27">
        <f t="shared" si="119"/>
        <v>0</v>
      </c>
      <c r="R348" s="27">
        <f t="shared" si="120"/>
        <v>37.482352941176472</v>
      </c>
      <c r="S348" s="2">
        <v>30</v>
      </c>
      <c r="T348" s="28">
        <v>7</v>
      </c>
      <c r="U348" s="28">
        <f t="shared" si="121"/>
        <v>37</v>
      </c>
      <c r="V348" s="28">
        <f t="shared" si="114"/>
        <v>39</v>
      </c>
      <c r="W348" s="27">
        <f t="shared" si="122"/>
        <v>9.4871794871794872</v>
      </c>
      <c r="X348" s="21">
        <f t="shared" si="123"/>
        <v>72.537714246537774</v>
      </c>
      <c r="Y348" s="2">
        <f t="shared" si="115"/>
        <v>27</v>
      </c>
      <c r="Z348" s="2">
        <v>58</v>
      </c>
      <c r="AA348" s="22">
        <f t="shared" si="124"/>
        <v>0.46551724137931033</v>
      </c>
    </row>
    <row r="349" spans="1:27">
      <c r="A349" s="23" t="s">
        <v>580</v>
      </c>
      <c r="B349" s="25" t="s">
        <v>581</v>
      </c>
      <c r="C349" s="2" t="s">
        <v>26</v>
      </c>
      <c r="D349" s="2" t="s">
        <v>491</v>
      </c>
      <c r="E349" s="2">
        <v>70</v>
      </c>
      <c r="F349" s="21">
        <v>3</v>
      </c>
      <c r="G349" s="21">
        <f t="shared" si="116"/>
        <v>73</v>
      </c>
      <c r="H349" s="21">
        <f t="shared" si="110"/>
        <v>88</v>
      </c>
      <c r="I349" s="27">
        <f t="shared" si="117"/>
        <v>24.886363636363637</v>
      </c>
      <c r="J349" s="2">
        <v>3.39</v>
      </c>
      <c r="K349" s="2">
        <f t="shared" si="111"/>
        <v>4.25</v>
      </c>
      <c r="L349" s="27">
        <f t="shared" si="118"/>
        <v>35.894117647058827</v>
      </c>
      <c r="M349" s="2">
        <v>0</v>
      </c>
      <c r="N349" s="2">
        <f t="shared" si="112"/>
        <v>0</v>
      </c>
      <c r="O349" s="28">
        <v>0</v>
      </c>
      <c r="P349" s="28">
        <f t="shared" si="113"/>
        <v>13.47</v>
      </c>
      <c r="Q349" s="27">
        <f t="shared" si="119"/>
        <v>0</v>
      </c>
      <c r="R349" s="27">
        <f t="shared" si="120"/>
        <v>35.894117647058827</v>
      </c>
      <c r="S349" s="2">
        <v>30</v>
      </c>
      <c r="T349" s="28">
        <v>1</v>
      </c>
      <c r="U349" s="28">
        <f t="shared" si="121"/>
        <v>31</v>
      </c>
      <c r="V349" s="28">
        <f t="shared" si="114"/>
        <v>39</v>
      </c>
      <c r="W349" s="27">
        <f t="shared" si="122"/>
        <v>7.948717948717948</v>
      </c>
      <c r="X349" s="21">
        <f t="shared" si="123"/>
        <v>68.729199232140402</v>
      </c>
      <c r="Y349" s="2">
        <f t="shared" si="115"/>
        <v>51</v>
      </c>
      <c r="Z349" s="2">
        <v>58</v>
      </c>
      <c r="AA349" s="22">
        <f t="shared" si="124"/>
        <v>0.87931034482758619</v>
      </c>
    </row>
    <row r="350" spans="1:27">
      <c r="A350" s="23" t="s">
        <v>582</v>
      </c>
      <c r="B350" s="25" t="s">
        <v>583</v>
      </c>
      <c r="C350" s="2" t="s">
        <v>26</v>
      </c>
      <c r="D350" s="2" t="s">
        <v>491</v>
      </c>
      <c r="E350" s="2">
        <v>70</v>
      </c>
      <c r="F350" s="21">
        <v>5</v>
      </c>
      <c r="G350" s="21">
        <f t="shared" si="116"/>
        <v>75</v>
      </c>
      <c r="H350" s="21">
        <f t="shared" si="110"/>
        <v>88</v>
      </c>
      <c r="I350" s="27">
        <f t="shared" si="117"/>
        <v>25.56818181818182</v>
      </c>
      <c r="J350" s="2">
        <v>3.64</v>
      </c>
      <c r="K350" s="2">
        <f t="shared" si="111"/>
        <v>4.25</v>
      </c>
      <c r="L350" s="27">
        <f t="shared" si="118"/>
        <v>38.541176470588233</v>
      </c>
      <c r="M350" s="2">
        <v>0</v>
      </c>
      <c r="N350" s="2">
        <f t="shared" si="112"/>
        <v>0</v>
      </c>
      <c r="O350" s="28">
        <v>1.5</v>
      </c>
      <c r="P350" s="28">
        <f t="shared" si="113"/>
        <v>13.47</v>
      </c>
      <c r="Q350" s="27">
        <f t="shared" si="119"/>
        <v>1.6703786191536747</v>
      </c>
      <c r="R350" s="27">
        <f t="shared" si="120"/>
        <v>40.211555089741907</v>
      </c>
      <c r="S350" s="2">
        <v>30</v>
      </c>
      <c r="T350" s="28">
        <v>9</v>
      </c>
      <c r="U350" s="28">
        <f t="shared" si="121"/>
        <v>39</v>
      </c>
      <c r="V350" s="28">
        <f t="shared" si="114"/>
        <v>39</v>
      </c>
      <c r="W350" s="27">
        <f t="shared" si="122"/>
        <v>10</v>
      </c>
      <c r="X350" s="21">
        <f t="shared" si="123"/>
        <v>75.779736907923734</v>
      </c>
      <c r="Y350" s="2">
        <f t="shared" si="115"/>
        <v>16</v>
      </c>
      <c r="Z350" s="2">
        <v>58</v>
      </c>
      <c r="AA350" s="22">
        <f t="shared" si="124"/>
        <v>0.27586206896551724</v>
      </c>
    </row>
    <row r="351" spans="1:27">
      <c r="A351" s="23" t="s">
        <v>584</v>
      </c>
      <c r="B351" s="25" t="s">
        <v>585</v>
      </c>
      <c r="C351" s="2" t="s">
        <v>26</v>
      </c>
      <c r="D351" s="2" t="s">
        <v>491</v>
      </c>
      <c r="E351" s="2">
        <v>70</v>
      </c>
      <c r="F351" s="21">
        <v>4</v>
      </c>
      <c r="G351" s="21">
        <f t="shared" si="116"/>
        <v>74</v>
      </c>
      <c r="H351" s="21">
        <f t="shared" si="110"/>
        <v>88</v>
      </c>
      <c r="I351" s="27">
        <f t="shared" si="117"/>
        <v>25.227272727272727</v>
      </c>
      <c r="J351" s="2">
        <v>3.5</v>
      </c>
      <c r="K351" s="2">
        <f t="shared" si="111"/>
        <v>4.25</v>
      </c>
      <c r="L351" s="27">
        <f t="shared" si="118"/>
        <v>37.058823529411761</v>
      </c>
      <c r="M351" s="2">
        <v>0</v>
      </c>
      <c r="N351" s="2">
        <f t="shared" si="112"/>
        <v>0</v>
      </c>
      <c r="O351" s="28">
        <v>0.25</v>
      </c>
      <c r="P351" s="28">
        <f t="shared" si="113"/>
        <v>13.47</v>
      </c>
      <c r="Q351" s="27">
        <f t="shared" si="119"/>
        <v>0.27839643652561247</v>
      </c>
      <c r="R351" s="27">
        <f t="shared" si="120"/>
        <v>37.337219965937372</v>
      </c>
      <c r="S351" s="2">
        <v>30</v>
      </c>
      <c r="T351" s="28">
        <v>1</v>
      </c>
      <c r="U351" s="28">
        <f t="shared" si="121"/>
        <v>31</v>
      </c>
      <c r="V351" s="28">
        <f t="shared" si="114"/>
        <v>39</v>
      </c>
      <c r="W351" s="27">
        <f t="shared" si="122"/>
        <v>7.948717948717948</v>
      </c>
      <c r="X351" s="21">
        <f t="shared" si="123"/>
        <v>70.51321064192804</v>
      </c>
      <c r="Y351" s="2">
        <f t="shared" si="115"/>
        <v>38</v>
      </c>
      <c r="Z351" s="2">
        <v>58</v>
      </c>
      <c r="AA351" s="22">
        <f t="shared" si="124"/>
        <v>0.65517241379310343</v>
      </c>
    </row>
    <row r="352" spans="1:27">
      <c r="A352" s="23" t="s">
        <v>586</v>
      </c>
      <c r="B352" s="25" t="s">
        <v>587</v>
      </c>
      <c r="C352" s="2" t="s">
        <v>26</v>
      </c>
      <c r="D352" s="2" t="s">
        <v>491</v>
      </c>
      <c r="E352" s="2">
        <v>70</v>
      </c>
      <c r="F352" s="21">
        <v>7</v>
      </c>
      <c r="G352" s="21">
        <f t="shared" si="116"/>
        <v>77</v>
      </c>
      <c r="H352" s="21">
        <f t="shared" si="110"/>
        <v>88</v>
      </c>
      <c r="I352" s="27">
        <f t="shared" si="117"/>
        <v>26.25</v>
      </c>
      <c r="J352" s="2">
        <v>3.82</v>
      </c>
      <c r="K352" s="2">
        <f t="shared" si="111"/>
        <v>4.25</v>
      </c>
      <c r="L352" s="27">
        <f t="shared" si="118"/>
        <v>40.44705882352941</v>
      </c>
      <c r="M352" s="2">
        <v>0</v>
      </c>
      <c r="N352" s="2">
        <f t="shared" si="112"/>
        <v>0</v>
      </c>
      <c r="O352" s="28">
        <v>0.25</v>
      </c>
      <c r="P352" s="28">
        <f t="shared" si="113"/>
        <v>13.47</v>
      </c>
      <c r="Q352" s="27">
        <f t="shared" si="119"/>
        <v>0.27839643652561247</v>
      </c>
      <c r="R352" s="27">
        <f t="shared" si="120"/>
        <v>40.725455260055021</v>
      </c>
      <c r="S352" s="2">
        <v>30</v>
      </c>
      <c r="T352" s="28">
        <v>5</v>
      </c>
      <c r="U352" s="28">
        <f t="shared" si="121"/>
        <v>35</v>
      </c>
      <c r="V352" s="28">
        <f t="shared" si="114"/>
        <v>39</v>
      </c>
      <c r="W352" s="27">
        <f t="shared" si="122"/>
        <v>8.9743589743589745</v>
      </c>
      <c r="X352" s="21">
        <f t="shared" si="123"/>
        <v>75.949814234413992</v>
      </c>
      <c r="Y352" s="2">
        <f t="shared" si="115"/>
        <v>15</v>
      </c>
      <c r="Z352" s="2">
        <v>58</v>
      </c>
      <c r="AA352" s="22">
        <f t="shared" si="124"/>
        <v>0.25862068965517243</v>
      </c>
    </row>
    <row r="353" spans="1:27">
      <c r="A353" s="23" t="s">
        <v>588</v>
      </c>
      <c r="B353" s="25" t="s">
        <v>589</v>
      </c>
      <c r="C353" s="2" t="s">
        <v>26</v>
      </c>
      <c r="D353" s="2" t="s">
        <v>491</v>
      </c>
      <c r="E353" s="2">
        <v>70</v>
      </c>
      <c r="F353" s="21">
        <v>9</v>
      </c>
      <c r="G353" s="21">
        <f t="shared" si="116"/>
        <v>79</v>
      </c>
      <c r="H353" s="21">
        <f t="shared" si="110"/>
        <v>88</v>
      </c>
      <c r="I353" s="27">
        <f t="shared" si="117"/>
        <v>26.93181818181818</v>
      </c>
      <c r="J353" s="2">
        <v>3.29</v>
      </c>
      <c r="K353" s="2">
        <f t="shared" si="111"/>
        <v>4.25</v>
      </c>
      <c r="L353" s="27">
        <f t="shared" si="118"/>
        <v>34.835294117647059</v>
      </c>
      <c r="M353" s="2">
        <v>0</v>
      </c>
      <c r="N353" s="2">
        <f t="shared" si="112"/>
        <v>0</v>
      </c>
      <c r="O353" s="28">
        <v>1.5</v>
      </c>
      <c r="P353" s="28">
        <f t="shared" si="113"/>
        <v>13.47</v>
      </c>
      <c r="Q353" s="27">
        <f t="shared" si="119"/>
        <v>1.6703786191536747</v>
      </c>
      <c r="R353" s="27">
        <f t="shared" si="120"/>
        <v>36.505672736800733</v>
      </c>
      <c r="S353" s="2">
        <v>30</v>
      </c>
      <c r="T353" s="28">
        <v>1</v>
      </c>
      <c r="U353" s="28">
        <f t="shared" si="121"/>
        <v>31</v>
      </c>
      <c r="V353" s="28">
        <f t="shared" si="114"/>
        <v>39</v>
      </c>
      <c r="W353" s="27">
        <f t="shared" si="122"/>
        <v>7.948717948717948</v>
      </c>
      <c r="X353" s="21">
        <f t="shared" si="123"/>
        <v>71.386208867336862</v>
      </c>
      <c r="Y353" s="2">
        <f t="shared" si="115"/>
        <v>30</v>
      </c>
      <c r="Z353" s="2">
        <v>58</v>
      </c>
      <c r="AA353" s="22">
        <f t="shared" si="124"/>
        <v>0.51724137931034486</v>
      </c>
    </row>
    <row r="354" spans="1:27">
      <c r="A354" s="23" t="s">
        <v>590</v>
      </c>
      <c r="B354" s="25" t="s">
        <v>591</v>
      </c>
      <c r="C354" s="2" t="s">
        <v>26</v>
      </c>
      <c r="D354" s="2" t="s">
        <v>491</v>
      </c>
      <c r="E354" s="2">
        <v>70</v>
      </c>
      <c r="F354" s="21">
        <v>8</v>
      </c>
      <c r="G354" s="21">
        <f t="shared" si="116"/>
        <v>78</v>
      </c>
      <c r="H354" s="21">
        <f t="shared" si="110"/>
        <v>88</v>
      </c>
      <c r="I354" s="27">
        <f t="shared" si="117"/>
        <v>26.59090909090909</v>
      </c>
      <c r="J354" s="2">
        <v>3.68</v>
      </c>
      <c r="K354" s="2">
        <f t="shared" si="111"/>
        <v>4.25</v>
      </c>
      <c r="L354" s="27">
        <f t="shared" si="118"/>
        <v>38.964705882352945</v>
      </c>
      <c r="M354" s="2">
        <v>0</v>
      </c>
      <c r="N354" s="2">
        <f t="shared" si="112"/>
        <v>0</v>
      </c>
      <c r="O354" s="28">
        <v>5.25</v>
      </c>
      <c r="P354" s="28">
        <f t="shared" si="113"/>
        <v>13.47</v>
      </c>
      <c r="Q354" s="27">
        <f t="shared" si="119"/>
        <v>5.8463251670378611</v>
      </c>
      <c r="R354" s="27">
        <f t="shared" si="120"/>
        <v>44.811031049390806</v>
      </c>
      <c r="S354" s="2">
        <v>30</v>
      </c>
      <c r="T354" s="28">
        <v>1</v>
      </c>
      <c r="U354" s="28">
        <f t="shared" si="121"/>
        <v>31</v>
      </c>
      <c r="V354" s="28">
        <f t="shared" si="114"/>
        <v>39</v>
      </c>
      <c r="W354" s="27">
        <f t="shared" si="122"/>
        <v>7.948717948717948</v>
      </c>
      <c r="X354" s="21">
        <f t="shared" si="123"/>
        <v>79.350658089017841</v>
      </c>
      <c r="Y354" s="2">
        <f t="shared" si="115"/>
        <v>9</v>
      </c>
      <c r="Z354" s="2">
        <v>58</v>
      </c>
      <c r="AA354" s="22">
        <f t="shared" si="124"/>
        <v>0.15517241379310345</v>
      </c>
    </row>
    <row r="355" spans="1:27">
      <c r="A355" s="23" t="s">
        <v>592</v>
      </c>
      <c r="B355" s="25" t="s">
        <v>593</v>
      </c>
      <c r="C355" s="2" t="s">
        <v>26</v>
      </c>
      <c r="D355" s="2" t="s">
        <v>491</v>
      </c>
      <c r="E355" s="2">
        <v>70</v>
      </c>
      <c r="F355" s="21">
        <v>4</v>
      </c>
      <c r="G355" s="21">
        <f t="shared" si="116"/>
        <v>74</v>
      </c>
      <c r="H355" s="21">
        <f t="shared" si="110"/>
        <v>88</v>
      </c>
      <c r="I355" s="27">
        <f t="shared" si="117"/>
        <v>25.227272727272727</v>
      </c>
      <c r="J355" s="2">
        <v>3.57</v>
      </c>
      <c r="K355" s="2">
        <f t="shared" si="111"/>
        <v>4.25</v>
      </c>
      <c r="L355" s="27">
        <f t="shared" si="118"/>
        <v>37.799999999999997</v>
      </c>
      <c r="M355" s="2">
        <v>0</v>
      </c>
      <c r="N355" s="2">
        <f t="shared" si="112"/>
        <v>0</v>
      </c>
      <c r="O355" s="28">
        <v>0</v>
      </c>
      <c r="P355" s="28">
        <f t="shared" si="113"/>
        <v>13.47</v>
      </c>
      <c r="Q355" s="27">
        <f t="shared" si="119"/>
        <v>0</v>
      </c>
      <c r="R355" s="27">
        <f t="shared" si="120"/>
        <v>37.799999999999997</v>
      </c>
      <c r="S355" s="2">
        <v>30</v>
      </c>
      <c r="T355" s="28">
        <v>1.5</v>
      </c>
      <c r="U355" s="28">
        <f t="shared" si="121"/>
        <v>31.5</v>
      </c>
      <c r="V355" s="28">
        <f t="shared" si="114"/>
        <v>39</v>
      </c>
      <c r="W355" s="27">
        <f t="shared" si="122"/>
        <v>8.0769230769230766</v>
      </c>
      <c r="X355" s="21">
        <f t="shared" si="123"/>
        <v>71.104195804195797</v>
      </c>
      <c r="Y355" s="2">
        <f t="shared" si="115"/>
        <v>33</v>
      </c>
      <c r="Z355" s="2">
        <v>58</v>
      </c>
      <c r="AA355" s="22">
        <f t="shared" si="124"/>
        <v>0.56896551724137934</v>
      </c>
    </row>
    <row r="356" spans="1:27">
      <c r="A356" s="23" t="s">
        <v>594</v>
      </c>
      <c r="B356" s="25" t="s">
        <v>595</v>
      </c>
      <c r="C356" s="2" t="s">
        <v>26</v>
      </c>
      <c r="D356" s="2" t="s">
        <v>491</v>
      </c>
      <c r="E356" s="2">
        <v>70</v>
      </c>
      <c r="F356" s="21">
        <v>8</v>
      </c>
      <c r="G356" s="21">
        <f t="shared" si="116"/>
        <v>78</v>
      </c>
      <c r="H356" s="21">
        <f t="shared" si="110"/>
        <v>88</v>
      </c>
      <c r="I356" s="27">
        <f t="shared" si="117"/>
        <v>26.59090909090909</v>
      </c>
      <c r="J356" s="2">
        <v>3.64</v>
      </c>
      <c r="K356" s="2">
        <f t="shared" si="111"/>
        <v>4.25</v>
      </c>
      <c r="L356" s="27">
        <f t="shared" si="118"/>
        <v>38.541176470588233</v>
      </c>
      <c r="M356" s="2">
        <v>0</v>
      </c>
      <c r="N356" s="2">
        <f t="shared" si="112"/>
        <v>0</v>
      </c>
      <c r="O356" s="28">
        <v>1.5</v>
      </c>
      <c r="P356" s="28">
        <f t="shared" si="113"/>
        <v>13.47</v>
      </c>
      <c r="Q356" s="27">
        <f t="shared" si="119"/>
        <v>1.6703786191536747</v>
      </c>
      <c r="R356" s="27">
        <f t="shared" si="120"/>
        <v>40.211555089741907</v>
      </c>
      <c r="S356" s="2">
        <v>30</v>
      </c>
      <c r="T356" s="28">
        <v>0.5</v>
      </c>
      <c r="U356" s="28">
        <f t="shared" si="121"/>
        <v>30.5</v>
      </c>
      <c r="V356" s="28">
        <f t="shared" si="114"/>
        <v>39</v>
      </c>
      <c r="W356" s="27">
        <f t="shared" si="122"/>
        <v>7.8205128205128203</v>
      </c>
      <c r="X356" s="21">
        <f t="shared" si="123"/>
        <v>74.622977001163818</v>
      </c>
      <c r="Y356" s="2">
        <f t="shared" si="115"/>
        <v>22</v>
      </c>
      <c r="Z356" s="2">
        <v>58</v>
      </c>
      <c r="AA356" s="22">
        <f t="shared" si="124"/>
        <v>0.37931034482758619</v>
      </c>
    </row>
    <row r="357" spans="1:27">
      <c r="A357" s="23" t="s">
        <v>596</v>
      </c>
      <c r="B357" s="25" t="s">
        <v>597</v>
      </c>
      <c r="C357" s="2" t="s">
        <v>26</v>
      </c>
      <c r="D357" s="2" t="s">
        <v>491</v>
      </c>
      <c r="E357" s="2">
        <v>70</v>
      </c>
      <c r="F357" s="21">
        <v>4</v>
      </c>
      <c r="G357" s="21">
        <f t="shared" si="116"/>
        <v>74</v>
      </c>
      <c r="H357" s="21">
        <f t="shared" si="110"/>
        <v>88</v>
      </c>
      <c r="I357" s="27">
        <f t="shared" si="117"/>
        <v>25.227272727272727</v>
      </c>
      <c r="J357" s="2">
        <v>3.71</v>
      </c>
      <c r="K357" s="2">
        <f t="shared" si="111"/>
        <v>4.25</v>
      </c>
      <c r="L357" s="27">
        <f t="shared" si="118"/>
        <v>39.28235294117647</v>
      </c>
      <c r="M357" s="2">
        <v>0</v>
      </c>
      <c r="N357" s="2">
        <f t="shared" si="112"/>
        <v>0</v>
      </c>
      <c r="O357" s="28">
        <v>0</v>
      </c>
      <c r="P357" s="28">
        <f t="shared" si="113"/>
        <v>13.47</v>
      </c>
      <c r="Q357" s="27">
        <f t="shared" si="119"/>
        <v>0</v>
      </c>
      <c r="R357" s="27">
        <f t="shared" si="120"/>
        <v>39.28235294117647</v>
      </c>
      <c r="S357" s="2">
        <v>30</v>
      </c>
      <c r="T357" s="28">
        <v>7.5</v>
      </c>
      <c r="U357" s="28">
        <f t="shared" si="121"/>
        <v>37.5</v>
      </c>
      <c r="V357" s="28">
        <f t="shared" si="114"/>
        <v>39</v>
      </c>
      <c r="W357" s="27">
        <f t="shared" si="122"/>
        <v>9.615384615384615</v>
      </c>
      <c r="X357" s="21">
        <f t="shared" si="123"/>
        <v>74.125010283833802</v>
      </c>
      <c r="Y357" s="2">
        <f t="shared" si="115"/>
        <v>24</v>
      </c>
      <c r="Z357" s="2">
        <v>58</v>
      </c>
      <c r="AA357" s="22">
        <f t="shared" si="124"/>
        <v>0.41379310344827586</v>
      </c>
    </row>
    <row r="358" spans="1:27">
      <c r="A358" s="23" t="s">
        <v>598</v>
      </c>
      <c r="B358" s="25" t="s">
        <v>599</v>
      </c>
      <c r="C358" s="2" t="s">
        <v>26</v>
      </c>
      <c r="D358" s="2" t="s">
        <v>491</v>
      </c>
      <c r="E358" s="2">
        <v>70</v>
      </c>
      <c r="F358" s="21">
        <v>8</v>
      </c>
      <c r="G358" s="21">
        <f t="shared" si="116"/>
        <v>78</v>
      </c>
      <c r="H358" s="21">
        <f t="shared" si="110"/>
        <v>88</v>
      </c>
      <c r="I358" s="27">
        <f t="shared" si="117"/>
        <v>26.59090909090909</v>
      </c>
      <c r="J358" s="2">
        <v>3.68</v>
      </c>
      <c r="K358" s="2">
        <f t="shared" si="111"/>
        <v>4.25</v>
      </c>
      <c r="L358" s="27">
        <f t="shared" si="118"/>
        <v>38.964705882352945</v>
      </c>
      <c r="M358" s="2">
        <v>0</v>
      </c>
      <c r="N358" s="2">
        <f t="shared" si="112"/>
        <v>0</v>
      </c>
      <c r="O358" s="28">
        <v>0</v>
      </c>
      <c r="P358" s="28">
        <f t="shared" si="113"/>
        <v>13.47</v>
      </c>
      <c r="Q358" s="27">
        <f t="shared" si="119"/>
        <v>0</v>
      </c>
      <c r="R358" s="27">
        <f t="shared" si="120"/>
        <v>38.964705882352945</v>
      </c>
      <c r="S358" s="2">
        <v>30</v>
      </c>
      <c r="T358" s="28">
        <v>7</v>
      </c>
      <c r="U358" s="28">
        <f t="shared" si="121"/>
        <v>37</v>
      </c>
      <c r="V358" s="28">
        <f t="shared" si="114"/>
        <v>39</v>
      </c>
      <c r="W358" s="27">
        <f t="shared" si="122"/>
        <v>9.4871794871794872</v>
      </c>
      <c r="X358" s="21">
        <f t="shared" si="123"/>
        <v>75.042794460441527</v>
      </c>
      <c r="Y358" s="2">
        <f t="shared" si="115"/>
        <v>21</v>
      </c>
      <c r="Z358" s="2">
        <v>58</v>
      </c>
      <c r="AA358" s="22">
        <f t="shared" si="124"/>
        <v>0.36206896551724138</v>
      </c>
    </row>
    <row r="359" spans="1:27">
      <c r="A359" s="23" t="s">
        <v>600</v>
      </c>
      <c r="B359" s="25" t="s">
        <v>601</v>
      </c>
      <c r="C359" s="2" t="s">
        <v>26</v>
      </c>
      <c r="D359" s="2" t="s">
        <v>491</v>
      </c>
      <c r="E359" s="2">
        <v>70</v>
      </c>
      <c r="F359" s="21">
        <v>3.5</v>
      </c>
      <c r="G359" s="21">
        <f t="shared" si="116"/>
        <v>73.5</v>
      </c>
      <c r="H359" s="21">
        <f t="shared" si="110"/>
        <v>88</v>
      </c>
      <c r="I359" s="27">
        <f t="shared" si="117"/>
        <v>25.05681818181818</v>
      </c>
      <c r="J359" s="2">
        <v>3.46</v>
      </c>
      <c r="K359" s="2">
        <f t="shared" si="111"/>
        <v>4.25</v>
      </c>
      <c r="L359" s="27">
        <f t="shared" si="118"/>
        <v>36.635294117647057</v>
      </c>
      <c r="M359" s="2">
        <v>0</v>
      </c>
      <c r="N359" s="2">
        <f t="shared" si="112"/>
        <v>0</v>
      </c>
      <c r="O359" s="28">
        <v>0</v>
      </c>
      <c r="P359" s="28">
        <f t="shared" si="113"/>
        <v>13.47</v>
      </c>
      <c r="Q359" s="27">
        <f t="shared" si="119"/>
        <v>0</v>
      </c>
      <c r="R359" s="27">
        <f t="shared" si="120"/>
        <v>36.635294117647057</v>
      </c>
      <c r="S359" s="2">
        <v>30</v>
      </c>
      <c r="T359" s="28">
        <v>0</v>
      </c>
      <c r="U359" s="28">
        <f t="shared" si="121"/>
        <v>30</v>
      </c>
      <c r="V359" s="28">
        <f t="shared" si="114"/>
        <v>39</v>
      </c>
      <c r="W359" s="27">
        <f t="shared" si="122"/>
        <v>7.6923076923076925</v>
      </c>
      <c r="X359" s="21">
        <f t="shared" si="123"/>
        <v>69.38441999177293</v>
      </c>
      <c r="Y359" s="2">
        <f t="shared" si="115"/>
        <v>47</v>
      </c>
      <c r="Z359" s="2">
        <v>58</v>
      </c>
      <c r="AA359" s="22">
        <f t="shared" si="124"/>
        <v>0.81034482758620685</v>
      </c>
    </row>
    <row r="360" spans="1:27">
      <c r="A360" s="23" t="s">
        <v>602</v>
      </c>
      <c r="B360" s="25" t="s">
        <v>603</v>
      </c>
      <c r="C360" s="2" t="s">
        <v>26</v>
      </c>
      <c r="D360" s="2" t="s">
        <v>491</v>
      </c>
      <c r="E360" s="2">
        <v>70</v>
      </c>
      <c r="F360" s="21">
        <v>3</v>
      </c>
      <c r="G360" s="21">
        <f t="shared" si="116"/>
        <v>73</v>
      </c>
      <c r="H360" s="21">
        <f t="shared" si="110"/>
        <v>88</v>
      </c>
      <c r="I360" s="27">
        <f t="shared" si="117"/>
        <v>24.886363636363637</v>
      </c>
      <c r="J360" s="2">
        <v>3.54</v>
      </c>
      <c r="K360" s="2">
        <f t="shared" si="111"/>
        <v>4.25</v>
      </c>
      <c r="L360" s="27">
        <f t="shared" si="118"/>
        <v>37.482352941176472</v>
      </c>
      <c r="M360" s="2">
        <v>0</v>
      </c>
      <c r="N360" s="2">
        <f t="shared" si="112"/>
        <v>0</v>
      </c>
      <c r="O360" s="28">
        <v>0</v>
      </c>
      <c r="P360" s="28">
        <f t="shared" si="113"/>
        <v>13.47</v>
      </c>
      <c r="Q360" s="27">
        <f t="shared" si="119"/>
        <v>0</v>
      </c>
      <c r="R360" s="27">
        <f t="shared" si="120"/>
        <v>37.482352941176472</v>
      </c>
      <c r="S360" s="2">
        <v>30</v>
      </c>
      <c r="T360" s="28">
        <v>0</v>
      </c>
      <c r="U360" s="28">
        <f t="shared" si="121"/>
        <v>30</v>
      </c>
      <c r="V360" s="28">
        <f t="shared" si="114"/>
        <v>39</v>
      </c>
      <c r="W360" s="27">
        <f t="shared" si="122"/>
        <v>7.6923076923076925</v>
      </c>
      <c r="X360" s="21">
        <f t="shared" si="123"/>
        <v>70.061024269847806</v>
      </c>
      <c r="Y360" s="2">
        <f t="shared" si="115"/>
        <v>41</v>
      </c>
      <c r="Z360" s="2">
        <v>58</v>
      </c>
      <c r="AA360" s="22">
        <f t="shared" si="124"/>
        <v>0.7068965517241379</v>
      </c>
    </row>
    <row r="361" spans="1:27">
      <c r="A361" s="23" t="s">
        <v>604</v>
      </c>
      <c r="B361" s="25" t="s">
        <v>605</v>
      </c>
      <c r="C361" s="2" t="s">
        <v>26</v>
      </c>
      <c r="D361" s="2" t="s">
        <v>491</v>
      </c>
      <c r="E361" s="2">
        <v>70</v>
      </c>
      <c r="F361" s="21">
        <v>4</v>
      </c>
      <c r="G361" s="21">
        <f t="shared" si="116"/>
        <v>74</v>
      </c>
      <c r="H361" s="21">
        <f t="shared" si="110"/>
        <v>88</v>
      </c>
      <c r="I361" s="27">
        <f t="shared" si="117"/>
        <v>25.227272727272727</v>
      </c>
      <c r="J361" s="2">
        <v>3.46</v>
      </c>
      <c r="K361" s="2">
        <f t="shared" si="111"/>
        <v>4.25</v>
      </c>
      <c r="L361" s="27">
        <f t="shared" si="118"/>
        <v>36.635294117647057</v>
      </c>
      <c r="M361" s="2">
        <v>0</v>
      </c>
      <c r="N361" s="2">
        <f t="shared" si="112"/>
        <v>0</v>
      </c>
      <c r="O361" s="28">
        <v>0.25</v>
      </c>
      <c r="P361" s="28">
        <f t="shared" si="113"/>
        <v>13.47</v>
      </c>
      <c r="Q361" s="27">
        <f t="shared" si="119"/>
        <v>0.27839643652561247</v>
      </c>
      <c r="R361" s="27">
        <f t="shared" si="120"/>
        <v>36.913690554172668</v>
      </c>
      <c r="S361" s="2">
        <v>30</v>
      </c>
      <c r="T361" s="28">
        <v>0</v>
      </c>
      <c r="U361" s="28">
        <f t="shared" si="121"/>
        <v>30</v>
      </c>
      <c r="V361" s="28">
        <f t="shared" si="114"/>
        <v>39</v>
      </c>
      <c r="W361" s="27">
        <f t="shared" si="122"/>
        <v>7.6923076923076925</v>
      </c>
      <c r="X361" s="21">
        <f t="shared" si="123"/>
        <v>69.833270973753088</v>
      </c>
      <c r="Y361" s="2">
        <f t="shared" si="115"/>
        <v>42</v>
      </c>
      <c r="Z361" s="2">
        <v>58</v>
      </c>
      <c r="AA361" s="22">
        <f t="shared" si="124"/>
        <v>0.72413793103448276</v>
      </c>
    </row>
    <row r="362" spans="1:27">
      <c r="A362" s="2" t="s">
        <v>633</v>
      </c>
      <c r="B362" s="26" t="s">
        <v>634</v>
      </c>
      <c r="C362" s="2" t="s">
        <v>26</v>
      </c>
      <c r="D362" s="2" t="s">
        <v>608</v>
      </c>
      <c r="E362" s="2">
        <v>70</v>
      </c>
      <c r="F362" s="21">
        <v>6</v>
      </c>
      <c r="G362" s="21">
        <f t="shared" si="116"/>
        <v>76</v>
      </c>
      <c r="H362" s="21">
        <f t="shared" ref="H362:H391" si="125">MAX(G$362:G$391)</f>
        <v>94</v>
      </c>
      <c r="I362" s="27">
        <f t="shared" si="117"/>
        <v>24.25531914893617</v>
      </c>
      <c r="J362" s="21">
        <v>4.04</v>
      </c>
      <c r="K362" s="21">
        <f t="shared" ref="K362:K391" si="126">MAX(J$362:J$391)</f>
        <v>4.13</v>
      </c>
      <c r="L362" s="27">
        <f t="shared" si="118"/>
        <v>44.019370460048428</v>
      </c>
      <c r="M362" s="2">
        <v>0</v>
      </c>
      <c r="N362" s="2">
        <f t="shared" ref="N362:N393" si="127">MAX(M$36:M$93)</f>
        <v>0</v>
      </c>
      <c r="O362" s="28">
        <v>0</v>
      </c>
      <c r="P362" s="28">
        <f t="shared" ref="P362:P391" si="128">MAX(O$362:O$391)</f>
        <v>28.82</v>
      </c>
      <c r="Q362" s="27">
        <f t="shared" si="119"/>
        <v>0</v>
      </c>
      <c r="R362" s="27">
        <f t="shared" si="120"/>
        <v>44.019370460048428</v>
      </c>
      <c r="S362" s="2">
        <v>30</v>
      </c>
      <c r="T362" s="28">
        <v>3</v>
      </c>
      <c r="U362" s="28">
        <f t="shared" si="121"/>
        <v>33</v>
      </c>
      <c r="V362" s="28">
        <f t="shared" ref="V362:V391" si="129">MAX(U$362:U$391)</f>
        <v>56.5</v>
      </c>
      <c r="W362" s="27">
        <f t="shared" si="122"/>
        <v>5.8407079646017701</v>
      </c>
      <c r="X362" s="21">
        <f t="shared" si="123"/>
        <v>74.115397573586378</v>
      </c>
      <c r="Y362" s="2">
        <f t="shared" ref="Y362:Y391" si="130">RANK(X362,X$362:X$391)</f>
        <v>14</v>
      </c>
      <c r="Z362" s="2">
        <v>30</v>
      </c>
      <c r="AA362" s="22">
        <f t="shared" si="124"/>
        <v>0.46666666666666667</v>
      </c>
    </row>
    <row r="363" spans="1:27">
      <c r="A363" s="2" t="s">
        <v>631</v>
      </c>
      <c r="B363" s="26" t="s">
        <v>632</v>
      </c>
      <c r="C363" s="2" t="s">
        <v>26</v>
      </c>
      <c r="D363" s="2" t="s">
        <v>608</v>
      </c>
      <c r="E363" s="2">
        <v>70</v>
      </c>
      <c r="F363" s="21">
        <v>6</v>
      </c>
      <c r="G363" s="21">
        <f t="shared" si="116"/>
        <v>76</v>
      </c>
      <c r="H363" s="21">
        <f t="shared" si="125"/>
        <v>94</v>
      </c>
      <c r="I363" s="27">
        <f t="shared" si="117"/>
        <v>24.25531914893617</v>
      </c>
      <c r="J363" s="21">
        <v>3.93</v>
      </c>
      <c r="K363" s="21">
        <f t="shared" si="126"/>
        <v>4.13</v>
      </c>
      <c r="L363" s="27">
        <f t="shared" si="118"/>
        <v>42.820823244552059</v>
      </c>
      <c r="M363" s="2">
        <v>0</v>
      </c>
      <c r="N363" s="2">
        <f t="shared" si="127"/>
        <v>0</v>
      </c>
      <c r="O363" s="28">
        <v>5.5</v>
      </c>
      <c r="P363" s="28">
        <f t="shared" si="128"/>
        <v>28.82</v>
      </c>
      <c r="Q363" s="27">
        <f t="shared" si="119"/>
        <v>2.8625954198473282</v>
      </c>
      <c r="R363" s="27">
        <f t="shared" si="120"/>
        <v>45.68341866439939</v>
      </c>
      <c r="S363" s="2">
        <v>30</v>
      </c>
      <c r="T363" s="28">
        <v>0.5</v>
      </c>
      <c r="U363" s="28">
        <f t="shared" si="121"/>
        <v>30.5</v>
      </c>
      <c r="V363" s="28">
        <f t="shared" si="129"/>
        <v>56.5</v>
      </c>
      <c r="W363" s="27">
        <f t="shared" si="122"/>
        <v>5.3982300884955752</v>
      </c>
      <c r="X363" s="21">
        <f t="shared" si="123"/>
        <v>75.336967901831144</v>
      </c>
      <c r="Y363" s="2">
        <f t="shared" si="130"/>
        <v>13</v>
      </c>
      <c r="Z363" s="2">
        <v>30</v>
      </c>
      <c r="AA363" s="22">
        <f t="shared" si="124"/>
        <v>0.43333333333333335</v>
      </c>
    </row>
    <row r="364" spans="1:27">
      <c r="A364" s="2" t="s">
        <v>1139</v>
      </c>
      <c r="B364" s="20" t="s">
        <v>1140</v>
      </c>
      <c r="C364" s="2" t="s">
        <v>26</v>
      </c>
      <c r="D364" s="2" t="s">
        <v>608</v>
      </c>
      <c r="E364" s="2">
        <v>70</v>
      </c>
      <c r="F364" s="21">
        <v>3</v>
      </c>
      <c r="G364" s="21">
        <f t="shared" si="116"/>
        <v>73</v>
      </c>
      <c r="H364" s="21">
        <f t="shared" si="125"/>
        <v>94</v>
      </c>
      <c r="I364" s="27">
        <f t="shared" si="117"/>
        <v>23.297872340425531</v>
      </c>
      <c r="J364" s="21">
        <v>3.93</v>
      </c>
      <c r="K364" s="21">
        <f t="shared" si="126"/>
        <v>4.13</v>
      </c>
      <c r="L364" s="27">
        <f t="shared" si="118"/>
        <v>42.820823244552059</v>
      </c>
      <c r="M364" s="2">
        <v>0</v>
      </c>
      <c r="N364" s="2">
        <f t="shared" si="127"/>
        <v>0</v>
      </c>
      <c r="O364" s="28">
        <v>0</v>
      </c>
      <c r="P364" s="28">
        <f t="shared" si="128"/>
        <v>28.82</v>
      </c>
      <c r="Q364" s="27">
        <f t="shared" si="119"/>
        <v>0</v>
      </c>
      <c r="R364" s="27">
        <f t="shared" si="120"/>
        <v>42.820823244552059</v>
      </c>
      <c r="S364" s="2">
        <v>30</v>
      </c>
      <c r="T364" s="28">
        <v>0</v>
      </c>
      <c r="U364" s="28">
        <f t="shared" si="121"/>
        <v>30</v>
      </c>
      <c r="V364" s="28">
        <f t="shared" si="129"/>
        <v>56.5</v>
      </c>
      <c r="W364" s="27">
        <f t="shared" si="122"/>
        <v>5.3097345132743365</v>
      </c>
      <c r="X364" s="21">
        <f t="shared" si="123"/>
        <v>71.428430098251923</v>
      </c>
      <c r="Y364" s="2">
        <f t="shared" si="130"/>
        <v>23</v>
      </c>
      <c r="Z364" s="2">
        <v>30</v>
      </c>
      <c r="AA364" s="22">
        <f t="shared" si="124"/>
        <v>0.76666666666666672</v>
      </c>
    </row>
    <row r="365" spans="1:27">
      <c r="A365" s="2" t="s">
        <v>609</v>
      </c>
      <c r="B365" s="26" t="s">
        <v>610</v>
      </c>
      <c r="C365" s="2" t="s">
        <v>26</v>
      </c>
      <c r="D365" s="2" t="s">
        <v>608</v>
      </c>
      <c r="E365" s="2">
        <v>70</v>
      </c>
      <c r="F365" s="21">
        <v>24</v>
      </c>
      <c r="G365" s="21">
        <f t="shared" si="116"/>
        <v>94</v>
      </c>
      <c r="H365" s="21">
        <f t="shared" si="125"/>
        <v>94</v>
      </c>
      <c r="I365" s="27">
        <f t="shared" si="117"/>
        <v>30</v>
      </c>
      <c r="J365" s="21">
        <v>4.13</v>
      </c>
      <c r="K365" s="21">
        <f t="shared" si="126"/>
        <v>4.13</v>
      </c>
      <c r="L365" s="27">
        <f t="shared" si="118"/>
        <v>45</v>
      </c>
      <c r="M365" s="2">
        <v>0</v>
      </c>
      <c r="N365" s="2">
        <f t="shared" si="127"/>
        <v>0</v>
      </c>
      <c r="O365" s="28">
        <v>5.76</v>
      </c>
      <c r="P365" s="28">
        <f t="shared" si="128"/>
        <v>28.82</v>
      </c>
      <c r="Q365" s="27">
        <f t="shared" si="119"/>
        <v>2.997918112421929</v>
      </c>
      <c r="R365" s="27">
        <f t="shared" si="120"/>
        <v>47.997918112421928</v>
      </c>
      <c r="S365" s="2">
        <v>30</v>
      </c>
      <c r="T365" s="28">
        <v>26.5</v>
      </c>
      <c r="U365" s="28">
        <f t="shared" si="121"/>
        <v>56.5</v>
      </c>
      <c r="V365" s="28">
        <f t="shared" si="129"/>
        <v>56.5</v>
      </c>
      <c r="W365" s="27">
        <f t="shared" si="122"/>
        <v>10</v>
      </c>
      <c r="X365" s="21">
        <f t="shared" si="123"/>
        <v>87.997918112421928</v>
      </c>
      <c r="Y365" s="2">
        <f t="shared" si="130"/>
        <v>2</v>
      </c>
      <c r="Z365" s="2">
        <v>30</v>
      </c>
      <c r="AA365" s="22">
        <f t="shared" si="124"/>
        <v>6.6666666666666666E-2</v>
      </c>
    </row>
    <row r="366" spans="1:27">
      <c r="A366" s="2" t="s">
        <v>629</v>
      </c>
      <c r="B366" s="26" t="s">
        <v>630</v>
      </c>
      <c r="C366" s="2" t="s">
        <v>26</v>
      </c>
      <c r="D366" s="2" t="s">
        <v>608</v>
      </c>
      <c r="E366" s="2">
        <v>70</v>
      </c>
      <c r="F366" s="21">
        <v>10</v>
      </c>
      <c r="G366" s="21">
        <f t="shared" si="116"/>
        <v>80</v>
      </c>
      <c r="H366" s="21">
        <f t="shared" si="125"/>
        <v>94</v>
      </c>
      <c r="I366" s="27">
        <f t="shared" si="117"/>
        <v>25.531914893617021</v>
      </c>
      <c r="J366" s="21">
        <v>3.86</v>
      </c>
      <c r="K366" s="21">
        <f t="shared" si="126"/>
        <v>4.13</v>
      </c>
      <c r="L366" s="27">
        <f t="shared" si="118"/>
        <v>42.058111380145277</v>
      </c>
      <c r="M366" s="2">
        <v>0</v>
      </c>
      <c r="N366" s="2">
        <f t="shared" si="127"/>
        <v>0</v>
      </c>
      <c r="O366" s="28">
        <v>5.66</v>
      </c>
      <c r="P366" s="28">
        <f t="shared" si="128"/>
        <v>28.82</v>
      </c>
      <c r="Q366" s="27">
        <f t="shared" si="119"/>
        <v>2.9458709229701596</v>
      </c>
      <c r="R366" s="27">
        <f t="shared" si="120"/>
        <v>45.003982303115436</v>
      </c>
      <c r="S366" s="2">
        <v>30</v>
      </c>
      <c r="T366" s="28">
        <v>0.5</v>
      </c>
      <c r="U366" s="28">
        <f t="shared" si="121"/>
        <v>30.5</v>
      </c>
      <c r="V366" s="28">
        <f t="shared" si="129"/>
        <v>56.5</v>
      </c>
      <c r="W366" s="27">
        <f t="shared" si="122"/>
        <v>5.3982300884955752</v>
      </c>
      <c r="X366" s="21">
        <f t="shared" si="123"/>
        <v>75.934127285228044</v>
      </c>
      <c r="Y366" s="2">
        <f t="shared" si="130"/>
        <v>12</v>
      </c>
      <c r="Z366" s="2">
        <v>30</v>
      </c>
      <c r="AA366" s="22">
        <f t="shared" si="124"/>
        <v>0.4</v>
      </c>
    </row>
    <row r="367" spans="1:27">
      <c r="A367" s="2" t="s">
        <v>635</v>
      </c>
      <c r="B367" s="26" t="s">
        <v>636</v>
      </c>
      <c r="C367" s="2" t="s">
        <v>26</v>
      </c>
      <c r="D367" s="2" t="s">
        <v>608</v>
      </c>
      <c r="E367" s="2">
        <v>70</v>
      </c>
      <c r="F367" s="21">
        <v>9</v>
      </c>
      <c r="G367" s="21">
        <f t="shared" si="116"/>
        <v>79</v>
      </c>
      <c r="H367" s="21">
        <f t="shared" si="125"/>
        <v>94</v>
      </c>
      <c r="I367" s="27">
        <f t="shared" si="117"/>
        <v>25.212765957446809</v>
      </c>
      <c r="J367" s="21">
        <v>3.82</v>
      </c>
      <c r="K367" s="21">
        <f t="shared" si="126"/>
        <v>4.13</v>
      </c>
      <c r="L367" s="27">
        <f t="shared" si="118"/>
        <v>41.622276029055691</v>
      </c>
      <c r="M367" s="2">
        <v>0</v>
      </c>
      <c r="N367" s="2">
        <f t="shared" si="127"/>
        <v>0</v>
      </c>
      <c r="O367" s="28">
        <v>2.33</v>
      </c>
      <c r="P367" s="28">
        <f t="shared" si="128"/>
        <v>28.82</v>
      </c>
      <c r="Q367" s="27">
        <f t="shared" si="119"/>
        <v>1.2126995142262318</v>
      </c>
      <c r="R367" s="27">
        <f t="shared" si="120"/>
        <v>42.834975543281921</v>
      </c>
      <c r="S367" s="2">
        <v>30</v>
      </c>
      <c r="T367" s="28">
        <v>1</v>
      </c>
      <c r="U367" s="28">
        <f t="shared" si="121"/>
        <v>31</v>
      </c>
      <c r="V367" s="28">
        <f t="shared" si="129"/>
        <v>56.5</v>
      </c>
      <c r="W367" s="27">
        <f t="shared" si="122"/>
        <v>5.4867256637168138</v>
      </c>
      <c r="X367" s="21">
        <f t="shared" si="123"/>
        <v>73.534467164445545</v>
      </c>
      <c r="Y367" s="2">
        <f t="shared" si="130"/>
        <v>15</v>
      </c>
      <c r="Z367" s="2">
        <v>30</v>
      </c>
      <c r="AA367" s="22">
        <f t="shared" si="124"/>
        <v>0.5</v>
      </c>
    </row>
    <row r="368" spans="1:27">
      <c r="A368" s="2" t="s">
        <v>617</v>
      </c>
      <c r="B368" s="26" t="s">
        <v>618</v>
      </c>
      <c r="C368" s="2" t="s">
        <v>26</v>
      </c>
      <c r="D368" s="2" t="s">
        <v>608</v>
      </c>
      <c r="E368" s="2">
        <v>69</v>
      </c>
      <c r="F368" s="21">
        <v>9</v>
      </c>
      <c r="G368" s="21">
        <f t="shared" si="116"/>
        <v>78</v>
      </c>
      <c r="H368" s="21">
        <f t="shared" si="125"/>
        <v>94</v>
      </c>
      <c r="I368" s="27">
        <f t="shared" si="117"/>
        <v>24.893617021276594</v>
      </c>
      <c r="J368" s="21">
        <v>3.89</v>
      </c>
      <c r="K368" s="21">
        <f t="shared" si="126"/>
        <v>4.13</v>
      </c>
      <c r="L368" s="27">
        <f t="shared" si="118"/>
        <v>42.384987893462473</v>
      </c>
      <c r="M368" s="2">
        <v>0</v>
      </c>
      <c r="N368" s="2">
        <f t="shared" si="127"/>
        <v>0</v>
      </c>
      <c r="O368" s="28">
        <v>12.33</v>
      </c>
      <c r="P368" s="28">
        <f t="shared" si="128"/>
        <v>28.82</v>
      </c>
      <c r="Q368" s="27">
        <f t="shared" si="119"/>
        <v>6.4174184594031924</v>
      </c>
      <c r="R368" s="27">
        <f t="shared" si="120"/>
        <v>48.802406352865667</v>
      </c>
      <c r="S368" s="2">
        <v>30</v>
      </c>
      <c r="T368" s="28">
        <v>1</v>
      </c>
      <c r="U368" s="28">
        <f t="shared" si="121"/>
        <v>31</v>
      </c>
      <c r="V368" s="28">
        <f t="shared" si="129"/>
        <v>56.5</v>
      </c>
      <c r="W368" s="27">
        <f t="shared" si="122"/>
        <v>5.4867256637168138</v>
      </c>
      <c r="X368" s="21">
        <f t="shared" si="123"/>
        <v>79.182749037859068</v>
      </c>
      <c r="Y368" s="2">
        <f t="shared" si="130"/>
        <v>7</v>
      </c>
      <c r="Z368" s="2">
        <v>30</v>
      </c>
      <c r="AA368" s="22">
        <f t="shared" si="124"/>
        <v>0.23333333333333334</v>
      </c>
    </row>
    <row r="369" spans="1:27">
      <c r="A369" s="2" t="s">
        <v>621</v>
      </c>
      <c r="B369" s="20" t="s">
        <v>622</v>
      </c>
      <c r="C369" s="2" t="s">
        <v>26</v>
      </c>
      <c r="D369" s="2" t="s">
        <v>608</v>
      </c>
      <c r="E369" s="2">
        <v>70</v>
      </c>
      <c r="F369" s="21">
        <v>20</v>
      </c>
      <c r="G369" s="21">
        <f t="shared" si="116"/>
        <v>90</v>
      </c>
      <c r="H369" s="21">
        <f t="shared" si="125"/>
        <v>94</v>
      </c>
      <c r="I369" s="27">
        <f t="shared" si="117"/>
        <v>28.723404255319149</v>
      </c>
      <c r="J369" s="21">
        <v>3.82</v>
      </c>
      <c r="K369" s="21">
        <f t="shared" si="126"/>
        <v>4.13</v>
      </c>
      <c r="L369" s="27">
        <f t="shared" si="118"/>
        <v>41.622276029055691</v>
      </c>
      <c r="M369" s="2">
        <v>0</v>
      </c>
      <c r="N369" s="2">
        <f t="shared" si="127"/>
        <v>0</v>
      </c>
      <c r="O369" s="28">
        <v>5</v>
      </c>
      <c r="P369" s="28">
        <f t="shared" si="128"/>
        <v>28.82</v>
      </c>
      <c r="Q369" s="27">
        <f t="shared" si="119"/>
        <v>2.6023594725884802</v>
      </c>
      <c r="R369" s="27">
        <f t="shared" si="120"/>
        <v>44.224635501644173</v>
      </c>
      <c r="S369" s="2">
        <v>30</v>
      </c>
      <c r="T369" s="28">
        <v>4.5</v>
      </c>
      <c r="U369" s="28">
        <f t="shared" si="121"/>
        <v>34.5</v>
      </c>
      <c r="V369" s="28">
        <f t="shared" si="129"/>
        <v>56.5</v>
      </c>
      <c r="W369" s="27">
        <f t="shared" si="122"/>
        <v>6.106194690265486</v>
      </c>
      <c r="X369" s="21">
        <f t="shared" si="123"/>
        <v>79.054234447228808</v>
      </c>
      <c r="Y369" s="2">
        <f t="shared" si="130"/>
        <v>8</v>
      </c>
      <c r="Z369" s="2">
        <v>30</v>
      </c>
      <c r="AA369" s="22">
        <f t="shared" si="124"/>
        <v>0.26666666666666666</v>
      </c>
    </row>
    <row r="370" spans="1:27">
      <c r="A370" s="2" t="s">
        <v>627</v>
      </c>
      <c r="B370" s="20" t="s">
        <v>628</v>
      </c>
      <c r="C370" s="2" t="s">
        <v>26</v>
      </c>
      <c r="D370" s="2" t="s">
        <v>608</v>
      </c>
      <c r="E370" s="2">
        <v>69</v>
      </c>
      <c r="F370" s="21">
        <v>12</v>
      </c>
      <c r="G370" s="21">
        <f t="shared" si="116"/>
        <v>81</v>
      </c>
      <c r="H370" s="21">
        <f t="shared" si="125"/>
        <v>94</v>
      </c>
      <c r="I370" s="27">
        <f t="shared" si="117"/>
        <v>25.851063829787233</v>
      </c>
      <c r="J370" s="21">
        <v>3.89</v>
      </c>
      <c r="K370" s="21">
        <f t="shared" si="126"/>
        <v>4.13</v>
      </c>
      <c r="L370" s="27">
        <f t="shared" si="118"/>
        <v>42.384987893462473</v>
      </c>
      <c r="M370" s="2">
        <v>0</v>
      </c>
      <c r="N370" s="2">
        <f t="shared" si="127"/>
        <v>0</v>
      </c>
      <c r="O370" s="28">
        <v>6.1</v>
      </c>
      <c r="P370" s="28">
        <f t="shared" si="128"/>
        <v>28.82</v>
      </c>
      <c r="Q370" s="27">
        <f t="shared" si="119"/>
        <v>3.1748785565579456</v>
      </c>
      <c r="R370" s="27">
        <f t="shared" si="120"/>
        <v>45.559866450020415</v>
      </c>
      <c r="S370" s="2">
        <v>30</v>
      </c>
      <c r="T370" s="28">
        <v>0</v>
      </c>
      <c r="U370" s="28">
        <f t="shared" si="121"/>
        <v>30</v>
      </c>
      <c r="V370" s="28">
        <f t="shared" si="129"/>
        <v>56.5</v>
      </c>
      <c r="W370" s="27">
        <f t="shared" si="122"/>
        <v>5.3097345132743365</v>
      </c>
      <c r="X370" s="21">
        <f t="shared" si="123"/>
        <v>76.72066479308198</v>
      </c>
      <c r="Y370" s="2">
        <f t="shared" si="130"/>
        <v>11</v>
      </c>
      <c r="Z370" s="2">
        <v>30</v>
      </c>
      <c r="AA370" s="22">
        <f t="shared" si="124"/>
        <v>0.36666666666666664</v>
      </c>
    </row>
    <row r="371" spans="1:27">
      <c r="A371" s="2" t="s">
        <v>606</v>
      </c>
      <c r="B371" s="20" t="s">
        <v>607</v>
      </c>
      <c r="C371" s="2" t="s">
        <v>26</v>
      </c>
      <c r="D371" s="2" t="s">
        <v>608</v>
      </c>
      <c r="E371" s="2">
        <v>70</v>
      </c>
      <c r="F371" s="21">
        <v>11</v>
      </c>
      <c r="G371" s="21">
        <f t="shared" si="116"/>
        <v>81</v>
      </c>
      <c r="H371" s="21">
        <f t="shared" si="125"/>
        <v>94</v>
      </c>
      <c r="I371" s="27">
        <f t="shared" si="117"/>
        <v>25.851063829787233</v>
      </c>
      <c r="J371" s="21">
        <v>3.86</v>
      </c>
      <c r="K371" s="21">
        <f t="shared" si="126"/>
        <v>4.13</v>
      </c>
      <c r="L371" s="27">
        <f t="shared" si="118"/>
        <v>42.058111380145277</v>
      </c>
      <c r="M371" s="2">
        <v>0</v>
      </c>
      <c r="N371" s="2">
        <f t="shared" si="127"/>
        <v>0</v>
      </c>
      <c r="O371" s="28">
        <v>28.82</v>
      </c>
      <c r="P371" s="28">
        <f t="shared" si="128"/>
        <v>28.82</v>
      </c>
      <c r="Q371" s="27">
        <f t="shared" si="119"/>
        <v>15</v>
      </c>
      <c r="R371" s="27">
        <f t="shared" si="120"/>
        <v>57.058111380145277</v>
      </c>
      <c r="S371" s="2">
        <v>30</v>
      </c>
      <c r="T371" s="28">
        <v>0.5</v>
      </c>
      <c r="U371" s="28">
        <f t="shared" si="121"/>
        <v>30.5</v>
      </c>
      <c r="V371" s="28">
        <f t="shared" si="129"/>
        <v>56.5</v>
      </c>
      <c r="W371" s="27">
        <f t="shared" si="122"/>
        <v>5.3982300884955752</v>
      </c>
      <c r="X371" s="21">
        <f t="shared" si="123"/>
        <v>88.307405298428094</v>
      </c>
      <c r="Y371" s="2">
        <f t="shared" si="130"/>
        <v>1</v>
      </c>
      <c r="Z371" s="2">
        <v>30</v>
      </c>
      <c r="AA371" s="22">
        <f t="shared" si="124"/>
        <v>3.3333333333333333E-2</v>
      </c>
    </row>
    <row r="372" spans="1:27">
      <c r="A372" s="2" t="s">
        <v>625</v>
      </c>
      <c r="B372" s="20" t="s">
        <v>626</v>
      </c>
      <c r="C372" s="2" t="s">
        <v>26</v>
      </c>
      <c r="D372" s="2" t="s">
        <v>608</v>
      </c>
      <c r="E372" s="2">
        <v>70</v>
      </c>
      <c r="F372" s="21">
        <v>10</v>
      </c>
      <c r="G372" s="21">
        <f t="shared" si="116"/>
        <v>80</v>
      </c>
      <c r="H372" s="21">
        <f t="shared" si="125"/>
        <v>94</v>
      </c>
      <c r="I372" s="27">
        <f t="shared" si="117"/>
        <v>25.531914893617021</v>
      </c>
      <c r="J372" s="21">
        <v>3.86</v>
      </c>
      <c r="K372" s="21">
        <f t="shared" si="126"/>
        <v>4.13</v>
      </c>
      <c r="L372" s="27">
        <f t="shared" si="118"/>
        <v>42.058111380145277</v>
      </c>
      <c r="M372" s="2">
        <v>0</v>
      </c>
      <c r="N372" s="2">
        <f t="shared" si="127"/>
        <v>0</v>
      </c>
      <c r="O372" s="28">
        <v>9</v>
      </c>
      <c r="P372" s="28">
        <f t="shared" si="128"/>
        <v>28.82</v>
      </c>
      <c r="Q372" s="27">
        <f t="shared" si="119"/>
        <v>4.6842470506592644</v>
      </c>
      <c r="R372" s="27">
        <f t="shared" si="120"/>
        <v>46.742358430804543</v>
      </c>
      <c r="S372" s="2">
        <v>30</v>
      </c>
      <c r="T372" s="28">
        <v>5</v>
      </c>
      <c r="U372" s="28">
        <f t="shared" si="121"/>
        <v>35</v>
      </c>
      <c r="V372" s="28">
        <f t="shared" si="129"/>
        <v>56.5</v>
      </c>
      <c r="W372" s="27">
        <f t="shared" si="122"/>
        <v>6.1946902654867255</v>
      </c>
      <c r="X372" s="21">
        <f t="shared" si="123"/>
        <v>78.468963589908284</v>
      </c>
      <c r="Y372" s="2">
        <f t="shared" si="130"/>
        <v>10</v>
      </c>
      <c r="Z372" s="2">
        <v>30</v>
      </c>
      <c r="AA372" s="22">
        <f t="shared" si="124"/>
        <v>0.33333333333333331</v>
      </c>
    </row>
    <row r="373" spans="1:27">
      <c r="A373" s="2" t="s">
        <v>657</v>
      </c>
      <c r="B373" s="20" t="s">
        <v>658</v>
      </c>
      <c r="C373" s="2" t="s">
        <v>26</v>
      </c>
      <c r="D373" s="2" t="s">
        <v>608</v>
      </c>
      <c r="E373" s="2">
        <v>69</v>
      </c>
      <c r="F373" s="21">
        <v>5.25</v>
      </c>
      <c r="G373" s="21">
        <f t="shared" si="116"/>
        <v>74.25</v>
      </c>
      <c r="H373" s="21">
        <f t="shared" si="125"/>
        <v>94</v>
      </c>
      <c r="I373" s="27">
        <f t="shared" si="117"/>
        <v>23.696808510638299</v>
      </c>
      <c r="J373" s="21">
        <v>3.61</v>
      </c>
      <c r="K373" s="21">
        <f t="shared" si="126"/>
        <v>4.13</v>
      </c>
      <c r="L373" s="27">
        <f t="shared" si="118"/>
        <v>39.334140435835351</v>
      </c>
      <c r="M373" s="2">
        <v>0</v>
      </c>
      <c r="N373" s="2">
        <f t="shared" si="127"/>
        <v>0</v>
      </c>
      <c r="O373" s="28">
        <v>0</v>
      </c>
      <c r="P373" s="28">
        <f t="shared" si="128"/>
        <v>28.82</v>
      </c>
      <c r="Q373" s="27">
        <f t="shared" si="119"/>
        <v>0</v>
      </c>
      <c r="R373" s="27">
        <f t="shared" si="120"/>
        <v>39.334140435835351</v>
      </c>
      <c r="S373" s="2">
        <v>30</v>
      </c>
      <c r="T373" s="28">
        <v>0</v>
      </c>
      <c r="U373" s="28">
        <f t="shared" si="121"/>
        <v>30</v>
      </c>
      <c r="V373" s="28">
        <f t="shared" si="129"/>
        <v>56.5</v>
      </c>
      <c r="W373" s="27">
        <f t="shared" si="122"/>
        <v>5.3097345132743365</v>
      </c>
      <c r="X373" s="21">
        <f t="shared" si="123"/>
        <v>68.340683459747993</v>
      </c>
      <c r="Y373" s="2">
        <f t="shared" si="130"/>
        <v>27</v>
      </c>
      <c r="Z373" s="2">
        <v>30</v>
      </c>
      <c r="AA373" s="22">
        <f t="shared" si="124"/>
        <v>0.9</v>
      </c>
    </row>
    <row r="374" spans="1:27">
      <c r="A374" s="2" t="s">
        <v>649</v>
      </c>
      <c r="B374" s="20" t="s">
        <v>650</v>
      </c>
      <c r="C374" s="2" t="s">
        <v>26</v>
      </c>
      <c r="D374" s="2" t="s">
        <v>608</v>
      </c>
      <c r="E374" s="2">
        <v>69</v>
      </c>
      <c r="F374" s="21">
        <v>6</v>
      </c>
      <c r="G374" s="21">
        <f t="shared" si="116"/>
        <v>75</v>
      </c>
      <c r="H374" s="21">
        <f t="shared" si="125"/>
        <v>94</v>
      </c>
      <c r="I374" s="27">
        <f t="shared" si="117"/>
        <v>23.936170212765958</v>
      </c>
      <c r="J374" s="21">
        <v>3.71</v>
      </c>
      <c r="K374" s="21">
        <f t="shared" si="126"/>
        <v>4.13</v>
      </c>
      <c r="L374" s="27">
        <f t="shared" si="118"/>
        <v>40.423728813559322</v>
      </c>
      <c r="M374" s="2">
        <v>0</v>
      </c>
      <c r="N374" s="2">
        <f t="shared" si="127"/>
        <v>0</v>
      </c>
      <c r="O374" s="28">
        <v>5</v>
      </c>
      <c r="P374" s="28">
        <f t="shared" si="128"/>
        <v>28.82</v>
      </c>
      <c r="Q374" s="27">
        <f t="shared" si="119"/>
        <v>2.6023594725884802</v>
      </c>
      <c r="R374" s="27">
        <f t="shared" si="120"/>
        <v>43.026088286147804</v>
      </c>
      <c r="S374" s="2">
        <v>30</v>
      </c>
      <c r="T374" s="28">
        <v>0</v>
      </c>
      <c r="U374" s="28">
        <f t="shared" si="121"/>
        <v>30</v>
      </c>
      <c r="V374" s="28">
        <f t="shared" si="129"/>
        <v>56.5</v>
      </c>
      <c r="W374" s="27">
        <f t="shared" si="122"/>
        <v>5.3097345132743365</v>
      </c>
      <c r="X374" s="21">
        <f t="shared" si="123"/>
        <v>72.271993012188105</v>
      </c>
      <c r="Y374" s="2">
        <f t="shared" si="130"/>
        <v>22</v>
      </c>
      <c r="Z374" s="2">
        <v>30</v>
      </c>
      <c r="AA374" s="22">
        <f t="shared" si="124"/>
        <v>0.73333333333333328</v>
      </c>
    </row>
    <row r="375" spans="1:27">
      <c r="A375" s="2" t="s">
        <v>655</v>
      </c>
      <c r="B375" s="26" t="s">
        <v>656</v>
      </c>
      <c r="C375" s="2" t="s">
        <v>26</v>
      </c>
      <c r="D375" s="2" t="s">
        <v>608</v>
      </c>
      <c r="E375" s="2">
        <v>70</v>
      </c>
      <c r="F375" s="21">
        <v>6</v>
      </c>
      <c r="G375" s="21">
        <f t="shared" si="116"/>
        <v>76</v>
      </c>
      <c r="H375" s="21">
        <f t="shared" si="125"/>
        <v>94</v>
      </c>
      <c r="I375" s="27">
        <f t="shared" si="117"/>
        <v>24.25531914893617</v>
      </c>
      <c r="J375" s="21">
        <v>3.61</v>
      </c>
      <c r="K375" s="21">
        <f t="shared" si="126"/>
        <v>4.13</v>
      </c>
      <c r="L375" s="27">
        <f t="shared" si="118"/>
        <v>39.334140435835351</v>
      </c>
      <c r="M375" s="2">
        <v>0</v>
      </c>
      <c r="N375" s="2">
        <f t="shared" si="127"/>
        <v>0</v>
      </c>
      <c r="O375" s="28">
        <v>0</v>
      </c>
      <c r="P375" s="28">
        <f t="shared" si="128"/>
        <v>28.82</v>
      </c>
      <c r="Q375" s="27">
        <f t="shared" si="119"/>
        <v>0</v>
      </c>
      <c r="R375" s="27">
        <f t="shared" si="120"/>
        <v>39.334140435835351</v>
      </c>
      <c r="S375" s="2">
        <v>30</v>
      </c>
      <c r="T375" s="28">
        <v>0</v>
      </c>
      <c r="U375" s="28">
        <f t="shared" si="121"/>
        <v>30</v>
      </c>
      <c r="V375" s="28">
        <f t="shared" si="129"/>
        <v>56.5</v>
      </c>
      <c r="W375" s="27">
        <f t="shared" si="122"/>
        <v>5.3097345132743365</v>
      </c>
      <c r="X375" s="21">
        <f t="shared" si="123"/>
        <v>68.899194098045854</v>
      </c>
      <c r="Y375" s="2">
        <f t="shared" si="130"/>
        <v>26</v>
      </c>
      <c r="Z375" s="2">
        <v>30</v>
      </c>
      <c r="AA375" s="22">
        <f t="shared" si="124"/>
        <v>0.8666666666666667</v>
      </c>
    </row>
    <row r="376" spans="1:27">
      <c r="A376" s="2" t="s">
        <v>663</v>
      </c>
      <c r="B376" s="20" t="s">
        <v>664</v>
      </c>
      <c r="C376" s="2" t="s">
        <v>26</v>
      </c>
      <c r="D376" s="2" t="s">
        <v>608</v>
      </c>
      <c r="E376" s="2">
        <v>70</v>
      </c>
      <c r="F376" s="21">
        <v>2.5</v>
      </c>
      <c r="G376" s="21">
        <f t="shared" si="116"/>
        <v>72.5</v>
      </c>
      <c r="H376" s="21">
        <f t="shared" si="125"/>
        <v>94</v>
      </c>
      <c r="I376" s="27">
        <f t="shared" si="117"/>
        <v>23.138297872340427</v>
      </c>
      <c r="J376" s="21">
        <v>3.54</v>
      </c>
      <c r="K376" s="21">
        <f t="shared" si="126"/>
        <v>4.13</v>
      </c>
      <c r="L376" s="27">
        <f t="shared" si="118"/>
        <v>38.571428571428577</v>
      </c>
      <c r="M376" s="2">
        <v>0</v>
      </c>
      <c r="N376" s="2">
        <f t="shared" si="127"/>
        <v>0</v>
      </c>
      <c r="O376" s="28">
        <v>0</v>
      </c>
      <c r="P376" s="28">
        <f t="shared" si="128"/>
        <v>28.82</v>
      </c>
      <c r="Q376" s="27">
        <f t="shared" si="119"/>
        <v>0</v>
      </c>
      <c r="R376" s="27">
        <f t="shared" si="120"/>
        <v>38.571428571428577</v>
      </c>
      <c r="S376" s="2">
        <v>30</v>
      </c>
      <c r="T376" s="28">
        <v>0</v>
      </c>
      <c r="U376" s="28">
        <f t="shared" si="121"/>
        <v>30</v>
      </c>
      <c r="V376" s="28">
        <f t="shared" si="129"/>
        <v>56.5</v>
      </c>
      <c r="W376" s="27">
        <f t="shared" si="122"/>
        <v>5.3097345132743365</v>
      </c>
      <c r="X376" s="21">
        <f t="shared" si="123"/>
        <v>67.019460957043336</v>
      </c>
      <c r="Y376" s="2">
        <f t="shared" si="130"/>
        <v>30</v>
      </c>
      <c r="Z376" s="2">
        <v>30</v>
      </c>
      <c r="AA376" s="22">
        <f t="shared" si="124"/>
        <v>1</v>
      </c>
    </row>
    <row r="377" spans="1:27">
      <c r="A377" s="2" t="s">
        <v>623</v>
      </c>
      <c r="B377" s="26" t="s">
        <v>624</v>
      </c>
      <c r="C377" s="2" t="s">
        <v>26</v>
      </c>
      <c r="D377" s="2" t="s">
        <v>608</v>
      </c>
      <c r="E377" s="2">
        <v>70</v>
      </c>
      <c r="F377" s="21">
        <v>12</v>
      </c>
      <c r="G377" s="21">
        <f t="shared" si="116"/>
        <v>82</v>
      </c>
      <c r="H377" s="21">
        <f t="shared" si="125"/>
        <v>94</v>
      </c>
      <c r="I377" s="27">
        <f t="shared" si="117"/>
        <v>26.170212765957448</v>
      </c>
      <c r="J377" s="21">
        <v>3.86</v>
      </c>
      <c r="K377" s="21">
        <f t="shared" si="126"/>
        <v>4.13</v>
      </c>
      <c r="L377" s="27">
        <f t="shared" si="118"/>
        <v>42.058111380145277</v>
      </c>
      <c r="M377" s="2">
        <v>0</v>
      </c>
      <c r="N377" s="2">
        <f t="shared" si="127"/>
        <v>0</v>
      </c>
      <c r="O377" s="28">
        <v>6.5</v>
      </c>
      <c r="P377" s="28">
        <f t="shared" si="128"/>
        <v>28.82</v>
      </c>
      <c r="Q377" s="27">
        <f t="shared" si="119"/>
        <v>3.3830673143650243</v>
      </c>
      <c r="R377" s="27">
        <f t="shared" si="120"/>
        <v>45.441178694510299</v>
      </c>
      <c r="S377" s="2">
        <v>30</v>
      </c>
      <c r="T377" s="28">
        <v>10</v>
      </c>
      <c r="U377" s="28">
        <f t="shared" si="121"/>
        <v>40</v>
      </c>
      <c r="V377" s="28">
        <f t="shared" si="129"/>
        <v>56.5</v>
      </c>
      <c r="W377" s="27">
        <f t="shared" si="122"/>
        <v>7.0796460176991154</v>
      </c>
      <c r="X377" s="21">
        <f t="shared" si="123"/>
        <v>78.691037478166862</v>
      </c>
      <c r="Y377" s="2">
        <f t="shared" si="130"/>
        <v>9</v>
      </c>
      <c r="Z377" s="2">
        <v>30</v>
      </c>
      <c r="AA377" s="22">
        <f t="shared" si="124"/>
        <v>0.3</v>
      </c>
    </row>
    <row r="378" spans="1:27">
      <c r="A378" s="2" t="s">
        <v>639</v>
      </c>
      <c r="B378" s="26" t="s">
        <v>640</v>
      </c>
      <c r="C378" s="2" t="s">
        <v>26</v>
      </c>
      <c r="D378" s="2" t="s">
        <v>608</v>
      </c>
      <c r="E378" s="2">
        <v>70</v>
      </c>
      <c r="F378" s="21">
        <v>9</v>
      </c>
      <c r="G378" s="21">
        <f t="shared" si="116"/>
        <v>79</v>
      </c>
      <c r="H378" s="21">
        <f t="shared" si="125"/>
        <v>94</v>
      </c>
      <c r="I378" s="27">
        <f t="shared" si="117"/>
        <v>25.212765957446809</v>
      </c>
      <c r="J378" s="21">
        <v>3.82</v>
      </c>
      <c r="K378" s="21">
        <f t="shared" si="126"/>
        <v>4.13</v>
      </c>
      <c r="L378" s="27">
        <f t="shared" si="118"/>
        <v>41.622276029055691</v>
      </c>
      <c r="M378" s="2">
        <v>0</v>
      </c>
      <c r="N378" s="2">
        <f t="shared" si="127"/>
        <v>0</v>
      </c>
      <c r="O378" s="28">
        <v>1.83</v>
      </c>
      <c r="P378" s="28">
        <f t="shared" si="128"/>
        <v>28.82</v>
      </c>
      <c r="Q378" s="27">
        <f t="shared" si="119"/>
        <v>0.95246356696738377</v>
      </c>
      <c r="R378" s="27">
        <f t="shared" si="120"/>
        <v>42.574739596023072</v>
      </c>
      <c r="S378" s="2">
        <v>30</v>
      </c>
      <c r="T378" s="28">
        <v>0</v>
      </c>
      <c r="U378" s="28">
        <f t="shared" si="121"/>
        <v>30</v>
      </c>
      <c r="V378" s="28">
        <f t="shared" si="129"/>
        <v>56.5</v>
      </c>
      <c r="W378" s="27">
        <f t="shared" si="122"/>
        <v>5.3097345132743365</v>
      </c>
      <c r="X378" s="21">
        <f t="shared" si="123"/>
        <v>73.09724006674422</v>
      </c>
      <c r="Y378" s="2">
        <f t="shared" si="130"/>
        <v>17</v>
      </c>
      <c r="Z378" s="2">
        <v>30</v>
      </c>
      <c r="AA378" s="22">
        <f t="shared" si="124"/>
        <v>0.56666666666666665</v>
      </c>
    </row>
    <row r="379" spans="1:27">
      <c r="A379" s="2" t="s">
        <v>647</v>
      </c>
      <c r="B379" s="26" t="s">
        <v>648</v>
      </c>
      <c r="C379" s="2" t="s">
        <v>26</v>
      </c>
      <c r="D379" s="2" t="s">
        <v>608</v>
      </c>
      <c r="E379" s="2">
        <v>70</v>
      </c>
      <c r="F379" s="21">
        <v>9</v>
      </c>
      <c r="G379" s="21">
        <f t="shared" si="116"/>
        <v>79</v>
      </c>
      <c r="H379" s="21">
        <f t="shared" si="125"/>
        <v>94</v>
      </c>
      <c r="I379" s="27">
        <f t="shared" si="117"/>
        <v>25.212765957446809</v>
      </c>
      <c r="J379" s="21">
        <v>3.82</v>
      </c>
      <c r="K379" s="21">
        <f t="shared" si="126"/>
        <v>4.13</v>
      </c>
      <c r="L379" s="27">
        <f t="shared" si="118"/>
        <v>41.622276029055691</v>
      </c>
      <c r="M379" s="2">
        <v>0</v>
      </c>
      <c r="N379" s="2">
        <f t="shared" si="127"/>
        <v>0</v>
      </c>
      <c r="O379" s="28">
        <v>0.83</v>
      </c>
      <c r="P379" s="28">
        <f t="shared" si="128"/>
        <v>28.82</v>
      </c>
      <c r="Q379" s="27">
        <f t="shared" si="119"/>
        <v>0.43199167244968767</v>
      </c>
      <c r="R379" s="27">
        <f t="shared" si="120"/>
        <v>42.054267701505381</v>
      </c>
      <c r="S379" s="2">
        <v>30</v>
      </c>
      <c r="T379" s="28">
        <v>0</v>
      </c>
      <c r="U379" s="28">
        <f t="shared" si="121"/>
        <v>30</v>
      </c>
      <c r="V379" s="28">
        <f t="shared" si="129"/>
        <v>56.5</v>
      </c>
      <c r="W379" s="27">
        <f t="shared" si="122"/>
        <v>5.3097345132743365</v>
      </c>
      <c r="X379" s="21">
        <f t="shared" si="123"/>
        <v>72.576768172226522</v>
      </c>
      <c r="Y379" s="2">
        <f t="shared" si="130"/>
        <v>21</v>
      </c>
      <c r="Z379" s="2">
        <v>30</v>
      </c>
      <c r="AA379" s="22">
        <f t="shared" si="124"/>
        <v>0.7</v>
      </c>
    </row>
    <row r="380" spans="1:27">
      <c r="A380" s="2" t="s">
        <v>645</v>
      </c>
      <c r="B380" s="26" t="s">
        <v>646</v>
      </c>
      <c r="C380" s="2" t="s">
        <v>26</v>
      </c>
      <c r="D380" s="2" t="s">
        <v>608</v>
      </c>
      <c r="E380" s="2">
        <v>70</v>
      </c>
      <c r="F380" s="21">
        <v>9</v>
      </c>
      <c r="G380" s="21">
        <f t="shared" si="116"/>
        <v>79</v>
      </c>
      <c r="H380" s="21">
        <f t="shared" si="125"/>
        <v>94</v>
      </c>
      <c r="I380" s="27">
        <f t="shared" si="117"/>
        <v>25.212765957446809</v>
      </c>
      <c r="J380" s="21">
        <v>3.71</v>
      </c>
      <c r="K380" s="21">
        <f t="shared" si="126"/>
        <v>4.13</v>
      </c>
      <c r="L380" s="27">
        <f t="shared" si="118"/>
        <v>40.423728813559322</v>
      </c>
      <c r="M380" s="2">
        <v>0</v>
      </c>
      <c r="N380" s="2">
        <f t="shared" si="127"/>
        <v>0</v>
      </c>
      <c r="O380" s="28">
        <v>1</v>
      </c>
      <c r="P380" s="28">
        <f t="shared" si="128"/>
        <v>28.82</v>
      </c>
      <c r="Q380" s="27">
        <f t="shared" si="119"/>
        <v>0.52047189451769604</v>
      </c>
      <c r="R380" s="27">
        <f t="shared" si="120"/>
        <v>40.94420070807702</v>
      </c>
      <c r="S380" s="2">
        <v>30</v>
      </c>
      <c r="T380" s="28">
        <v>7</v>
      </c>
      <c r="U380" s="28">
        <f t="shared" si="121"/>
        <v>37</v>
      </c>
      <c r="V380" s="28">
        <f t="shared" si="129"/>
        <v>56.5</v>
      </c>
      <c r="W380" s="27">
        <f t="shared" si="122"/>
        <v>6.5486725663716818</v>
      </c>
      <c r="X380" s="21">
        <f t="shared" si="123"/>
        <v>72.705639231895503</v>
      </c>
      <c r="Y380" s="2">
        <f t="shared" si="130"/>
        <v>20</v>
      </c>
      <c r="Z380" s="2">
        <v>30</v>
      </c>
      <c r="AA380" s="22">
        <f t="shared" si="124"/>
        <v>0.66666666666666663</v>
      </c>
    </row>
    <row r="381" spans="1:27">
      <c r="A381" s="2" t="s">
        <v>651</v>
      </c>
      <c r="B381" s="20" t="s">
        <v>652</v>
      </c>
      <c r="C381" s="2" t="s">
        <v>26</v>
      </c>
      <c r="D381" s="2" t="s">
        <v>608</v>
      </c>
      <c r="E381" s="2">
        <v>70</v>
      </c>
      <c r="F381" s="21">
        <v>5.5</v>
      </c>
      <c r="G381" s="21">
        <f t="shared" si="116"/>
        <v>75.5</v>
      </c>
      <c r="H381" s="21">
        <f t="shared" si="125"/>
        <v>94</v>
      </c>
      <c r="I381" s="27">
        <f t="shared" si="117"/>
        <v>24.095744680851066</v>
      </c>
      <c r="J381" s="21">
        <v>3.81</v>
      </c>
      <c r="K381" s="21">
        <f t="shared" si="126"/>
        <v>4.13</v>
      </c>
      <c r="L381" s="27">
        <f t="shared" si="118"/>
        <v>41.513317191283299</v>
      </c>
      <c r="M381" s="2">
        <v>0</v>
      </c>
      <c r="N381" s="2">
        <f t="shared" si="127"/>
        <v>0</v>
      </c>
      <c r="O381" s="28">
        <v>0</v>
      </c>
      <c r="P381" s="28">
        <f t="shared" si="128"/>
        <v>28.82</v>
      </c>
      <c r="Q381" s="27">
        <f t="shared" si="119"/>
        <v>0</v>
      </c>
      <c r="R381" s="27">
        <f t="shared" si="120"/>
        <v>41.513317191283299</v>
      </c>
      <c r="S381" s="2">
        <v>30</v>
      </c>
      <c r="T381" s="28">
        <v>0</v>
      </c>
      <c r="U381" s="28">
        <f t="shared" si="121"/>
        <v>30</v>
      </c>
      <c r="V381" s="28">
        <f t="shared" si="129"/>
        <v>56.5</v>
      </c>
      <c r="W381" s="27">
        <f t="shared" si="122"/>
        <v>5.3097345132743365</v>
      </c>
      <c r="X381" s="21">
        <f t="shared" si="123"/>
        <v>70.918796385408697</v>
      </c>
      <c r="Y381" s="2">
        <f t="shared" si="130"/>
        <v>24</v>
      </c>
      <c r="Z381" s="2">
        <v>30</v>
      </c>
      <c r="AA381" s="22">
        <f t="shared" si="124"/>
        <v>0.8</v>
      </c>
    </row>
    <row r="382" spans="1:27">
      <c r="A382" s="2" t="s">
        <v>653</v>
      </c>
      <c r="B382" s="20" t="s">
        <v>654</v>
      </c>
      <c r="C382" s="2" t="s">
        <v>26</v>
      </c>
      <c r="D382" s="2" t="s">
        <v>608</v>
      </c>
      <c r="E382" s="2">
        <v>69</v>
      </c>
      <c r="F382" s="21">
        <v>6</v>
      </c>
      <c r="G382" s="21">
        <f t="shared" si="116"/>
        <v>75</v>
      </c>
      <c r="H382" s="21">
        <f t="shared" si="125"/>
        <v>94</v>
      </c>
      <c r="I382" s="27">
        <f t="shared" si="117"/>
        <v>23.936170212765958</v>
      </c>
      <c r="J382" s="21">
        <v>3.69</v>
      </c>
      <c r="K382" s="21">
        <f t="shared" si="126"/>
        <v>4.13</v>
      </c>
      <c r="L382" s="27">
        <f t="shared" si="118"/>
        <v>40.205811138014525</v>
      </c>
      <c r="M382" s="2">
        <v>0</v>
      </c>
      <c r="N382" s="2">
        <f t="shared" si="127"/>
        <v>0</v>
      </c>
      <c r="O382" s="28">
        <v>0</v>
      </c>
      <c r="P382" s="28">
        <f t="shared" si="128"/>
        <v>28.82</v>
      </c>
      <c r="Q382" s="27">
        <f t="shared" si="119"/>
        <v>0</v>
      </c>
      <c r="R382" s="27">
        <f t="shared" si="120"/>
        <v>40.205811138014525</v>
      </c>
      <c r="S382" s="2">
        <v>30</v>
      </c>
      <c r="T382" s="28">
        <v>0</v>
      </c>
      <c r="U382" s="28">
        <f t="shared" si="121"/>
        <v>30</v>
      </c>
      <c r="V382" s="28">
        <f t="shared" si="129"/>
        <v>56.5</v>
      </c>
      <c r="W382" s="27">
        <f t="shared" si="122"/>
        <v>5.3097345132743365</v>
      </c>
      <c r="X382" s="21">
        <f t="shared" si="123"/>
        <v>69.451715864054819</v>
      </c>
      <c r="Y382" s="2">
        <f t="shared" si="130"/>
        <v>25</v>
      </c>
      <c r="Z382" s="2">
        <v>30</v>
      </c>
      <c r="AA382" s="22">
        <f t="shared" si="124"/>
        <v>0.83333333333333337</v>
      </c>
    </row>
    <row r="383" spans="1:27">
      <c r="A383" s="2" t="s">
        <v>659</v>
      </c>
      <c r="B383" s="20" t="s">
        <v>660</v>
      </c>
      <c r="C383" s="2" t="s">
        <v>26</v>
      </c>
      <c r="D383" s="2" t="s">
        <v>608</v>
      </c>
      <c r="E383" s="2">
        <v>70</v>
      </c>
      <c r="F383" s="21">
        <v>8</v>
      </c>
      <c r="G383" s="21">
        <f t="shared" si="116"/>
        <v>78</v>
      </c>
      <c r="H383" s="21">
        <f t="shared" si="125"/>
        <v>94</v>
      </c>
      <c r="I383" s="27">
        <f t="shared" si="117"/>
        <v>24.893617021276594</v>
      </c>
      <c r="J383" s="21">
        <v>3.5</v>
      </c>
      <c r="K383" s="21">
        <f t="shared" si="126"/>
        <v>4.13</v>
      </c>
      <c r="L383" s="27">
        <f t="shared" si="118"/>
        <v>38.13559322033899</v>
      </c>
      <c r="M383" s="2">
        <v>0</v>
      </c>
      <c r="N383" s="2">
        <f t="shared" si="127"/>
        <v>0</v>
      </c>
      <c r="O383" s="28">
        <v>0</v>
      </c>
      <c r="P383" s="28">
        <f t="shared" si="128"/>
        <v>28.82</v>
      </c>
      <c r="Q383" s="27">
        <f t="shared" si="119"/>
        <v>0</v>
      </c>
      <c r="R383" s="27">
        <f t="shared" si="120"/>
        <v>38.13559322033899</v>
      </c>
      <c r="S383" s="2">
        <v>30</v>
      </c>
      <c r="T383" s="28">
        <v>0</v>
      </c>
      <c r="U383" s="28">
        <f t="shared" si="121"/>
        <v>30</v>
      </c>
      <c r="V383" s="28">
        <f t="shared" si="129"/>
        <v>56.5</v>
      </c>
      <c r="W383" s="27">
        <f t="shared" si="122"/>
        <v>5.3097345132743365</v>
      </c>
      <c r="X383" s="21">
        <f t="shared" si="123"/>
        <v>68.338944754889923</v>
      </c>
      <c r="Y383" s="2">
        <f t="shared" si="130"/>
        <v>28</v>
      </c>
      <c r="Z383" s="2">
        <v>30</v>
      </c>
      <c r="AA383" s="22">
        <f t="shared" si="124"/>
        <v>0.93333333333333335</v>
      </c>
    </row>
    <row r="384" spans="1:27">
      <c r="A384" s="2" t="s">
        <v>661</v>
      </c>
      <c r="B384" s="26" t="s">
        <v>662</v>
      </c>
      <c r="C384" s="2" t="s">
        <v>26</v>
      </c>
      <c r="D384" s="2" t="s">
        <v>608</v>
      </c>
      <c r="E384" s="2">
        <v>69</v>
      </c>
      <c r="F384" s="21">
        <v>3</v>
      </c>
      <c r="G384" s="21">
        <f t="shared" si="116"/>
        <v>72</v>
      </c>
      <c r="H384" s="21">
        <f t="shared" si="125"/>
        <v>94</v>
      </c>
      <c r="I384" s="27">
        <f t="shared" si="117"/>
        <v>22.978723404255319</v>
      </c>
      <c r="J384" s="21">
        <v>3.57</v>
      </c>
      <c r="K384" s="21">
        <f t="shared" si="126"/>
        <v>4.13</v>
      </c>
      <c r="L384" s="27">
        <f t="shared" si="118"/>
        <v>38.898305084745765</v>
      </c>
      <c r="M384" s="2">
        <v>0</v>
      </c>
      <c r="N384" s="2">
        <f t="shared" si="127"/>
        <v>0</v>
      </c>
      <c r="O384" s="28">
        <v>0</v>
      </c>
      <c r="P384" s="28">
        <f t="shared" si="128"/>
        <v>28.82</v>
      </c>
      <c r="Q384" s="27">
        <f t="shared" si="119"/>
        <v>0</v>
      </c>
      <c r="R384" s="27">
        <f t="shared" si="120"/>
        <v>38.898305084745765</v>
      </c>
      <c r="S384" s="2">
        <v>30</v>
      </c>
      <c r="T384" s="28">
        <v>0</v>
      </c>
      <c r="U384" s="28">
        <f t="shared" si="121"/>
        <v>30</v>
      </c>
      <c r="V384" s="28">
        <f t="shared" si="129"/>
        <v>56.5</v>
      </c>
      <c r="W384" s="27">
        <f t="shared" si="122"/>
        <v>5.3097345132743365</v>
      </c>
      <c r="X384" s="21">
        <f t="shared" si="123"/>
        <v>67.186763002275427</v>
      </c>
      <c r="Y384" s="2">
        <f t="shared" si="130"/>
        <v>29</v>
      </c>
      <c r="Z384" s="2">
        <v>30</v>
      </c>
      <c r="AA384" s="22">
        <f t="shared" si="124"/>
        <v>0.96666666666666667</v>
      </c>
    </row>
    <row r="385" spans="1:27">
      <c r="A385" s="2" t="s">
        <v>641</v>
      </c>
      <c r="B385" s="20" t="s">
        <v>642</v>
      </c>
      <c r="C385" s="2" t="s">
        <v>26</v>
      </c>
      <c r="D385" s="2" t="s">
        <v>608</v>
      </c>
      <c r="E385" s="2">
        <v>70</v>
      </c>
      <c r="F385" s="21">
        <v>6</v>
      </c>
      <c r="G385" s="21">
        <f t="shared" si="116"/>
        <v>76</v>
      </c>
      <c r="H385" s="21">
        <f t="shared" si="125"/>
        <v>94</v>
      </c>
      <c r="I385" s="27">
        <f t="shared" si="117"/>
        <v>24.25531914893617</v>
      </c>
      <c r="J385" s="21">
        <v>3.75</v>
      </c>
      <c r="K385" s="21">
        <f t="shared" si="126"/>
        <v>4.13</v>
      </c>
      <c r="L385" s="27">
        <f t="shared" si="118"/>
        <v>40.859564164648916</v>
      </c>
      <c r="M385" s="2">
        <v>0</v>
      </c>
      <c r="N385" s="2">
        <f t="shared" si="127"/>
        <v>0</v>
      </c>
      <c r="O385" s="28">
        <v>5</v>
      </c>
      <c r="P385" s="28">
        <f t="shared" si="128"/>
        <v>28.82</v>
      </c>
      <c r="Q385" s="27">
        <f t="shared" si="119"/>
        <v>2.6023594725884802</v>
      </c>
      <c r="R385" s="27">
        <f t="shared" si="120"/>
        <v>43.461923637237398</v>
      </c>
      <c r="S385" s="2">
        <v>30</v>
      </c>
      <c r="T385" s="28">
        <v>0</v>
      </c>
      <c r="U385" s="28">
        <f t="shared" si="121"/>
        <v>30</v>
      </c>
      <c r="V385" s="28">
        <f t="shared" si="129"/>
        <v>56.5</v>
      </c>
      <c r="W385" s="27">
        <f t="shared" si="122"/>
        <v>5.3097345132743365</v>
      </c>
      <c r="X385" s="21">
        <f t="shared" si="123"/>
        <v>73.026977299447907</v>
      </c>
      <c r="Y385" s="2">
        <f t="shared" si="130"/>
        <v>18</v>
      </c>
      <c r="Z385" s="2">
        <v>30</v>
      </c>
      <c r="AA385" s="22">
        <f t="shared" si="124"/>
        <v>0.6</v>
      </c>
    </row>
    <row r="386" spans="1:27">
      <c r="A386" s="2" t="s">
        <v>613</v>
      </c>
      <c r="B386" s="26" t="s">
        <v>614</v>
      </c>
      <c r="C386" s="2" t="s">
        <v>26</v>
      </c>
      <c r="D386" s="2" t="s">
        <v>608</v>
      </c>
      <c r="E386" s="2">
        <v>70</v>
      </c>
      <c r="F386" s="21">
        <v>13</v>
      </c>
      <c r="G386" s="21">
        <f t="shared" si="116"/>
        <v>83</v>
      </c>
      <c r="H386" s="21">
        <f t="shared" si="125"/>
        <v>94</v>
      </c>
      <c r="I386" s="27">
        <f t="shared" si="117"/>
        <v>26.48936170212766</v>
      </c>
      <c r="J386" s="21">
        <v>3.96</v>
      </c>
      <c r="K386" s="21">
        <f t="shared" si="126"/>
        <v>4.13</v>
      </c>
      <c r="L386" s="27">
        <f t="shared" si="118"/>
        <v>43.147699757869248</v>
      </c>
      <c r="M386" s="2">
        <v>0</v>
      </c>
      <c r="N386" s="2">
        <f t="shared" si="127"/>
        <v>0</v>
      </c>
      <c r="O386" s="28">
        <v>7.33</v>
      </c>
      <c r="P386" s="28">
        <f t="shared" si="128"/>
        <v>28.82</v>
      </c>
      <c r="Q386" s="27">
        <f t="shared" si="119"/>
        <v>3.8150589868147122</v>
      </c>
      <c r="R386" s="27">
        <f t="shared" si="120"/>
        <v>46.96275874468396</v>
      </c>
      <c r="S386" s="2">
        <v>30</v>
      </c>
      <c r="T386" s="28">
        <v>16</v>
      </c>
      <c r="U386" s="28">
        <f t="shared" si="121"/>
        <v>46</v>
      </c>
      <c r="V386" s="28">
        <f t="shared" si="129"/>
        <v>56.5</v>
      </c>
      <c r="W386" s="27">
        <f t="shared" si="122"/>
        <v>8.1415929203539825</v>
      </c>
      <c r="X386" s="21">
        <f t="shared" si="123"/>
        <v>81.593713367165606</v>
      </c>
      <c r="Y386" s="2">
        <f t="shared" si="130"/>
        <v>4</v>
      </c>
      <c r="Z386" s="2">
        <v>30</v>
      </c>
      <c r="AA386" s="22">
        <f t="shared" si="124"/>
        <v>0.13333333333333333</v>
      </c>
    </row>
    <row r="387" spans="1:27">
      <c r="A387" s="2" t="s">
        <v>611</v>
      </c>
      <c r="B387" s="20" t="s">
        <v>612</v>
      </c>
      <c r="C387" s="2" t="s">
        <v>26</v>
      </c>
      <c r="D387" s="2" t="s">
        <v>608</v>
      </c>
      <c r="E387" s="2">
        <v>70</v>
      </c>
      <c r="F387" s="21">
        <v>14</v>
      </c>
      <c r="G387" s="21">
        <f t="shared" si="116"/>
        <v>84</v>
      </c>
      <c r="H387" s="21">
        <f t="shared" si="125"/>
        <v>94</v>
      </c>
      <c r="I387" s="27">
        <f t="shared" si="117"/>
        <v>26.808510638297872</v>
      </c>
      <c r="J387" s="21">
        <v>4.04</v>
      </c>
      <c r="K387" s="21">
        <f t="shared" si="126"/>
        <v>4.13</v>
      </c>
      <c r="L387" s="27">
        <f t="shared" si="118"/>
        <v>44.019370460048428</v>
      </c>
      <c r="M387" s="2">
        <v>0</v>
      </c>
      <c r="N387" s="2">
        <f t="shared" si="127"/>
        <v>0</v>
      </c>
      <c r="O387" s="28">
        <v>10.8</v>
      </c>
      <c r="P387" s="28">
        <f t="shared" si="128"/>
        <v>28.82</v>
      </c>
      <c r="Q387" s="27">
        <f t="shared" si="119"/>
        <v>5.6210964607911178</v>
      </c>
      <c r="R387" s="27">
        <f t="shared" si="120"/>
        <v>49.640466920839543</v>
      </c>
      <c r="S387" s="2">
        <v>30</v>
      </c>
      <c r="T387" s="28">
        <v>0.5</v>
      </c>
      <c r="U387" s="28">
        <f t="shared" si="121"/>
        <v>30.5</v>
      </c>
      <c r="V387" s="28">
        <f t="shared" si="129"/>
        <v>56.5</v>
      </c>
      <c r="W387" s="27">
        <f t="shared" si="122"/>
        <v>5.3982300884955752</v>
      </c>
      <c r="X387" s="21">
        <f t="shared" si="123"/>
        <v>81.847207647632999</v>
      </c>
      <c r="Y387" s="2">
        <f t="shared" si="130"/>
        <v>3</v>
      </c>
      <c r="Z387" s="2">
        <v>30</v>
      </c>
      <c r="AA387" s="22">
        <f t="shared" si="124"/>
        <v>0.1</v>
      </c>
    </row>
    <row r="388" spans="1:27">
      <c r="A388" s="2" t="s">
        <v>637</v>
      </c>
      <c r="B388" s="20" t="s">
        <v>638</v>
      </c>
      <c r="C388" s="2" t="s">
        <v>26</v>
      </c>
      <c r="D388" s="2" t="s">
        <v>608</v>
      </c>
      <c r="E388" s="2">
        <v>70</v>
      </c>
      <c r="F388" s="21">
        <v>6</v>
      </c>
      <c r="G388" s="21">
        <f t="shared" si="116"/>
        <v>76</v>
      </c>
      <c r="H388" s="21">
        <f t="shared" si="125"/>
        <v>94</v>
      </c>
      <c r="I388" s="27">
        <f t="shared" si="117"/>
        <v>24.25531914893617</v>
      </c>
      <c r="J388" s="21">
        <v>3.71</v>
      </c>
      <c r="K388" s="21">
        <f t="shared" si="126"/>
        <v>4.13</v>
      </c>
      <c r="L388" s="27">
        <f t="shared" si="118"/>
        <v>40.423728813559322</v>
      </c>
      <c r="M388" s="2">
        <v>0</v>
      </c>
      <c r="N388" s="2">
        <f t="shared" si="127"/>
        <v>0</v>
      </c>
      <c r="O388" s="28">
        <v>5</v>
      </c>
      <c r="P388" s="28">
        <f t="shared" si="128"/>
        <v>28.82</v>
      </c>
      <c r="Q388" s="27">
        <f t="shared" si="119"/>
        <v>2.6023594725884802</v>
      </c>
      <c r="R388" s="27">
        <f t="shared" si="120"/>
        <v>43.026088286147804</v>
      </c>
      <c r="S388" s="2">
        <v>30</v>
      </c>
      <c r="T388" s="28">
        <v>3</v>
      </c>
      <c r="U388" s="28">
        <f t="shared" si="121"/>
        <v>33</v>
      </c>
      <c r="V388" s="28">
        <f t="shared" si="129"/>
        <v>56.5</v>
      </c>
      <c r="W388" s="27">
        <f t="shared" si="122"/>
        <v>5.8407079646017701</v>
      </c>
      <c r="X388" s="21">
        <f t="shared" si="123"/>
        <v>73.122115399685754</v>
      </c>
      <c r="Y388" s="2">
        <f t="shared" si="130"/>
        <v>16</v>
      </c>
      <c r="Z388" s="2">
        <v>30</v>
      </c>
      <c r="AA388" s="22">
        <f t="shared" si="124"/>
        <v>0.53333333333333333</v>
      </c>
    </row>
    <row r="389" spans="1:27">
      <c r="A389" s="2" t="s">
        <v>615</v>
      </c>
      <c r="B389" s="20" t="s">
        <v>616</v>
      </c>
      <c r="C389" s="2" t="s">
        <v>26</v>
      </c>
      <c r="D389" s="2" t="s">
        <v>608</v>
      </c>
      <c r="E389" s="2">
        <v>70</v>
      </c>
      <c r="F389" s="21">
        <v>11</v>
      </c>
      <c r="G389" s="21">
        <f t="shared" si="116"/>
        <v>81</v>
      </c>
      <c r="H389" s="21">
        <f t="shared" si="125"/>
        <v>94</v>
      </c>
      <c r="I389" s="27">
        <f t="shared" si="117"/>
        <v>25.851063829787233</v>
      </c>
      <c r="J389" s="21">
        <v>3.82</v>
      </c>
      <c r="K389" s="21">
        <f t="shared" si="126"/>
        <v>4.13</v>
      </c>
      <c r="L389" s="27">
        <f t="shared" si="118"/>
        <v>41.622276029055691</v>
      </c>
      <c r="M389" s="2">
        <v>0</v>
      </c>
      <c r="N389" s="2">
        <f t="shared" si="127"/>
        <v>0</v>
      </c>
      <c r="O389" s="28">
        <v>14.75</v>
      </c>
      <c r="P389" s="28">
        <f t="shared" si="128"/>
        <v>28.82</v>
      </c>
      <c r="Q389" s="27">
        <f t="shared" si="119"/>
        <v>7.6769604441360162</v>
      </c>
      <c r="R389" s="27">
        <f t="shared" si="120"/>
        <v>49.299236473191705</v>
      </c>
      <c r="S389" s="2">
        <v>30</v>
      </c>
      <c r="T389" s="28">
        <v>0</v>
      </c>
      <c r="U389" s="28">
        <f t="shared" si="121"/>
        <v>30</v>
      </c>
      <c r="V389" s="28">
        <f t="shared" si="129"/>
        <v>56.5</v>
      </c>
      <c r="W389" s="27">
        <f t="shared" si="122"/>
        <v>5.3097345132743365</v>
      </c>
      <c r="X389" s="21">
        <f t="shared" si="123"/>
        <v>80.46003481625327</v>
      </c>
      <c r="Y389" s="2">
        <f t="shared" si="130"/>
        <v>5</v>
      </c>
      <c r="Z389" s="2">
        <v>30</v>
      </c>
      <c r="AA389" s="22">
        <f t="shared" si="124"/>
        <v>0.16666666666666666</v>
      </c>
    </row>
    <row r="390" spans="1:27">
      <c r="A390" s="2" t="s">
        <v>619</v>
      </c>
      <c r="B390" s="20" t="s">
        <v>620</v>
      </c>
      <c r="C390" s="2" t="s">
        <v>26</v>
      </c>
      <c r="D390" s="2" t="s">
        <v>608</v>
      </c>
      <c r="E390" s="2">
        <v>69</v>
      </c>
      <c r="F390" s="21">
        <v>11</v>
      </c>
      <c r="G390" s="21">
        <f t="shared" si="116"/>
        <v>80</v>
      </c>
      <c r="H390" s="21">
        <f t="shared" si="125"/>
        <v>94</v>
      </c>
      <c r="I390" s="27">
        <f t="shared" si="117"/>
        <v>25.531914893617021</v>
      </c>
      <c r="J390" s="21">
        <v>3.79</v>
      </c>
      <c r="K390" s="21">
        <f t="shared" si="126"/>
        <v>4.13</v>
      </c>
      <c r="L390" s="27">
        <f t="shared" si="118"/>
        <v>41.295399515738502</v>
      </c>
      <c r="M390" s="2">
        <v>0</v>
      </c>
      <c r="N390" s="2">
        <f t="shared" si="127"/>
        <v>0</v>
      </c>
      <c r="O390" s="28">
        <v>10</v>
      </c>
      <c r="P390" s="28">
        <f t="shared" si="128"/>
        <v>28.82</v>
      </c>
      <c r="Q390" s="27">
        <f t="shared" si="119"/>
        <v>5.2047189451769604</v>
      </c>
      <c r="R390" s="27">
        <f t="shared" si="120"/>
        <v>46.500118460915459</v>
      </c>
      <c r="S390" s="2">
        <v>30</v>
      </c>
      <c r="T390" s="28">
        <v>10.5</v>
      </c>
      <c r="U390" s="28">
        <f t="shared" si="121"/>
        <v>40.5</v>
      </c>
      <c r="V390" s="28">
        <f t="shared" si="129"/>
        <v>56.5</v>
      </c>
      <c r="W390" s="27">
        <f t="shared" si="122"/>
        <v>7.168141592920354</v>
      </c>
      <c r="X390" s="21">
        <f t="shared" si="123"/>
        <v>79.200174947452822</v>
      </c>
      <c r="Y390" s="2">
        <f t="shared" si="130"/>
        <v>6</v>
      </c>
      <c r="Z390" s="2">
        <v>30</v>
      </c>
      <c r="AA390" s="22">
        <f t="shared" si="124"/>
        <v>0.2</v>
      </c>
    </row>
    <row r="391" spans="1:27">
      <c r="A391" s="2" t="s">
        <v>643</v>
      </c>
      <c r="B391" s="20" t="s">
        <v>644</v>
      </c>
      <c r="C391" s="2" t="s">
        <v>26</v>
      </c>
      <c r="D391" s="2" t="s">
        <v>608</v>
      </c>
      <c r="E391" s="2">
        <v>69</v>
      </c>
      <c r="F391" s="21">
        <v>12</v>
      </c>
      <c r="G391" s="21">
        <f t="shared" ref="G391:G454" si="131">E391+F391</f>
        <v>81</v>
      </c>
      <c r="H391" s="21">
        <f t="shared" si="125"/>
        <v>94</v>
      </c>
      <c r="I391" s="27">
        <f t="shared" ref="I391:I454" si="132">G391/H391*30</f>
        <v>25.851063829787233</v>
      </c>
      <c r="J391" s="21">
        <v>3.71</v>
      </c>
      <c r="K391" s="21">
        <f t="shared" si="126"/>
        <v>4.13</v>
      </c>
      <c r="L391" s="27">
        <f t="shared" ref="L391:L454" si="133">J391/K391*45</f>
        <v>40.423728813559322</v>
      </c>
      <c r="M391" s="2">
        <v>0</v>
      </c>
      <c r="N391" s="2">
        <f t="shared" si="127"/>
        <v>0</v>
      </c>
      <c r="O391" s="28">
        <v>2</v>
      </c>
      <c r="P391" s="28">
        <f t="shared" si="128"/>
        <v>28.82</v>
      </c>
      <c r="Q391" s="27">
        <f t="shared" ref="Q391:Q454" si="134">O391/P391*15</f>
        <v>1.0409437890353921</v>
      </c>
      <c r="R391" s="27">
        <f t="shared" ref="R391:R454" si="135">L391+Q391</f>
        <v>41.464672602594717</v>
      </c>
      <c r="S391" s="2">
        <v>30</v>
      </c>
      <c r="T391" s="28">
        <v>0.5</v>
      </c>
      <c r="U391" s="28">
        <f t="shared" ref="U391:U454" si="136">S391+T391</f>
        <v>30.5</v>
      </c>
      <c r="V391" s="28">
        <f t="shared" si="129"/>
        <v>56.5</v>
      </c>
      <c r="W391" s="27">
        <f t="shared" ref="W391:W454" si="137">U391/V391*10</f>
        <v>5.3982300884955752</v>
      </c>
      <c r="X391" s="21">
        <f t="shared" ref="X391:X454" si="138">I391+R391+W391</f>
        <v>72.713966520877534</v>
      </c>
      <c r="Y391" s="2">
        <f t="shared" si="130"/>
        <v>19</v>
      </c>
      <c r="Z391" s="2">
        <v>30</v>
      </c>
      <c r="AA391" s="22">
        <f t="shared" ref="AA391:AA454" si="139">Y391/Z391</f>
        <v>0.6333333333333333</v>
      </c>
    </row>
    <row r="392" spans="1:27">
      <c r="A392" s="2" t="s">
        <v>678</v>
      </c>
      <c r="B392" s="26" t="s">
        <v>679</v>
      </c>
      <c r="C392" s="2" t="s">
        <v>26</v>
      </c>
      <c r="D392" s="2" t="s">
        <v>667</v>
      </c>
      <c r="E392" s="2">
        <v>70</v>
      </c>
      <c r="F392" s="21">
        <v>8</v>
      </c>
      <c r="G392" s="21">
        <f t="shared" si="131"/>
        <v>78</v>
      </c>
      <c r="H392" s="21">
        <f t="shared" ref="H392:H415" si="140">MAX(G$392:G$415)</f>
        <v>91</v>
      </c>
      <c r="I392" s="27">
        <f t="shared" si="132"/>
        <v>25.714285714285712</v>
      </c>
      <c r="J392" s="21">
        <v>3.75</v>
      </c>
      <c r="K392" s="21">
        <f t="shared" ref="K392:K415" si="141">MAX(J$392:J$415)</f>
        <v>3.93</v>
      </c>
      <c r="L392" s="27">
        <f t="shared" si="133"/>
        <v>42.938931297709921</v>
      </c>
      <c r="M392" s="2">
        <v>0</v>
      </c>
      <c r="N392" s="2">
        <f t="shared" si="127"/>
        <v>0</v>
      </c>
      <c r="O392" s="28">
        <v>3</v>
      </c>
      <c r="P392" s="28">
        <f t="shared" ref="P392:P415" si="142">MAX(O$392:O$415)</f>
        <v>24.13</v>
      </c>
      <c r="Q392" s="27">
        <f t="shared" si="134"/>
        <v>1.8648984666390387</v>
      </c>
      <c r="R392" s="27">
        <f t="shared" si="135"/>
        <v>44.803829764348961</v>
      </c>
      <c r="S392" s="2">
        <v>30</v>
      </c>
      <c r="T392" s="28">
        <v>8.5</v>
      </c>
      <c r="U392" s="28">
        <f t="shared" si="136"/>
        <v>38.5</v>
      </c>
      <c r="V392" s="28">
        <f t="shared" ref="V392:V415" si="143">MAX(U$392:U$415)</f>
        <v>48</v>
      </c>
      <c r="W392" s="27">
        <f t="shared" si="137"/>
        <v>8.0208333333333339</v>
      </c>
      <c r="X392" s="21">
        <f t="shared" si="138"/>
        <v>78.538948811967998</v>
      </c>
      <c r="Y392" s="2">
        <f t="shared" ref="Y392:Y415" si="144">RANK(X392,X$392:X$415)</f>
        <v>7</v>
      </c>
      <c r="Z392" s="2">
        <v>24</v>
      </c>
      <c r="AA392" s="22">
        <f t="shared" si="139"/>
        <v>0.29166666666666669</v>
      </c>
    </row>
    <row r="393" spans="1:27">
      <c r="A393" s="2" t="s">
        <v>697</v>
      </c>
      <c r="B393" s="26" t="s">
        <v>698</v>
      </c>
      <c r="C393" s="2" t="s">
        <v>26</v>
      </c>
      <c r="D393" s="2" t="s">
        <v>667</v>
      </c>
      <c r="E393" s="2">
        <v>70</v>
      </c>
      <c r="F393" s="21">
        <v>9</v>
      </c>
      <c r="G393" s="21">
        <f t="shared" si="131"/>
        <v>79</v>
      </c>
      <c r="H393" s="21">
        <f t="shared" si="140"/>
        <v>91</v>
      </c>
      <c r="I393" s="27">
        <f t="shared" si="132"/>
        <v>26.043956043956044</v>
      </c>
      <c r="J393" s="21">
        <v>3.5</v>
      </c>
      <c r="K393" s="21">
        <f t="shared" si="141"/>
        <v>3.93</v>
      </c>
      <c r="L393" s="27">
        <f t="shared" si="133"/>
        <v>40.076335877862597</v>
      </c>
      <c r="M393" s="2">
        <v>0</v>
      </c>
      <c r="N393" s="2">
        <f t="shared" si="127"/>
        <v>0</v>
      </c>
      <c r="O393" s="28">
        <v>0</v>
      </c>
      <c r="P393" s="28">
        <f t="shared" si="142"/>
        <v>24.13</v>
      </c>
      <c r="Q393" s="27">
        <f t="shared" si="134"/>
        <v>0</v>
      </c>
      <c r="R393" s="27">
        <f t="shared" si="135"/>
        <v>40.076335877862597</v>
      </c>
      <c r="S393" s="2">
        <v>30</v>
      </c>
      <c r="T393" s="28">
        <v>2</v>
      </c>
      <c r="U393" s="28">
        <f t="shared" si="136"/>
        <v>32</v>
      </c>
      <c r="V393" s="28">
        <f t="shared" si="143"/>
        <v>48</v>
      </c>
      <c r="W393" s="27">
        <f t="shared" si="137"/>
        <v>6.6666666666666661</v>
      </c>
      <c r="X393" s="21">
        <f t="shared" si="138"/>
        <v>72.786958588485319</v>
      </c>
      <c r="Y393" s="2">
        <f t="shared" si="144"/>
        <v>18</v>
      </c>
      <c r="Z393" s="2">
        <v>24</v>
      </c>
      <c r="AA393" s="22">
        <f t="shared" si="139"/>
        <v>0.75</v>
      </c>
    </row>
    <row r="394" spans="1:27">
      <c r="A394" s="2" t="s">
        <v>676</v>
      </c>
      <c r="B394" s="20" t="s">
        <v>677</v>
      </c>
      <c r="C394" s="2" t="s">
        <v>26</v>
      </c>
      <c r="D394" s="2" t="s">
        <v>667</v>
      </c>
      <c r="E394" s="2">
        <v>70</v>
      </c>
      <c r="F394" s="21">
        <v>11</v>
      </c>
      <c r="G394" s="21">
        <f t="shared" si="131"/>
        <v>81</v>
      </c>
      <c r="H394" s="21">
        <f t="shared" si="140"/>
        <v>91</v>
      </c>
      <c r="I394" s="27">
        <f t="shared" si="132"/>
        <v>26.703296703296701</v>
      </c>
      <c r="J394" s="21">
        <v>3.79</v>
      </c>
      <c r="K394" s="21">
        <f t="shared" si="141"/>
        <v>3.93</v>
      </c>
      <c r="L394" s="27">
        <f t="shared" si="133"/>
        <v>43.396946564885496</v>
      </c>
      <c r="M394" s="2">
        <v>0</v>
      </c>
      <c r="N394" s="2">
        <f t="shared" ref="N394:N425" si="145">MAX(M$36:M$93)</f>
        <v>0</v>
      </c>
      <c r="O394" s="28">
        <v>5.75</v>
      </c>
      <c r="P394" s="28">
        <f t="shared" si="142"/>
        <v>24.13</v>
      </c>
      <c r="Q394" s="27">
        <f t="shared" si="134"/>
        <v>3.5743887277248243</v>
      </c>
      <c r="R394" s="27">
        <f t="shared" si="135"/>
        <v>46.97133529261032</v>
      </c>
      <c r="S394" s="2">
        <v>30</v>
      </c>
      <c r="T394" s="28">
        <v>2.5</v>
      </c>
      <c r="U394" s="28">
        <f t="shared" si="136"/>
        <v>32.5</v>
      </c>
      <c r="V394" s="28">
        <f t="shared" si="143"/>
        <v>48</v>
      </c>
      <c r="W394" s="27">
        <f t="shared" si="137"/>
        <v>6.7708333333333339</v>
      </c>
      <c r="X394" s="21">
        <f t="shared" si="138"/>
        <v>80.445465329240349</v>
      </c>
      <c r="Y394" s="2">
        <f t="shared" si="144"/>
        <v>6</v>
      </c>
      <c r="Z394" s="2">
        <v>24</v>
      </c>
      <c r="AA394" s="22">
        <f t="shared" si="139"/>
        <v>0.25</v>
      </c>
    </row>
    <row r="395" spans="1:27">
      <c r="A395" s="2" t="s">
        <v>670</v>
      </c>
      <c r="B395" s="26" t="s">
        <v>671</v>
      </c>
      <c r="C395" s="2" t="s">
        <v>26</v>
      </c>
      <c r="D395" s="2" t="s">
        <v>667</v>
      </c>
      <c r="E395" s="2">
        <v>70</v>
      </c>
      <c r="F395" s="21">
        <v>11</v>
      </c>
      <c r="G395" s="21">
        <f t="shared" si="131"/>
        <v>81</v>
      </c>
      <c r="H395" s="21">
        <f t="shared" si="140"/>
        <v>91</v>
      </c>
      <c r="I395" s="27">
        <f t="shared" si="132"/>
        <v>26.703296703296701</v>
      </c>
      <c r="J395" s="21">
        <v>3.93</v>
      </c>
      <c r="K395" s="21">
        <f t="shared" si="141"/>
        <v>3.93</v>
      </c>
      <c r="L395" s="27">
        <f t="shared" si="133"/>
        <v>45</v>
      </c>
      <c r="M395" s="2">
        <v>0</v>
      </c>
      <c r="N395" s="2">
        <f t="shared" si="145"/>
        <v>0</v>
      </c>
      <c r="O395" s="28">
        <v>10</v>
      </c>
      <c r="P395" s="28">
        <f t="shared" si="142"/>
        <v>24.13</v>
      </c>
      <c r="Q395" s="27">
        <f t="shared" si="134"/>
        <v>6.2163282221301293</v>
      </c>
      <c r="R395" s="27">
        <f t="shared" si="135"/>
        <v>51.21632822213013</v>
      </c>
      <c r="S395" s="2">
        <v>30</v>
      </c>
      <c r="T395" s="28">
        <v>0.5</v>
      </c>
      <c r="U395" s="28">
        <f t="shared" si="136"/>
        <v>30.5</v>
      </c>
      <c r="V395" s="28">
        <f t="shared" si="143"/>
        <v>48</v>
      </c>
      <c r="W395" s="27">
        <f t="shared" si="137"/>
        <v>6.3541666666666661</v>
      </c>
      <c r="X395" s="21">
        <f t="shared" si="138"/>
        <v>84.273791592093502</v>
      </c>
      <c r="Y395" s="2">
        <f t="shared" si="144"/>
        <v>3</v>
      </c>
      <c r="Z395" s="2">
        <v>24</v>
      </c>
      <c r="AA395" s="22">
        <f t="shared" si="139"/>
        <v>0.125</v>
      </c>
    </row>
    <row r="396" spans="1:27">
      <c r="A396" s="2" t="s">
        <v>665</v>
      </c>
      <c r="B396" s="20" t="s">
        <v>666</v>
      </c>
      <c r="C396" s="2" t="s">
        <v>26</v>
      </c>
      <c r="D396" s="2" t="s">
        <v>667</v>
      </c>
      <c r="E396" s="2">
        <v>70</v>
      </c>
      <c r="F396" s="21">
        <v>19</v>
      </c>
      <c r="G396" s="21">
        <f t="shared" si="131"/>
        <v>89</v>
      </c>
      <c r="H396" s="21">
        <f t="shared" si="140"/>
        <v>91</v>
      </c>
      <c r="I396" s="27">
        <f t="shared" si="132"/>
        <v>29.340659340659339</v>
      </c>
      <c r="J396" s="21">
        <v>3.89</v>
      </c>
      <c r="K396" s="21">
        <f t="shared" si="141"/>
        <v>3.93</v>
      </c>
      <c r="L396" s="27">
        <f t="shared" si="133"/>
        <v>44.541984732824432</v>
      </c>
      <c r="M396" s="2">
        <v>0</v>
      </c>
      <c r="N396" s="2">
        <f t="shared" si="145"/>
        <v>0</v>
      </c>
      <c r="O396" s="28">
        <v>24.13</v>
      </c>
      <c r="P396" s="28">
        <f t="shared" si="142"/>
        <v>24.13</v>
      </c>
      <c r="Q396" s="27">
        <f t="shared" si="134"/>
        <v>15</v>
      </c>
      <c r="R396" s="27">
        <f t="shared" si="135"/>
        <v>59.541984732824432</v>
      </c>
      <c r="S396" s="2">
        <v>30</v>
      </c>
      <c r="T396" s="28">
        <v>15</v>
      </c>
      <c r="U396" s="28">
        <f t="shared" si="136"/>
        <v>45</v>
      </c>
      <c r="V396" s="28">
        <f t="shared" si="143"/>
        <v>48</v>
      </c>
      <c r="W396" s="27">
        <f t="shared" si="137"/>
        <v>9.375</v>
      </c>
      <c r="X396" s="21">
        <f t="shared" si="138"/>
        <v>98.257644073483775</v>
      </c>
      <c r="Y396" s="2">
        <f t="shared" si="144"/>
        <v>1</v>
      </c>
      <c r="Z396" s="2">
        <v>24</v>
      </c>
      <c r="AA396" s="22">
        <f t="shared" si="139"/>
        <v>4.1666666666666664E-2</v>
      </c>
    </row>
    <row r="397" spans="1:27">
      <c r="A397" s="2" t="s">
        <v>674</v>
      </c>
      <c r="B397" s="26" t="s">
        <v>675</v>
      </c>
      <c r="C397" s="2" t="s">
        <v>26</v>
      </c>
      <c r="D397" s="2" t="s">
        <v>667</v>
      </c>
      <c r="E397" s="2">
        <v>70</v>
      </c>
      <c r="F397" s="21">
        <v>14.5</v>
      </c>
      <c r="G397" s="21">
        <f t="shared" si="131"/>
        <v>84.5</v>
      </c>
      <c r="H397" s="21">
        <f t="shared" si="140"/>
        <v>91</v>
      </c>
      <c r="I397" s="27">
        <f t="shared" si="132"/>
        <v>27.857142857142858</v>
      </c>
      <c r="J397" s="21">
        <v>3.57</v>
      </c>
      <c r="K397" s="21">
        <f t="shared" si="141"/>
        <v>3.93</v>
      </c>
      <c r="L397" s="27">
        <f t="shared" si="133"/>
        <v>40.877862595419849</v>
      </c>
      <c r="M397" s="2">
        <v>0</v>
      </c>
      <c r="N397" s="2">
        <f t="shared" si="145"/>
        <v>0</v>
      </c>
      <c r="O397" s="28">
        <v>10</v>
      </c>
      <c r="P397" s="28">
        <f t="shared" si="142"/>
        <v>24.13</v>
      </c>
      <c r="Q397" s="27">
        <f t="shared" si="134"/>
        <v>6.2163282221301293</v>
      </c>
      <c r="R397" s="27">
        <f t="shared" si="135"/>
        <v>47.094190817549979</v>
      </c>
      <c r="S397" s="2">
        <v>30</v>
      </c>
      <c r="T397" s="28">
        <v>10</v>
      </c>
      <c r="U397" s="28">
        <f t="shared" si="136"/>
        <v>40</v>
      </c>
      <c r="V397" s="28">
        <f t="shared" si="143"/>
        <v>48</v>
      </c>
      <c r="W397" s="27">
        <f t="shared" si="137"/>
        <v>8.3333333333333339</v>
      </c>
      <c r="X397" s="21">
        <f t="shared" si="138"/>
        <v>83.284667008026162</v>
      </c>
      <c r="Y397" s="2">
        <f t="shared" si="144"/>
        <v>5</v>
      </c>
      <c r="Z397" s="2">
        <v>24</v>
      </c>
      <c r="AA397" s="22">
        <f t="shared" si="139"/>
        <v>0.20833333333333334</v>
      </c>
    </row>
    <row r="398" spans="1:27">
      <c r="A398" s="2" t="s">
        <v>683</v>
      </c>
      <c r="B398" s="20" t="s">
        <v>1141</v>
      </c>
      <c r="C398" s="2" t="s">
        <v>26</v>
      </c>
      <c r="D398" s="2" t="s">
        <v>667</v>
      </c>
      <c r="E398" s="2">
        <v>70</v>
      </c>
      <c r="F398" s="21">
        <v>6</v>
      </c>
      <c r="G398" s="21">
        <f t="shared" si="131"/>
        <v>76</v>
      </c>
      <c r="H398" s="21">
        <f t="shared" si="140"/>
        <v>91</v>
      </c>
      <c r="I398" s="27">
        <f t="shared" si="132"/>
        <v>25.054945054945055</v>
      </c>
      <c r="J398" s="21">
        <v>3.54</v>
      </c>
      <c r="K398" s="21">
        <f t="shared" si="141"/>
        <v>3.93</v>
      </c>
      <c r="L398" s="27">
        <f t="shared" si="133"/>
        <v>40.534351145038165</v>
      </c>
      <c r="M398" s="2">
        <v>0</v>
      </c>
      <c r="N398" s="2">
        <f t="shared" si="145"/>
        <v>0</v>
      </c>
      <c r="O398" s="28">
        <v>7</v>
      </c>
      <c r="P398" s="28">
        <f t="shared" si="142"/>
        <v>24.13</v>
      </c>
      <c r="Q398" s="27">
        <f t="shared" si="134"/>
        <v>4.3514297554910897</v>
      </c>
      <c r="R398" s="27">
        <f t="shared" si="135"/>
        <v>44.885780900529255</v>
      </c>
      <c r="S398" s="2">
        <v>30</v>
      </c>
      <c r="T398" s="28">
        <v>0</v>
      </c>
      <c r="U398" s="28">
        <f t="shared" si="136"/>
        <v>30</v>
      </c>
      <c r="V398" s="28">
        <f t="shared" si="143"/>
        <v>48</v>
      </c>
      <c r="W398" s="27">
        <f t="shared" si="137"/>
        <v>6.25</v>
      </c>
      <c r="X398" s="21">
        <f t="shared" si="138"/>
        <v>76.190725955474306</v>
      </c>
      <c r="Y398" s="2">
        <f t="shared" si="144"/>
        <v>10</v>
      </c>
      <c r="Z398" s="2">
        <v>24</v>
      </c>
      <c r="AA398" s="22">
        <f t="shared" si="139"/>
        <v>0.41666666666666669</v>
      </c>
    </row>
    <row r="399" spans="1:27">
      <c r="A399" s="2" t="s">
        <v>707</v>
      </c>
      <c r="B399" s="26" t="s">
        <v>708</v>
      </c>
      <c r="C399" s="2" t="s">
        <v>26</v>
      </c>
      <c r="D399" s="2" t="s">
        <v>667</v>
      </c>
      <c r="E399" s="2">
        <v>70</v>
      </c>
      <c r="F399" s="21">
        <v>-7.25</v>
      </c>
      <c r="G399" s="21">
        <f t="shared" si="131"/>
        <v>62.75</v>
      </c>
      <c r="H399" s="21">
        <f t="shared" si="140"/>
        <v>91</v>
      </c>
      <c r="I399" s="27">
        <f t="shared" si="132"/>
        <v>20.686813186813186</v>
      </c>
      <c r="J399" s="21">
        <v>3.07</v>
      </c>
      <c r="K399" s="21">
        <f t="shared" si="141"/>
        <v>3.93</v>
      </c>
      <c r="L399" s="27">
        <f t="shared" si="133"/>
        <v>35.152671755725187</v>
      </c>
      <c r="M399" s="2">
        <v>0</v>
      </c>
      <c r="N399" s="2">
        <f t="shared" si="145"/>
        <v>0</v>
      </c>
      <c r="O399" s="28">
        <v>0.5</v>
      </c>
      <c r="P399" s="28">
        <f t="shared" si="142"/>
        <v>24.13</v>
      </c>
      <c r="Q399" s="27">
        <f t="shared" si="134"/>
        <v>0.31081641110650643</v>
      </c>
      <c r="R399" s="27">
        <f t="shared" si="135"/>
        <v>35.463488166831695</v>
      </c>
      <c r="S399" s="2">
        <v>30</v>
      </c>
      <c r="T399" s="28">
        <v>5.5</v>
      </c>
      <c r="U399" s="28">
        <f t="shared" si="136"/>
        <v>35.5</v>
      </c>
      <c r="V399" s="28">
        <f t="shared" si="143"/>
        <v>48</v>
      </c>
      <c r="W399" s="27">
        <f t="shared" si="137"/>
        <v>7.3958333333333339</v>
      </c>
      <c r="X399" s="21">
        <f t="shared" si="138"/>
        <v>63.546134686978213</v>
      </c>
      <c r="Y399" s="2">
        <f t="shared" si="144"/>
        <v>24</v>
      </c>
      <c r="Z399" s="2">
        <v>24</v>
      </c>
      <c r="AA399" s="22">
        <f t="shared" si="139"/>
        <v>1</v>
      </c>
    </row>
    <row r="400" spans="1:27">
      <c r="A400" s="2" t="s">
        <v>689</v>
      </c>
      <c r="B400" s="26" t="s">
        <v>690</v>
      </c>
      <c r="C400" s="2" t="s">
        <v>26</v>
      </c>
      <c r="D400" s="2" t="s">
        <v>667</v>
      </c>
      <c r="E400" s="2">
        <v>70</v>
      </c>
      <c r="F400" s="21">
        <v>6</v>
      </c>
      <c r="G400" s="21">
        <f t="shared" si="131"/>
        <v>76</v>
      </c>
      <c r="H400" s="21">
        <f t="shared" si="140"/>
        <v>91</v>
      </c>
      <c r="I400" s="27">
        <f t="shared" si="132"/>
        <v>25.054945054945055</v>
      </c>
      <c r="J400" s="21">
        <v>3.5</v>
      </c>
      <c r="K400" s="21">
        <f t="shared" si="141"/>
        <v>3.93</v>
      </c>
      <c r="L400" s="27">
        <f t="shared" si="133"/>
        <v>40.076335877862597</v>
      </c>
      <c r="M400" s="2">
        <v>0</v>
      </c>
      <c r="N400" s="2">
        <f t="shared" si="145"/>
        <v>0</v>
      </c>
      <c r="O400" s="28">
        <v>5</v>
      </c>
      <c r="P400" s="28">
        <f t="shared" si="142"/>
        <v>24.13</v>
      </c>
      <c r="Q400" s="27">
        <f t="shared" si="134"/>
        <v>3.1081641110650646</v>
      </c>
      <c r="R400" s="27">
        <f t="shared" si="135"/>
        <v>43.184499988927662</v>
      </c>
      <c r="S400" s="2">
        <v>30</v>
      </c>
      <c r="T400" s="28">
        <v>0</v>
      </c>
      <c r="U400" s="28">
        <f t="shared" si="136"/>
        <v>30</v>
      </c>
      <c r="V400" s="28">
        <f t="shared" si="143"/>
        <v>48</v>
      </c>
      <c r="W400" s="27">
        <f t="shared" si="137"/>
        <v>6.25</v>
      </c>
      <c r="X400" s="21">
        <f t="shared" si="138"/>
        <v>74.48944504387272</v>
      </c>
      <c r="Y400" s="2">
        <f t="shared" si="144"/>
        <v>14</v>
      </c>
      <c r="Z400" s="2">
        <v>24</v>
      </c>
      <c r="AA400" s="22">
        <f t="shared" si="139"/>
        <v>0.58333333333333337</v>
      </c>
    </row>
    <row r="401" spans="1:27">
      <c r="A401" s="2" t="s">
        <v>680</v>
      </c>
      <c r="B401" s="26" t="s">
        <v>681</v>
      </c>
      <c r="C401" s="2" t="s">
        <v>26</v>
      </c>
      <c r="D401" s="2" t="s">
        <v>667</v>
      </c>
      <c r="E401" s="2">
        <v>70</v>
      </c>
      <c r="F401" s="21">
        <v>6</v>
      </c>
      <c r="G401" s="21">
        <f t="shared" si="131"/>
        <v>76</v>
      </c>
      <c r="H401" s="21">
        <f t="shared" si="140"/>
        <v>91</v>
      </c>
      <c r="I401" s="27">
        <f t="shared" si="132"/>
        <v>25.054945054945055</v>
      </c>
      <c r="J401" s="21">
        <v>3.57</v>
      </c>
      <c r="K401" s="21">
        <f t="shared" si="141"/>
        <v>3.93</v>
      </c>
      <c r="L401" s="27">
        <f t="shared" si="133"/>
        <v>40.877862595419849</v>
      </c>
      <c r="M401" s="2">
        <v>0</v>
      </c>
      <c r="N401" s="2">
        <f t="shared" si="145"/>
        <v>0</v>
      </c>
      <c r="O401" s="28">
        <v>7</v>
      </c>
      <c r="P401" s="28">
        <f t="shared" si="142"/>
        <v>24.13</v>
      </c>
      <c r="Q401" s="27">
        <f t="shared" si="134"/>
        <v>4.3514297554910897</v>
      </c>
      <c r="R401" s="27">
        <f t="shared" si="135"/>
        <v>45.229292350910939</v>
      </c>
      <c r="S401" s="2">
        <v>30</v>
      </c>
      <c r="T401" s="28">
        <v>0</v>
      </c>
      <c r="U401" s="28">
        <f t="shared" si="136"/>
        <v>30</v>
      </c>
      <c r="V401" s="28">
        <f t="shared" si="143"/>
        <v>48</v>
      </c>
      <c r="W401" s="27">
        <f t="shared" si="137"/>
        <v>6.25</v>
      </c>
      <c r="X401" s="21">
        <f t="shared" si="138"/>
        <v>76.53423740585599</v>
      </c>
      <c r="Y401" s="2">
        <f t="shared" si="144"/>
        <v>8</v>
      </c>
      <c r="Z401" s="2">
        <v>24</v>
      </c>
      <c r="AA401" s="22">
        <f t="shared" si="139"/>
        <v>0.33333333333333331</v>
      </c>
    </row>
    <row r="402" spans="1:27">
      <c r="A402" s="2" t="s">
        <v>682</v>
      </c>
      <c r="B402" s="26" t="s">
        <v>681</v>
      </c>
      <c r="C402" s="2" t="s">
        <v>26</v>
      </c>
      <c r="D402" s="2" t="s">
        <v>667</v>
      </c>
      <c r="E402" s="2">
        <v>70</v>
      </c>
      <c r="F402" s="21">
        <v>6</v>
      </c>
      <c r="G402" s="21">
        <f t="shared" si="131"/>
        <v>76</v>
      </c>
      <c r="H402" s="21">
        <f t="shared" si="140"/>
        <v>91</v>
      </c>
      <c r="I402" s="27">
        <f t="shared" si="132"/>
        <v>25.054945054945055</v>
      </c>
      <c r="J402" s="21">
        <v>3.36</v>
      </c>
      <c r="K402" s="21">
        <f t="shared" si="141"/>
        <v>3.93</v>
      </c>
      <c r="L402" s="27">
        <f t="shared" si="133"/>
        <v>38.473282442748094</v>
      </c>
      <c r="M402" s="2">
        <v>0</v>
      </c>
      <c r="N402" s="2">
        <f t="shared" si="145"/>
        <v>0</v>
      </c>
      <c r="O402" s="28">
        <v>10.74</v>
      </c>
      <c r="P402" s="28">
        <f t="shared" si="142"/>
        <v>24.13</v>
      </c>
      <c r="Q402" s="27">
        <f t="shared" si="134"/>
        <v>6.6763365105677588</v>
      </c>
      <c r="R402" s="27">
        <f t="shared" si="135"/>
        <v>45.149618953315851</v>
      </c>
      <c r="S402" s="2">
        <v>30</v>
      </c>
      <c r="T402" s="28">
        <v>0</v>
      </c>
      <c r="U402" s="28">
        <f t="shared" si="136"/>
        <v>30</v>
      </c>
      <c r="V402" s="28">
        <f t="shared" si="143"/>
        <v>48</v>
      </c>
      <c r="W402" s="27">
        <f t="shared" si="137"/>
        <v>6.25</v>
      </c>
      <c r="X402" s="21">
        <f t="shared" si="138"/>
        <v>76.454564008260903</v>
      </c>
      <c r="Y402" s="2">
        <f t="shared" si="144"/>
        <v>9</v>
      </c>
      <c r="Z402" s="2">
        <v>24</v>
      </c>
      <c r="AA402" s="22">
        <f t="shared" si="139"/>
        <v>0.375</v>
      </c>
    </row>
    <row r="403" spans="1:27">
      <c r="A403" s="2" t="s">
        <v>684</v>
      </c>
      <c r="B403" s="26" t="s">
        <v>685</v>
      </c>
      <c r="C403" s="2" t="s">
        <v>26</v>
      </c>
      <c r="D403" s="2" t="s">
        <v>667</v>
      </c>
      <c r="E403" s="2">
        <v>70</v>
      </c>
      <c r="F403" s="21">
        <v>11</v>
      </c>
      <c r="G403" s="21">
        <f t="shared" si="131"/>
        <v>81</v>
      </c>
      <c r="H403" s="21">
        <f t="shared" si="140"/>
        <v>91</v>
      </c>
      <c r="I403" s="27">
        <f t="shared" si="132"/>
        <v>26.703296703296701</v>
      </c>
      <c r="J403" s="21">
        <v>3.5</v>
      </c>
      <c r="K403" s="21">
        <f t="shared" si="141"/>
        <v>3.93</v>
      </c>
      <c r="L403" s="27">
        <f t="shared" si="133"/>
        <v>40.076335877862597</v>
      </c>
      <c r="M403" s="2">
        <v>0</v>
      </c>
      <c r="N403" s="2">
        <f t="shared" si="145"/>
        <v>0</v>
      </c>
      <c r="O403" s="28">
        <v>0</v>
      </c>
      <c r="P403" s="28">
        <f t="shared" si="142"/>
        <v>24.13</v>
      </c>
      <c r="Q403" s="27">
        <f t="shared" si="134"/>
        <v>0</v>
      </c>
      <c r="R403" s="27">
        <f t="shared" si="135"/>
        <v>40.076335877862597</v>
      </c>
      <c r="S403" s="2">
        <v>30</v>
      </c>
      <c r="T403" s="28">
        <v>14</v>
      </c>
      <c r="U403" s="28">
        <f t="shared" si="136"/>
        <v>44</v>
      </c>
      <c r="V403" s="28">
        <f t="shared" si="143"/>
        <v>48</v>
      </c>
      <c r="W403" s="27">
        <f t="shared" si="137"/>
        <v>9.1666666666666661</v>
      </c>
      <c r="X403" s="21">
        <f t="shared" si="138"/>
        <v>75.946299247825962</v>
      </c>
      <c r="Y403" s="2">
        <f t="shared" si="144"/>
        <v>11</v>
      </c>
      <c r="Z403" s="2">
        <v>24</v>
      </c>
      <c r="AA403" s="22">
        <f t="shared" si="139"/>
        <v>0.45833333333333331</v>
      </c>
    </row>
    <row r="404" spans="1:27">
      <c r="A404" s="2" t="s">
        <v>668</v>
      </c>
      <c r="B404" s="20" t="s">
        <v>669</v>
      </c>
      <c r="C404" s="2" t="s">
        <v>26</v>
      </c>
      <c r="D404" s="2" t="s">
        <v>667</v>
      </c>
      <c r="E404" s="2">
        <v>70</v>
      </c>
      <c r="F404" s="21">
        <v>21</v>
      </c>
      <c r="G404" s="21">
        <f t="shared" si="131"/>
        <v>91</v>
      </c>
      <c r="H404" s="21">
        <f t="shared" si="140"/>
        <v>91</v>
      </c>
      <c r="I404" s="27">
        <f t="shared" si="132"/>
        <v>30</v>
      </c>
      <c r="J404" s="21">
        <v>3.54</v>
      </c>
      <c r="K404" s="21">
        <f t="shared" si="141"/>
        <v>3.93</v>
      </c>
      <c r="L404" s="27">
        <f t="shared" si="133"/>
        <v>40.534351145038165</v>
      </c>
      <c r="M404" s="2">
        <v>0</v>
      </c>
      <c r="N404" s="2">
        <f t="shared" si="145"/>
        <v>0</v>
      </c>
      <c r="O404" s="28">
        <v>10</v>
      </c>
      <c r="P404" s="28">
        <f t="shared" si="142"/>
        <v>24.13</v>
      </c>
      <c r="Q404" s="27">
        <f t="shared" si="134"/>
        <v>6.2163282221301293</v>
      </c>
      <c r="R404" s="27">
        <f t="shared" si="135"/>
        <v>46.750679367168296</v>
      </c>
      <c r="S404" s="2">
        <v>30</v>
      </c>
      <c r="T404" s="28">
        <v>11</v>
      </c>
      <c r="U404" s="28">
        <f t="shared" si="136"/>
        <v>41</v>
      </c>
      <c r="V404" s="28">
        <f t="shared" si="143"/>
        <v>48</v>
      </c>
      <c r="W404" s="27">
        <f t="shared" si="137"/>
        <v>8.5416666666666661</v>
      </c>
      <c r="X404" s="21">
        <f t="shared" si="138"/>
        <v>85.29234603383496</v>
      </c>
      <c r="Y404" s="2">
        <f t="shared" si="144"/>
        <v>2</v>
      </c>
      <c r="Z404" s="2">
        <v>24</v>
      </c>
      <c r="AA404" s="22">
        <f t="shared" si="139"/>
        <v>8.3333333333333329E-2</v>
      </c>
    </row>
    <row r="405" spans="1:27">
      <c r="A405" s="2" t="s">
        <v>687</v>
      </c>
      <c r="B405" s="26" t="s">
        <v>688</v>
      </c>
      <c r="C405" s="2" t="s">
        <v>26</v>
      </c>
      <c r="D405" s="2" t="s">
        <v>667</v>
      </c>
      <c r="E405" s="2">
        <v>70</v>
      </c>
      <c r="F405" s="21">
        <v>0</v>
      </c>
      <c r="G405" s="21">
        <f t="shared" si="131"/>
        <v>70</v>
      </c>
      <c r="H405" s="21">
        <f t="shared" si="140"/>
        <v>91</v>
      </c>
      <c r="I405" s="27">
        <f t="shared" si="132"/>
        <v>23.076923076923077</v>
      </c>
      <c r="J405" s="21">
        <v>3.57</v>
      </c>
      <c r="K405" s="21">
        <f t="shared" si="141"/>
        <v>3.93</v>
      </c>
      <c r="L405" s="27">
        <f t="shared" si="133"/>
        <v>40.877862595419849</v>
      </c>
      <c r="M405" s="2">
        <v>0</v>
      </c>
      <c r="N405" s="2">
        <f t="shared" si="145"/>
        <v>0</v>
      </c>
      <c r="O405" s="28">
        <v>7</v>
      </c>
      <c r="P405" s="28">
        <f t="shared" si="142"/>
        <v>24.13</v>
      </c>
      <c r="Q405" s="27">
        <f t="shared" si="134"/>
        <v>4.3514297554910897</v>
      </c>
      <c r="R405" s="27">
        <f t="shared" si="135"/>
        <v>45.229292350910939</v>
      </c>
      <c r="S405" s="2">
        <v>30</v>
      </c>
      <c r="T405" s="28">
        <v>0</v>
      </c>
      <c r="U405" s="28">
        <f t="shared" si="136"/>
        <v>30</v>
      </c>
      <c r="V405" s="28">
        <f t="shared" si="143"/>
        <v>48</v>
      </c>
      <c r="W405" s="27">
        <f t="shared" si="137"/>
        <v>6.25</v>
      </c>
      <c r="X405" s="21">
        <f t="shared" si="138"/>
        <v>74.556215427834019</v>
      </c>
      <c r="Y405" s="2">
        <f t="shared" si="144"/>
        <v>13</v>
      </c>
      <c r="Z405" s="2">
        <v>24</v>
      </c>
      <c r="AA405" s="22">
        <f t="shared" si="139"/>
        <v>0.54166666666666663</v>
      </c>
    </row>
    <row r="406" spans="1:27">
      <c r="A406" s="2" t="s">
        <v>672</v>
      </c>
      <c r="B406" s="26" t="s">
        <v>673</v>
      </c>
      <c r="C406" s="2" t="s">
        <v>26</v>
      </c>
      <c r="D406" s="2" t="s">
        <v>667</v>
      </c>
      <c r="E406" s="2">
        <v>70</v>
      </c>
      <c r="F406" s="21">
        <v>11</v>
      </c>
      <c r="G406" s="21">
        <f t="shared" si="131"/>
        <v>81</v>
      </c>
      <c r="H406" s="21">
        <f t="shared" si="140"/>
        <v>91</v>
      </c>
      <c r="I406" s="27">
        <f t="shared" si="132"/>
        <v>26.703296703296701</v>
      </c>
      <c r="J406" s="21">
        <v>3.68</v>
      </c>
      <c r="K406" s="21">
        <f t="shared" si="141"/>
        <v>3.93</v>
      </c>
      <c r="L406" s="27">
        <f t="shared" si="133"/>
        <v>42.137404580152676</v>
      </c>
      <c r="M406" s="2">
        <v>0</v>
      </c>
      <c r="N406" s="2">
        <f t="shared" si="145"/>
        <v>0</v>
      </c>
      <c r="O406" s="28">
        <v>8.5</v>
      </c>
      <c r="P406" s="28">
        <f t="shared" si="142"/>
        <v>24.13</v>
      </c>
      <c r="Q406" s="27">
        <f t="shared" si="134"/>
        <v>5.283878988810609</v>
      </c>
      <c r="R406" s="27">
        <f t="shared" si="135"/>
        <v>47.421283568963283</v>
      </c>
      <c r="S406" s="2">
        <v>30</v>
      </c>
      <c r="T406" s="28">
        <v>18</v>
      </c>
      <c r="U406" s="28">
        <f t="shared" si="136"/>
        <v>48</v>
      </c>
      <c r="V406" s="28">
        <f t="shared" si="143"/>
        <v>48</v>
      </c>
      <c r="W406" s="27">
        <f t="shared" si="137"/>
        <v>10</v>
      </c>
      <c r="X406" s="21">
        <f t="shared" si="138"/>
        <v>84.124580272259976</v>
      </c>
      <c r="Y406" s="2">
        <f t="shared" si="144"/>
        <v>4</v>
      </c>
      <c r="Z406" s="2">
        <v>24</v>
      </c>
      <c r="AA406" s="22">
        <f t="shared" si="139"/>
        <v>0.16666666666666666</v>
      </c>
    </row>
    <row r="407" spans="1:27">
      <c r="A407" s="2" t="s">
        <v>703</v>
      </c>
      <c r="B407" s="26" t="s">
        <v>704</v>
      </c>
      <c r="C407" s="2" t="s">
        <v>26</v>
      </c>
      <c r="D407" s="2" t="s">
        <v>667</v>
      </c>
      <c r="E407" s="2">
        <v>70</v>
      </c>
      <c r="F407" s="21">
        <v>-8</v>
      </c>
      <c r="G407" s="21">
        <f t="shared" si="131"/>
        <v>62</v>
      </c>
      <c r="H407" s="21">
        <f t="shared" si="140"/>
        <v>91</v>
      </c>
      <c r="I407" s="27">
        <f t="shared" si="132"/>
        <v>20.439560439560442</v>
      </c>
      <c r="J407" s="21">
        <v>3.11</v>
      </c>
      <c r="K407" s="21">
        <f t="shared" si="141"/>
        <v>3.93</v>
      </c>
      <c r="L407" s="27">
        <f t="shared" si="133"/>
        <v>35.610687022900763</v>
      </c>
      <c r="M407" s="2">
        <v>0</v>
      </c>
      <c r="N407" s="2">
        <f t="shared" si="145"/>
        <v>0</v>
      </c>
      <c r="O407" s="28">
        <v>10</v>
      </c>
      <c r="P407" s="28">
        <f t="shared" si="142"/>
        <v>24.13</v>
      </c>
      <c r="Q407" s="27">
        <f t="shared" si="134"/>
        <v>6.2163282221301293</v>
      </c>
      <c r="R407" s="27">
        <f t="shared" si="135"/>
        <v>41.827015245030893</v>
      </c>
      <c r="S407" s="2">
        <v>30</v>
      </c>
      <c r="T407" s="28">
        <v>0</v>
      </c>
      <c r="U407" s="28">
        <f t="shared" si="136"/>
        <v>30</v>
      </c>
      <c r="V407" s="28">
        <f t="shared" si="143"/>
        <v>48</v>
      </c>
      <c r="W407" s="27">
        <f t="shared" si="137"/>
        <v>6.25</v>
      </c>
      <c r="X407" s="21">
        <f t="shared" si="138"/>
        <v>68.516575684591331</v>
      </c>
      <c r="Y407" s="2">
        <f t="shared" si="144"/>
        <v>22</v>
      </c>
      <c r="Z407" s="2">
        <v>24</v>
      </c>
      <c r="AA407" s="22">
        <f t="shared" si="139"/>
        <v>0.91666666666666663</v>
      </c>
    </row>
    <row r="408" spans="1:27">
      <c r="A408" s="2" t="s">
        <v>700</v>
      </c>
      <c r="B408" s="26" t="s">
        <v>701</v>
      </c>
      <c r="C408" s="2" t="s">
        <v>26</v>
      </c>
      <c r="D408" s="2" t="s">
        <v>667</v>
      </c>
      <c r="E408" s="2">
        <v>70</v>
      </c>
      <c r="F408" s="21">
        <v>1.5</v>
      </c>
      <c r="G408" s="21">
        <f t="shared" si="131"/>
        <v>71.5</v>
      </c>
      <c r="H408" s="21">
        <f t="shared" si="140"/>
        <v>91</v>
      </c>
      <c r="I408" s="27">
        <f t="shared" si="132"/>
        <v>23.571428571428569</v>
      </c>
      <c r="J408" s="21">
        <v>3.46</v>
      </c>
      <c r="K408" s="21">
        <f t="shared" si="141"/>
        <v>3.93</v>
      </c>
      <c r="L408" s="27">
        <f t="shared" si="133"/>
        <v>39.618320610687022</v>
      </c>
      <c r="M408" s="2">
        <v>0</v>
      </c>
      <c r="N408" s="2">
        <f t="shared" si="145"/>
        <v>0</v>
      </c>
      <c r="O408" s="28">
        <v>0</v>
      </c>
      <c r="P408" s="28">
        <f t="shared" si="142"/>
        <v>24.13</v>
      </c>
      <c r="Q408" s="27">
        <f t="shared" si="134"/>
        <v>0</v>
      </c>
      <c r="R408" s="27">
        <f t="shared" si="135"/>
        <v>39.618320610687022</v>
      </c>
      <c r="S408" s="2">
        <v>30</v>
      </c>
      <c r="T408" s="28">
        <v>0</v>
      </c>
      <c r="U408" s="28">
        <f t="shared" si="136"/>
        <v>30</v>
      </c>
      <c r="V408" s="28">
        <f t="shared" si="143"/>
        <v>48</v>
      </c>
      <c r="W408" s="27">
        <f t="shared" si="137"/>
        <v>6.25</v>
      </c>
      <c r="X408" s="21">
        <f t="shared" si="138"/>
        <v>69.439749182115591</v>
      </c>
      <c r="Y408" s="2">
        <f t="shared" si="144"/>
        <v>20</v>
      </c>
      <c r="Z408" s="2">
        <v>24</v>
      </c>
      <c r="AA408" s="22">
        <f t="shared" si="139"/>
        <v>0.83333333333333337</v>
      </c>
    </row>
    <row r="409" spans="1:27">
      <c r="A409" s="2" t="s">
        <v>691</v>
      </c>
      <c r="B409" s="20" t="s">
        <v>692</v>
      </c>
      <c r="C409" s="2" t="s">
        <v>26</v>
      </c>
      <c r="D409" s="2" t="s">
        <v>667</v>
      </c>
      <c r="E409" s="2">
        <v>70</v>
      </c>
      <c r="F409" s="21">
        <v>12</v>
      </c>
      <c r="G409" s="21">
        <f t="shared" si="131"/>
        <v>82</v>
      </c>
      <c r="H409" s="21">
        <f t="shared" si="140"/>
        <v>91</v>
      </c>
      <c r="I409" s="27">
        <f t="shared" si="132"/>
        <v>27.032967032967033</v>
      </c>
      <c r="J409" s="21">
        <v>3.46</v>
      </c>
      <c r="K409" s="21">
        <f t="shared" si="141"/>
        <v>3.93</v>
      </c>
      <c r="L409" s="27">
        <f t="shared" si="133"/>
        <v>39.618320610687022</v>
      </c>
      <c r="M409" s="2">
        <v>0</v>
      </c>
      <c r="N409" s="2">
        <f t="shared" si="145"/>
        <v>0</v>
      </c>
      <c r="O409" s="28">
        <v>0</v>
      </c>
      <c r="P409" s="28">
        <f t="shared" si="142"/>
        <v>24.13</v>
      </c>
      <c r="Q409" s="27">
        <f t="shared" si="134"/>
        <v>0</v>
      </c>
      <c r="R409" s="27">
        <f t="shared" si="135"/>
        <v>39.618320610687022</v>
      </c>
      <c r="S409" s="2">
        <v>30</v>
      </c>
      <c r="T409" s="28">
        <v>6.5</v>
      </c>
      <c r="U409" s="28">
        <f t="shared" si="136"/>
        <v>36.5</v>
      </c>
      <c r="V409" s="28">
        <f t="shared" si="143"/>
        <v>48</v>
      </c>
      <c r="W409" s="27">
        <f t="shared" si="137"/>
        <v>7.6041666666666661</v>
      </c>
      <c r="X409" s="21">
        <f t="shared" si="138"/>
        <v>74.255454310320729</v>
      </c>
      <c r="Y409" s="2">
        <f t="shared" si="144"/>
        <v>15</v>
      </c>
      <c r="Z409" s="2">
        <v>24</v>
      </c>
      <c r="AA409" s="22">
        <f t="shared" si="139"/>
        <v>0.625</v>
      </c>
    </row>
    <row r="410" spans="1:27">
      <c r="A410" s="2" t="s">
        <v>705</v>
      </c>
      <c r="B410" s="20" t="s">
        <v>706</v>
      </c>
      <c r="C410" s="2" t="s">
        <v>26</v>
      </c>
      <c r="D410" s="2" t="s">
        <v>667</v>
      </c>
      <c r="E410" s="2">
        <v>70</v>
      </c>
      <c r="F410" s="21">
        <v>4</v>
      </c>
      <c r="G410" s="21">
        <f t="shared" si="131"/>
        <v>74</v>
      </c>
      <c r="H410" s="21">
        <f t="shared" si="140"/>
        <v>91</v>
      </c>
      <c r="I410" s="27">
        <f t="shared" si="132"/>
        <v>24.395604395604394</v>
      </c>
      <c r="J410" s="21">
        <v>3.14</v>
      </c>
      <c r="K410" s="21">
        <f t="shared" si="141"/>
        <v>3.93</v>
      </c>
      <c r="L410" s="27">
        <f t="shared" si="133"/>
        <v>35.954198473282446</v>
      </c>
      <c r="M410" s="2">
        <v>0</v>
      </c>
      <c r="N410" s="2">
        <f t="shared" si="145"/>
        <v>0</v>
      </c>
      <c r="O410" s="28">
        <v>0</v>
      </c>
      <c r="P410" s="28">
        <f t="shared" si="142"/>
        <v>24.13</v>
      </c>
      <c r="Q410" s="27">
        <f t="shared" si="134"/>
        <v>0</v>
      </c>
      <c r="R410" s="27">
        <f t="shared" si="135"/>
        <v>35.954198473282446</v>
      </c>
      <c r="S410" s="2">
        <v>30</v>
      </c>
      <c r="T410" s="28">
        <v>0</v>
      </c>
      <c r="U410" s="28">
        <f t="shared" si="136"/>
        <v>30</v>
      </c>
      <c r="V410" s="28">
        <f t="shared" si="143"/>
        <v>48</v>
      </c>
      <c r="W410" s="27">
        <f t="shared" si="137"/>
        <v>6.25</v>
      </c>
      <c r="X410" s="21">
        <f t="shared" si="138"/>
        <v>66.59980286888684</v>
      </c>
      <c r="Y410" s="2">
        <f t="shared" si="144"/>
        <v>23</v>
      </c>
      <c r="Z410" s="2">
        <v>24</v>
      </c>
      <c r="AA410" s="22">
        <f t="shared" si="139"/>
        <v>0.95833333333333337</v>
      </c>
    </row>
    <row r="411" spans="1:27">
      <c r="A411" s="2" t="s">
        <v>686</v>
      </c>
      <c r="B411" s="20" t="s">
        <v>1073</v>
      </c>
      <c r="C411" s="2" t="s">
        <v>26</v>
      </c>
      <c r="D411" s="2" t="s">
        <v>667</v>
      </c>
      <c r="E411" s="2">
        <v>70</v>
      </c>
      <c r="F411" s="21">
        <v>3</v>
      </c>
      <c r="G411" s="21">
        <f t="shared" si="131"/>
        <v>73</v>
      </c>
      <c r="H411" s="21">
        <f t="shared" si="140"/>
        <v>91</v>
      </c>
      <c r="I411" s="27">
        <f t="shared" si="132"/>
        <v>24.065934065934066</v>
      </c>
      <c r="J411" s="21">
        <v>3.64</v>
      </c>
      <c r="K411" s="21">
        <f t="shared" si="141"/>
        <v>3.93</v>
      </c>
      <c r="L411" s="27">
        <f t="shared" si="133"/>
        <v>41.679389312977094</v>
      </c>
      <c r="M411" s="2">
        <v>0</v>
      </c>
      <c r="N411" s="2">
        <f t="shared" si="145"/>
        <v>0</v>
      </c>
      <c r="O411" s="28">
        <v>5</v>
      </c>
      <c r="P411" s="28">
        <f t="shared" si="142"/>
        <v>24.13</v>
      </c>
      <c r="Q411" s="27">
        <f t="shared" si="134"/>
        <v>3.1081641110650646</v>
      </c>
      <c r="R411" s="27">
        <f t="shared" si="135"/>
        <v>44.787553424042159</v>
      </c>
      <c r="S411" s="2">
        <v>30</v>
      </c>
      <c r="T411" s="28">
        <v>0</v>
      </c>
      <c r="U411" s="28">
        <f t="shared" si="136"/>
        <v>30</v>
      </c>
      <c r="V411" s="28">
        <f t="shared" si="143"/>
        <v>48</v>
      </c>
      <c r="W411" s="27">
        <f t="shared" si="137"/>
        <v>6.25</v>
      </c>
      <c r="X411" s="21">
        <f t="shared" si="138"/>
        <v>75.103487489976231</v>
      </c>
      <c r="Y411" s="2">
        <f t="shared" si="144"/>
        <v>12</v>
      </c>
      <c r="Z411" s="2">
        <v>24</v>
      </c>
      <c r="AA411" s="22">
        <f t="shared" si="139"/>
        <v>0.5</v>
      </c>
    </row>
    <row r="412" spans="1:27">
      <c r="A412" s="2" t="s">
        <v>693</v>
      </c>
      <c r="B412" s="26" t="s">
        <v>694</v>
      </c>
      <c r="C412" s="2" t="s">
        <v>26</v>
      </c>
      <c r="D412" s="2" t="s">
        <v>667</v>
      </c>
      <c r="E412" s="2">
        <v>70</v>
      </c>
      <c r="F412" s="21">
        <v>6.5</v>
      </c>
      <c r="G412" s="21">
        <f t="shared" si="131"/>
        <v>76.5</v>
      </c>
      <c r="H412" s="21">
        <f t="shared" si="140"/>
        <v>91</v>
      </c>
      <c r="I412" s="27">
        <f t="shared" si="132"/>
        <v>25.219780219780219</v>
      </c>
      <c r="J412" s="21">
        <v>3.39</v>
      </c>
      <c r="K412" s="21">
        <f t="shared" si="141"/>
        <v>3.93</v>
      </c>
      <c r="L412" s="27">
        <f t="shared" si="133"/>
        <v>38.81679389312977</v>
      </c>
      <c r="M412" s="2">
        <v>0</v>
      </c>
      <c r="N412" s="2">
        <f t="shared" si="145"/>
        <v>0</v>
      </c>
      <c r="O412" s="28">
        <v>5</v>
      </c>
      <c r="P412" s="28">
        <f t="shared" si="142"/>
        <v>24.13</v>
      </c>
      <c r="Q412" s="27">
        <f t="shared" si="134"/>
        <v>3.1081641110650646</v>
      </c>
      <c r="R412" s="27">
        <f t="shared" si="135"/>
        <v>41.924958004194835</v>
      </c>
      <c r="S412" s="2">
        <v>30</v>
      </c>
      <c r="T412" s="28">
        <v>3</v>
      </c>
      <c r="U412" s="28">
        <f t="shared" si="136"/>
        <v>33</v>
      </c>
      <c r="V412" s="28">
        <f t="shared" si="143"/>
        <v>48</v>
      </c>
      <c r="W412" s="27">
        <f t="shared" si="137"/>
        <v>6.875</v>
      </c>
      <c r="X412" s="21">
        <f t="shared" si="138"/>
        <v>74.019738223975054</v>
      </c>
      <c r="Y412" s="2">
        <f t="shared" si="144"/>
        <v>16</v>
      </c>
      <c r="Z412" s="2">
        <v>24</v>
      </c>
      <c r="AA412" s="22">
        <f t="shared" si="139"/>
        <v>0.66666666666666663</v>
      </c>
    </row>
    <row r="413" spans="1:27">
      <c r="A413" s="2" t="s">
        <v>699</v>
      </c>
      <c r="B413" s="20" t="s">
        <v>1074</v>
      </c>
      <c r="C413" s="2" t="s">
        <v>26</v>
      </c>
      <c r="D413" s="2" t="s">
        <v>667</v>
      </c>
      <c r="E413" s="2">
        <v>70</v>
      </c>
      <c r="F413" s="21">
        <v>5</v>
      </c>
      <c r="G413" s="21">
        <f t="shared" si="131"/>
        <v>75</v>
      </c>
      <c r="H413" s="21">
        <f t="shared" si="140"/>
        <v>91</v>
      </c>
      <c r="I413" s="27">
        <f t="shared" si="132"/>
        <v>24.725274725274723</v>
      </c>
      <c r="J413" s="21">
        <v>3.36</v>
      </c>
      <c r="K413" s="21">
        <f t="shared" si="141"/>
        <v>3.93</v>
      </c>
      <c r="L413" s="27">
        <f t="shared" si="133"/>
        <v>38.473282442748094</v>
      </c>
      <c r="M413" s="2">
        <v>0</v>
      </c>
      <c r="N413" s="2">
        <f t="shared" si="145"/>
        <v>0</v>
      </c>
      <c r="O413" s="28">
        <v>0</v>
      </c>
      <c r="P413" s="28">
        <f t="shared" si="142"/>
        <v>24.13</v>
      </c>
      <c r="Q413" s="27">
        <f t="shared" si="134"/>
        <v>0</v>
      </c>
      <c r="R413" s="27">
        <f t="shared" si="135"/>
        <v>38.473282442748094</v>
      </c>
      <c r="S413" s="2">
        <v>30</v>
      </c>
      <c r="T413" s="28">
        <v>0</v>
      </c>
      <c r="U413" s="28">
        <f t="shared" si="136"/>
        <v>30</v>
      </c>
      <c r="V413" s="28">
        <f t="shared" si="143"/>
        <v>48</v>
      </c>
      <c r="W413" s="27">
        <f t="shared" si="137"/>
        <v>6.25</v>
      </c>
      <c r="X413" s="21">
        <f t="shared" si="138"/>
        <v>69.448557168022816</v>
      </c>
      <c r="Y413" s="2">
        <f t="shared" si="144"/>
        <v>19</v>
      </c>
      <c r="Z413" s="2">
        <v>24</v>
      </c>
      <c r="AA413" s="22">
        <f t="shared" si="139"/>
        <v>0.79166666666666663</v>
      </c>
    </row>
    <row r="414" spans="1:27">
      <c r="A414" s="2" t="s">
        <v>702</v>
      </c>
      <c r="B414" s="20" t="s">
        <v>1075</v>
      </c>
      <c r="C414" s="2" t="s">
        <v>26</v>
      </c>
      <c r="D414" s="2" t="s">
        <v>667</v>
      </c>
      <c r="E414" s="2">
        <v>70</v>
      </c>
      <c r="F414" s="21">
        <v>6</v>
      </c>
      <c r="G414" s="21">
        <f t="shared" si="131"/>
        <v>76</v>
      </c>
      <c r="H414" s="21">
        <f t="shared" si="140"/>
        <v>91</v>
      </c>
      <c r="I414" s="27">
        <f t="shared" si="132"/>
        <v>25.054945054945055</v>
      </c>
      <c r="J414" s="21">
        <v>3.29</v>
      </c>
      <c r="K414" s="21">
        <f t="shared" si="141"/>
        <v>3.93</v>
      </c>
      <c r="L414" s="27">
        <f t="shared" si="133"/>
        <v>37.671755725190842</v>
      </c>
      <c r="M414" s="2">
        <v>0</v>
      </c>
      <c r="N414" s="2">
        <f t="shared" si="145"/>
        <v>0</v>
      </c>
      <c r="O414" s="28">
        <v>0.33</v>
      </c>
      <c r="P414" s="28">
        <f t="shared" si="142"/>
        <v>24.13</v>
      </c>
      <c r="Q414" s="27">
        <f t="shared" si="134"/>
        <v>0.20513883133029426</v>
      </c>
      <c r="R414" s="27">
        <f t="shared" si="135"/>
        <v>37.876894556521137</v>
      </c>
      <c r="S414" s="2">
        <v>30</v>
      </c>
      <c r="T414" s="28">
        <v>0</v>
      </c>
      <c r="U414" s="28">
        <f t="shared" si="136"/>
        <v>30</v>
      </c>
      <c r="V414" s="28">
        <f t="shared" si="143"/>
        <v>48</v>
      </c>
      <c r="W414" s="27">
        <f t="shared" si="137"/>
        <v>6.25</v>
      </c>
      <c r="X414" s="21">
        <f t="shared" si="138"/>
        <v>69.181839611466188</v>
      </c>
      <c r="Y414" s="2">
        <f t="shared" si="144"/>
        <v>21</v>
      </c>
      <c r="Z414" s="2">
        <v>24</v>
      </c>
      <c r="AA414" s="22">
        <f t="shared" si="139"/>
        <v>0.875</v>
      </c>
    </row>
    <row r="415" spans="1:27">
      <c r="A415" s="2" t="s">
        <v>695</v>
      </c>
      <c r="B415" s="26" t="s">
        <v>696</v>
      </c>
      <c r="C415" s="2" t="s">
        <v>26</v>
      </c>
      <c r="D415" s="2" t="s">
        <v>667</v>
      </c>
      <c r="E415" s="2">
        <v>70</v>
      </c>
      <c r="F415" s="21">
        <v>6</v>
      </c>
      <c r="G415" s="21">
        <f t="shared" si="131"/>
        <v>76</v>
      </c>
      <c r="H415" s="21">
        <f t="shared" si="140"/>
        <v>91</v>
      </c>
      <c r="I415" s="27">
        <f t="shared" si="132"/>
        <v>25.054945054945055</v>
      </c>
      <c r="J415" s="21">
        <v>3.32</v>
      </c>
      <c r="K415" s="21">
        <f t="shared" si="141"/>
        <v>3.93</v>
      </c>
      <c r="L415" s="27">
        <f t="shared" si="133"/>
        <v>38.015267175572511</v>
      </c>
      <c r="M415" s="2">
        <v>0</v>
      </c>
      <c r="N415" s="2">
        <f t="shared" si="145"/>
        <v>0</v>
      </c>
      <c r="O415" s="28">
        <v>5</v>
      </c>
      <c r="P415" s="28">
        <f t="shared" si="142"/>
        <v>24.13</v>
      </c>
      <c r="Q415" s="27">
        <f t="shared" si="134"/>
        <v>3.1081641110650646</v>
      </c>
      <c r="R415" s="27">
        <f t="shared" si="135"/>
        <v>41.123431286637576</v>
      </c>
      <c r="S415" s="2">
        <v>30</v>
      </c>
      <c r="T415" s="28">
        <v>3</v>
      </c>
      <c r="U415" s="28">
        <f t="shared" si="136"/>
        <v>33</v>
      </c>
      <c r="V415" s="28">
        <f t="shared" si="143"/>
        <v>48</v>
      </c>
      <c r="W415" s="27">
        <f t="shared" si="137"/>
        <v>6.875</v>
      </c>
      <c r="X415" s="21">
        <f t="shared" si="138"/>
        <v>73.053376341582634</v>
      </c>
      <c r="Y415" s="2">
        <f t="shared" si="144"/>
        <v>17</v>
      </c>
      <c r="Z415" s="2">
        <v>24</v>
      </c>
      <c r="AA415" s="22">
        <f t="shared" si="139"/>
        <v>0.70833333333333337</v>
      </c>
    </row>
    <row r="416" spans="1:27">
      <c r="A416" s="29" t="s">
        <v>734</v>
      </c>
      <c r="B416" s="42" t="s">
        <v>735</v>
      </c>
      <c r="C416" s="5" t="s">
        <v>26</v>
      </c>
      <c r="D416" s="5" t="s">
        <v>736</v>
      </c>
      <c r="E416" s="5">
        <v>70</v>
      </c>
      <c r="F416" s="50">
        <v>-7</v>
      </c>
      <c r="G416" s="21">
        <f t="shared" si="131"/>
        <v>63</v>
      </c>
      <c r="H416" s="50">
        <f>MAX(G$416:G$490)</f>
        <v>87</v>
      </c>
      <c r="I416" s="27">
        <f t="shared" si="132"/>
        <v>21.724137931034484</v>
      </c>
      <c r="J416" s="5">
        <v>3.82</v>
      </c>
      <c r="K416" s="5">
        <f>MAX(J$416:J$490)</f>
        <v>3.89</v>
      </c>
      <c r="L416" s="27">
        <f t="shared" si="133"/>
        <v>44.190231362467863</v>
      </c>
      <c r="M416" s="5">
        <v>0</v>
      </c>
      <c r="N416" s="5">
        <v>0</v>
      </c>
      <c r="O416" s="12">
        <v>1.03</v>
      </c>
      <c r="P416" s="12">
        <f>MAX(O$416:O$490)</f>
        <v>61.3</v>
      </c>
      <c r="Q416" s="27">
        <f t="shared" si="134"/>
        <v>0.25203915171288749</v>
      </c>
      <c r="R416" s="27">
        <f t="shared" si="135"/>
        <v>44.442270514180748</v>
      </c>
      <c r="S416" s="5">
        <v>30</v>
      </c>
      <c r="T416" s="12">
        <v>0</v>
      </c>
      <c r="U416" s="28">
        <f t="shared" si="136"/>
        <v>30</v>
      </c>
      <c r="V416" s="12">
        <f>MAX(U$416:U$490)</f>
        <v>47</v>
      </c>
      <c r="W416" s="27">
        <f t="shared" si="137"/>
        <v>6.3829787234042552</v>
      </c>
      <c r="X416" s="21">
        <f t="shared" si="138"/>
        <v>72.549387168619489</v>
      </c>
      <c r="Y416" s="5">
        <f>RANK(X416,$X$416:$X$490)</f>
        <v>37</v>
      </c>
      <c r="Z416" s="5">
        <v>75</v>
      </c>
      <c r="AA416" s="22">
        <f t="shared" si="139"/>
        <v>0.49333333333333335</v>
      </c>
    </row>
    <row r="417" spans="1:27">
      <c r="A417" s="29" t="s">
        <v>737</v>
      </c>
      <c r="B417" s="42" t="s">
        <v>738</v>
      </c>
      <c r="C417" s="5" t="s">
        <v>26</v>
      </c>
      <c r="D417" s="5" t="s">
        <v>736</v>
      </c>
      <c r="E417" s="5">
        <v>70</v>
      </c>
      <c r="F417" s="50">
        <v>1</v>
      </c>
      <c r="G417" s="21">
        <f t="shared" si="131"/>
        <v>71</v>
      </c>
      <c r="H417" s="50">
        <f t="shared" ref="H417:H480" si="146">MAX(G$416:G$490)</f>
        <v>87</v>
      </c>
      <c r="I417" s="27">
        <f t="shared" si="132"/>
        <v>24.482758620689655</v>
      </c>
      <c r="J417" s="5">
        <v>3.54</v>
      </c>
      <c r="K417" s="5">
        <f t="shared" ref="K417:K480" si="147">MAX(J$416:J$490)</f>
        <v>3.89</v>
      </c>
      <c r="L417" s="27">
        <f t="shared" si="133"/>
        <v>40.951156812339335</v>
      </c>
      <c r="M417" s="5">
        <v>0</v>
      </c>
      <c r="N417" s="5">
        <v>0</v>
      </c>
      <c r="O417" s="12">
        <v>30</v>
      </c>
      <c r="P417" s="12">
        <f t="shared" ref="P417:P480" si="148">MAX(O$416:O$490)</f>
        <v>61.3</v>
      </c>
      <c r="Q417" s="27">
        <f t="shared" si="134"/>
        <v>7.3409461663947795</v>
      </c>
      <c r="R417" s="27">
        <f t="shared" si="135"/>
        <v>48.292102978734114</v>
      </c>
      <c r="S417" s="5">
        <v>30</v>
      </c>
      <c r="T417" s="12">
        <v>1</v>
      </c>
      <c r="U417" s="28">
        <f t="shared" si="136"/>
        <v>31</v>
      </c>
      <c r="V417" s="12">
        <f t="shared" ref="V417:V480" si="149">MAX(U$416:U$490)</f>
        <v>47</v>
      </c>
      <c r="W417" s="27">
        <f t="shared" si="137"/>
        <v>6.5957446808510634</v>
      </c>
      <c r="X417" s="21">
        <f t="shared" si="138"/>
        <v>79.370606280274842</v>
      </c>
      <c r="Y417" s="5">
        <f t="shared" ref="Y417:Y480" si="150">RANK(X417,$X$416:$X$490)</f>
        <v>5</v>
      </c>
      <c r="Z417" s="5">
        <v>75</v>
      </c>
      <c r="AA417" s="22">
        <f t="shared" si="139"/>
        <v>6.6666666666666666E-2</v>
      </c>
    </row>
    <row r="418" spans="1:27">
      <c r="A418" s="29" t="s">
        <v>739</v>
      </c>
      <c r="B418" s="42" t="s">
        <v>740</v>
      </c>
      <c r="C418" s="5" t="s">
        <v>26</v>
      </c>
      <c r="D418" s="5" t="s">
        <v>736</v>
      </c>
      <c r="E418" s="5">
        <v>70</v>
      </c>
      <c r="F418" s="50">
        <v>-1.25</v>
      </c>
      <c r="G418" s="21">
        <f t="shared" si="131"/>
        <v>68.75</v>
      </c>
      <c r="H418" s="50">
        <f t="shared" si="146"/>
        <v>87</v>
      </c>
      <c r="I418" s="27">
        <f t="shared" si="132"/>
        <v>23.706896551724139</v>
      </c>
      <c r="J418" s="5">
        <v>3.89</v>
      </c>
      <c r="K418" s="5">
        <f t="shared" si="147"/>
        <v>3.89</v>
      </c>
      <c r="L418" s="27">
        <f t="shared" si="133"/>
        <v>45</v>
      </c>
      <c r="M418" s="5">
        <v>0</v>
      </c>
      <c r="N418" s="5">
        <v>0</v>
      </c>
      <c r="O418" s="12">
        <v>0</v>
      </c>
      <c r="P418" s="12">
        <f t="shared" si="148"/>
        <v>61.3</v>
      </c>
      <c r="Q418" s="27">
        <f t="shared" si="134"/>
        <v>0</v>
      </c>
      <c r="R418" s="27">
        <f t="shared" si="135"/>
        <v>45</v>
      </c>
      <c r="S418" s="5">
        <v>30</v>
      </c>
      <c r="T418" s="12">
        <v>0</v>
      </c>
      <c r="U418" s="28">
        <f t="shared" si="136"/>
        <v>30</v>
      </c>
      <c r="V418" s="12">
        <f t="shared" si="149"/>
        <v>47</v>
      </c>
      <c r="W418" s="27">
        <f t="shared" si="137"/>
        <v>6.3829787234042552</v>
      </c>
      <c r="X418" s="21">
        <f t="shared" si="138"/>
        <v>75.089875275128392</v>
      </c>
      <c r="Y418" s="5">
        <f t="shared" si="150"/>
        <v>16</v>
      </c>
      <c r="Z418" s="5">
        <v>75</v>
      </c>
      <c r="AA418" s="22">
        <f t="shared" si="139"/>
        <v>0.21333333333333335</v>
      </c>
    </row>
    <row r="419" spans="1:27">
      <c r="A419" s="29" t="s">
        <v>741</v>
      </c>
      <c r="B419" s="42" t="s">
        <v>742</v>
      </c>
      <c r="C419" s="5" t="s">
        <v>26</v>
      </c>
      <c r="D419" s="5" t="s">
        <v>736</v>
      </c>
      <c r="E419" s="5">
        <v>70</v>
      </c>
      <c r="F419" s="50">
        <v>-0.5</v>
      </c>
      <c r="G419" s="21">
        <f t="shared" si="131"/>
        <v>69.5</v>
      </c>
      <c r="H419" s="50">
        <f t="shared" si="146"/>
        <v>87</v>
      </c>
      <c r="I419" s="27">
        <f t="shared" si="132"/>
        <v>23.96551724137931</v>
      </c>
      <c r="J419" s="5">
        <v>3.45</v>
      </c>
      <c r="K419" s="5">
        <f t="shared" si="147"/>
        <v>3.89</v>
      </c>
      <c r="L419" s="27">
        <f t="shared" si="133"/>
        <v>39.910025706940871</v>
      </c>
      <c r="M419" s="5">
        <v>0</v>
      </c>
      <c r="N419" s="5">
        <v>0</v>
      </c>
      <c r="O419" s="12">
        <v>0</v>
      </c>
      <c r="P419" s="12">
        <f t="shared" si="148"/>
        <v>61.3</v>
      </c>
      <c r="Q419" s="27">
        <f t="shared" si="134"/>
        <v>0</v>
      </c>
      <c r="R419" s="27">
        <f t="shared" si="135"/>
        <v>39.910025706940871</v>
      </c>
      <c r="S419" s="5">
        <v>30</v>
      </c>
      <c r="T419" s="12">
        <v>0</v>
      </c>
      <c r="U419" s="28">
        <f t="shared" si="136"/>
        <v>30</v>
      </c>
      <c r="V419" s="12">
        <f t="shared" si="149"/>
        <v>47</v>
      </c>
      <c r="W419" s="27">
        <f t="shared" si="137"/>
        <v>6.3829787234042552</v>
      </c>
      <c r="X419" s="21">
        <f t="shared" si="138"/>
        <v>70.258521671724438</v>
      </c>
      <c r="Y419" s="5">
        <f t="shared" si="150"/>
        <v>59</v>
      </c>
      <c r="Z419" s="5">
        <v>75</v>
      </c>
      <c r="AA419" s="22">
        <f t="shared" si="139"/>
        <v>0.78666666666666663</v>
      </c>
    </row>
    <row r="420" spans="1:27">
      <c r="A420" s="29" t="s">
        <v>743</v>
      </c>
      <c r="B420" s="42" t="s">
        <v>744</v>
      </c>
      <c r="C420" s="5" t="s">
        <v>26</v>
      </c>
      <c r="D420" s="5" t="s">
        <v>736</v>
      </c>
      <c r="E420" s="5">
        <v>68</v>
      </c>
      <c r="F420" s="50">
        <v>0</v>
      </c>
      <c r="G420" s="21">
        <f t="shared" si="131"/>
        <v>68</v>
      </c>
      <c r="H420" s="50">
        <f t="shared" si="146"/>
        <v>87</v>
      </c>
      <c r="I420" s="27">
        <f t="shared" si="132"/>
        <v>23.448275862068968</v>
      </c>
      <c r="J420" s="5">
        <v>3.7</v>
      </c>
      <c r="K420" s="5">
        <f t="shared" si="147"/>
        <v>3.89</v>
      </c>
      <c r="L420" s="27">
        <f t="shared" si="133"/>
        <v>42.802056555269921</v>
      </c>
      <c r="M420" s="5">
        <v>0</v>
      </c>
      <c r="N420" s="5">
        <v>0</v>
      </c>
      <c r="O420" s="12">
        <v>0</v>
      </c>
      <c r="P420" s="12">
        <f t="shared" si="148"/>
        <v>61.3</v>
      </c>
      <c r="Q420" s="27">
        <f t="shared" si="134"/>
        <v>0</v>
      </c>
      <c r="R420" s="27">
        <f t="shared" si="135"/>
        <v>42.802056555269921</v>
      </c>
      <c r="S420" s="5">
        <v>30</v>
      </c>
      <c r="T420" s="12">
        <v>0</v>
      </c>
      <c r="U420" s="28">
        <f t="shared" si="136"/>
        <v>30</v>
      </c>
      <c r="V420" s="12">
        <f t="shared" si="149"/>
        <v>47</v>
      </c>
      <c r="W420" s="27">
        <f t="shared" si="137"/>
        <v>6.3829787234042552</v>
      </c>
      <c r="X420" s="21">
        <f t="shared" si="138"/>
        <v>72.633311140743132</v>
      </c>
      <c r="Y420" s="5">
        <f t="shared" si="150"/>
        <v>36</v>
      </c>
      <c r="Z420" s="5">
        <v>75</v>
      </c>
      <c r="AA420" s="22">
        <f t="shared" si="139"/>
        <v>0.48</v>
      </c>
    </row>
    <row r="421" spans="1:27">
      <c r="A421" s="29" t="s">
        <v>745</v>
      </c>
      <c r="B421" s="42" t="s">
        <v>746</v>
      </c>
      <c r="C421" s="5" t="s">
        <v>26</v>
      </c>
      <c r="D421" s="5" t="s">
        <v>736</v>
      </c>
      <c r="E421" s="5">
        <v>70</v>
      </c>
      <c r="F421" s="50">
        <v>-9</v>
      </c>
      <c r="G421" s="21">
        <f t="shared" si="131"/>
        <v>61</v>
      </c>
      <c r="H421" s="50">
        <f t="shared" si="146"/>
        <v>87</v>
      </c>
      <c r="I421" s="27">
        <f t="shared" si="132"/>
        <v>21.03448275862069</v>
      </c>
      <c r="J421" s="5">
        <v>3.68</v>
      </c>
      <c r="K421" s="5">
        <f t="shared" si="147"/>
        <v>3.89</v>
      </c>
      <c r="L421" s="27">
        <f t="shared" si="133"/>
        <v>42.570694087403602</v>
      </c>
      <c r="M421" s="5">
        <v>0</v>
      </c>
      <c r="N421" s="5">
        <v>0</v>
      </c>
      <c r="O421" s="12">
        <v>0</v>
      </c>
      <c r="P421" s="12">
        <f t="shared" si="148"/>
        <v>61.3</v>
      </c>
      <c r="Q421" s="27">
        <f t="shared" si="134"/>
        <v>0</v>
      </c>
      <c r="R421" s="27">
        <f t="shared" si="135"/>
        <v>42.570694087403602</v>
      </c>
      <c r="S421" s="5">
        <v>30</v>
      </c>
      <c r="T421" s="12">
        <v>5</v>
      </c>
      <c r="U421" s="28">
        <f t="shared" si="136"/>
        <v>35</v>
      </c>
      <c r="V421" s="12">
        <f t="shared" si="149"/>
        <v>47</v>
      </c>
      <c r="W421" s="27">
        <f t="shared" si="137"/>
        <v>7.4468085106382977</v>
      </c>
      <c r="X421" s="21">
        <f t="shared" si="138"/>
        <v>71.051985356662584</v>
      </c>
      <c r="Y421" s="5">
        <f t="shared" si="150"/>
        <v>53</v>
      </c>
      <c r="Z421" s="5">
        <v>75</v>
      </c>
      <c r="AA421" s="22">
        <f t="shared" si="139"/>
        <v>0.70666666666666667</v>
      </c>
    </row>
    <row r="422" spans="1:27">
      <c r="A422" s="29" t="s">
        <v>747</v>
      </c>
      <c r="B422" s="42" t="s">
        <v>748</v>
      </c>
      <c r="C422" s="5" t="s">
        <v>26</v>
      </c>
      <c r="D422" s="5" t="s">
        <v>736</v>
      </c>
      <c r="E422" s="5">
        <v>70</v>
      </c>
      <c r="F422" s="50">
        <v>2.5</v>
      </c>
      <c r="G422" s="21">
        <f t="shared" si="131"/>
        <v>72.5</v>
      </c>
      <c r="H422" s="50">
        <f t="shared" si="146"/>
        <v>87</v>
      </c>
      <c r="I422" s="27">
        <f t="shared" si="132"/>
        <v>25</v>
      </c>
      <c r="J422" s="5">
        <v>3.7</v>
      </c>
      <c r="K422" s="5">
        <f t="shared" si="147"/>
        <v>3.89</v>
      </c>
      <c r="L422" s="27">
        <f t="shared" si="133"/>
        <v>42.802056555269921</v>
      </c>
      <c r="M422" s="5">
        <v>0</v>
      </c>
      <c r="N422" s="5">
        <v>0</v>
      </c>
      <c r="O422" s="12">
        <v>40.5</v>
      </c>
      <c r="P422" s="12">
        <f t="shared" si="148"/>
        <v>61.3</v>
      </c>
      <c r="Q422" s="27">
        <f t="shared" si="134"/>
        <v>9.9102773246329541</v>
      </c>
      <c r="R422" s="27">
        <f t="shared" si="135"/>
        <v>52.712333879902872</v>
      </c>
      <c r="S422" s="5">
        <v>30</v>
      </c>
      <c r="T422" s="12">
        <v>0</v>
      </c>
      <c r="U422" s="28">
        <f t="shared" si="136"/>
        <v>30</v>
      </c>
      <c r="V422" s="12">
        <f t="shared" si="149"/>
        <v>47</v>
      </c>
      <c r="W422" s="27">
        <f t="shared" si="137"/>
        <v>6.3829787234042552</v>
      </c>
      <c r="X422" s="21">
        <f t="shared" si="138"/>
        <v>84.095312603307121</v>
      </c>
      <c r="Y422" s="5">
        <f t="shared" si="150"/>
        <v>2</v>
      </c>
      <c r="Z422" s="5">
        <v>75</v>
      </c>
      <c r="AA422" s="22">
        <f t="shared" si="139"/>
        <v>2.6666666666666668E-2</v>
      </c>
    </row>
    <row r="423" spans="1:27">
      <c r="A423" s="29" t="s">
        <v>749</v>
      </c>
      <c r="B423" s="42" t="s">
        <v>750</v>
      </c>
      <c r="C423" s="5" t="s">
        <v>26</v>
      </c>
      <c r="D423" s="5" t="s">
        <v>736</v>
      </c>
      <c r="E423" s="5">
        <v>70</v>
      </c>
      <c r="F423" s="50">
        <v>5</v>
      </c>
      <c r="G423" s="21">
        <f t="shared" si="131"/>
        <v>75</v>
      </c>
      <c r="H423" s="50">
        <f t="shared" si="146"/>
        <v>87</v>
      </c>
      <c r="I423" s="27">
        <f t="shared" si="132"/>
        <v>25.862068965517238</v>
      </c>
      <c r="J423" s="5">
        <v>3.82</v>
      </c>
      <c r="K423" s="5">
        <f t="shared" si="147"/>
        <v>3.89</v>
      </c>
      <c r="L423" s="27">
        <f t="shared" si="133"/>
        <v>44.190231362467863</v>
      </c>
      <c r="M423" s="5">
        <v>0</v>
      </c>
      <c r="N423" s="5">
        <v>0</v>
      </c>
      <c r="O423" s="12">
        <v>0</v>
      </c>
      <c r="P423" s="12">
        <f t="shared" si="148"/>
        <v>61.3</v>
      </c>
      <c r="Q423" s="27">
        <f t="shared" si="134"/>
        <v>0</v>
      </c>
      <c r="R423" s="27">
        <f t="shared" si="135"/>
        <v>44.190231362467863</v>
      </c>
      <c r="S423" s="5">
        <v>30</v>
      </c>
      <c r="T423" s="12">
        <v>0</v>
      </c>
      <c r="U423" s="28">
        <f t="shared" si="136"/>
        <v>30</v>
      </c>
      <c r="V423" s="12">
        <f t="shared" si="149"/>
        <v>47</v>
      </c>
      <c r="W423" s="27">
        <f t="shared" si="137"/>
        <v>6.3829787234042552</v>
      </c>
      <c r="X423" s="21">
        <f t="shared" si="138"/>
        <v>76.435279051389358</v>
      </c>
      <c r="Y423" s="5">
        <f t="shared" si="150"/>
        <v>11</v>
      </c>
      <c r="Z423" s="5">
        <v>75</v>
      </c>
      <c r="AA423" s="22">
        <f t="shared" si="139"/>
        <v>0.14666666666666667</v>
      </c>
    </row>
    <row r="424" spans="1:27">
      <c r="A424" s="29" t="s">
        <v>751</v>
      </c>
      <c r="B424" s="42" t="s">
        <v>752</v>
      </c>
      <c r="C424" s="5" t="s">
        <v>26</v>
      </c>
      <c r="D424" s="5" t="s">
        <v>736</v>
      </c>
      <c r="E424" s="5">
        <v>70</v>
      </c>
      <c r="F424" s="50">
        <v>-10</v>
      </c>
      <c r="G424" s="21">
        <f t="shared" si="131"/>
        <v>60</v>
      </c>
      <c r="H424" s="50">
        <f t="shared" si="146"/>
        <v>87</v>
      </c>
      <c r="I424" s="27">
        <f t="shared" si="132"/>
        <v>20.689655172413794</v>
      </c>
      <c r="J424" s="5">
        <v>3.36</v>
      </c>
      <c r="K424" s="5">
        <f t="shared" si="147"/>
        <v>3.89</v>
      </c>
      <c r="L424" s="27">
        <f t="shared" si="133"/>
        <v>38.868894601542415</v>
      </c>
      <c r="M424" s="5">
        <v>0</v>
      </c>
      <c r="N424" s="5">
        <v>0</v>
      </c>
      <c r="O424" s="12">
        <v>0</v>
      </c>
      <c r="P424" s="12">
        <f t="shared" si="148"/>
        <v>61.3</v>
      </c>
      <c r="Q424" s="27">
        <f t="shared" si="134"/>
        <v>0</v>
      </c>
      <c r="R424" s="27">
        <f t="shared" si="135"/>
        <v>38.868894601542415</v>
      </c>
      <c r="S424" s="5">
        <v>30</v>
      </c>
      <c r="T424" s="12">
        <v>1.5</v>
      </c>
      <c r="U424" s="28">
        <f t="shared" si="136"/>
        <v>31.5</v>
      </c>
      <c r="V424" s="12">
        <f t="shared" si="149"/>
        <v>47</v>
      </c>
      <c r="W424" s="27">
        <f t="shared" si="137"/>
        <v>6.7021276595744688</v>
      </c>
      <c r="X424" s="21">
        <f t="shared" si="138"/>
        <v>66.260677433530674</v>
      </c>
      <c r="Y424" s="5">
        <f t="shared" si="150"/>
        <v>73</v>
      </c>
      <c r="Z424" s="5">
        <v>75</v>
      </c>
      <c r="AA424" s="22">
        <f t="shared" si="139"/>
        <v>0.97333333333333338</v>
      </c>
    </row>
    <row r="425" spans="1:27">
      <c r="A425" s="29" t="s">
        <v>753</v>
      </c>
      <c r="B425" s="42" t="s">
        <v>754</v>
      </c>
      <c r="C425" s="5" t="s">
        <v>26</v>
      </c>
      <c r="D425" s="5" t="s">
        <v>736</v>
      </c>
      <c r="E425" s="5">
        <v>70</v>
      </c>
      <c r="F425" s="50">
        <v>0.5</v>
      </c>
      <c r="G425" s="21">
        <f t="shared" si="131"/>
        <v>70.5</v>
      </c>
      <c r="H425" s="50">
        <f t="shared" si="146"/>
        <v>87</v>
      </c>
      <c r="I425" s="27">
        <f t="shared" si="132"/>
        <v>24.310344827586206</v>
      </c>
      <c r="J425" s="5">
        <v>3.63</v>
      </c>
      <c r="K425" s="5">
        <f t="shared" si="147"/>
        <v>3.89</v>
      </c>
      <c r="L425" s="27">
        <f t="shared" si="133"/>
        <v>41.992287917737784</v>
      </c>
      <c r="M425" s="5">
        <v>0</v>
      </c>
      <c r="N425" s="5">
        <v>0</v>
      </c>
      <c r="O425" s="12">
        <v>0</v>
      </c>
      <c r="P425" s="12">
        <f t="shared" si="148"/>
        <v>61.3</v>
      </c>
      <c r="Q425" s="27">
        <f t="shared" si="134"/>
        <v>0</v>
      </c>
      <c r="R425" s="27">
        <f t="shared" si="135"/>
        <v>41.992287917737784</v>
      </c>
      <c r="S425" s="5">
        <v>30</v>
      </c>
      <c r="T425" s="12">
        <v>0</v>
      </c>
      <c r="U425" s="28">
        <f t="shared" si="136"/>
        <v>30</v>
      </c>
      <c r="V425" s="12">
        <f t="shared" si="149"/>
        <v>47</v>
      </c>
      <c r="W425" s="27">
        <f t="shared" si="137"/>
        <v>6.3829787234042552</v>
      </c>
      <c r="X425" s="21">
        <f t="shared" si="138"/>
        <v>72.68561146872824</v>
      </c>
      <c r="Y425" s="5">
        <f t="shared" si="150"/>
        <v>34</v>
      </c>
      <c r="Z425" s="5">
        <v>75</v>
      </c>
      <c r="AA425" s="22">
        <f t="shared" si="139"/>
        <v>0.45333333333333331</v>
      </c>
    </row>
    <row r="426" spans="1:27">
      <c r="A426" s="29" t="s">
        <v>755</v>
      </c>
      <c r="B426" s="42" t="s">
        <v>756</v>
      </c>
      <c r="C426" s="5" t="s">
        <v>26</v>
      </c>
      <c r="D426" s="5" t="s">
        <v>736</v>
      </c>
      <c r="E426" s="5">
        <v>70</v>
      </c>
      <c r="F426" s="50">
        <v>0.5</v>
      </c>
      <c r="G426" s="21">
        <f t="shared" si="131"/>
        <v>70.5</v>
      </c>
      <c r="H426" s="50">
        <f t="shared" si="146"/>
        <v>87</v>
      </c>
      <c r="I426" s="27">
        <f t="shared" si="132"/>
        <v>24.310344827586206</v>
      </c>
      <c r="J426" s="5">
        <v>3.63</v>
      </c>
      <c r="K426" s="5">
        <f t="shared" si="147"/>
        <v>3.89</v>
      </c>
      <c r="L426" s="27">
        <f t="shared" si="133"/>
        <v>41.992287917737784</v>
      </c>
      <c r="M426" s="5">
        <v>0</v>
      </c>
      <c r="N426" s="5">
        <v>0</v>
      </c>
      <c r="O426" s="12">
        <v>0</v>
      </c>
      <c r="P426" s="12">
        <f t="shared" si="148"/>
        <v>61.3</v>
      </c>
      <c r="Q426" s="27">
        <f t="shared" si="134"/>
        <v>0</v>
      </c>
      <c r="R426" s="27">
        <f t="shared" si="135"/>
        <v>41.992287917737784</v>
      </c>
      <c r="S426" s="5">
        <v>30</v>
      </c>
      <c r="T426" s="12">
        <v>0</v>
      </c>
      <c r="U426" s="28">
        <f t="shared" si="136"/>
        <v>30</v>
      </c>
      <c r="V426" s="12">
        <f t="shared" si="149"/>
        <v>47</v>
      </c>
      <c r="W426" s="27">
        <f t="shared" si="137"/>
        <v>6.3829787234042552</v>
      </c>
      <c r="X426" s="21">
        <f t="shared" si="138"/>
        <v>72.68561146872824</v>
      </c>
      <c r="Y426" s="5">
        <f t="shared" si="150"/>
        <v>34</v>
      </c>
      <c r="Z426" s="5">
        <v>75</v>
      </c>
      <c r="AA426" s="22">
        <f t="shared" si="139"/>
        <v>0.45333333333333331</v>
      </c>
    </row>
    <row r="427" spans="1:27">
      <c r="A427" s="29" t="s">
        <v>757</v>
      </c>
      <c r="B427" s="42" t="s">
        <v>758</v>
      </c>
      <c r="C427" s="5" t="s">
        <v>26</v>
      </c>
      <c r="D427" s="5" t="s">
        <v>736</v>
      </c>
      <c r="E427" s="5">
        <v>70</v>
      </c>
      <c r="F427" s="50">
        <v>-2</v>
      </c>
      <c r="G427" s="21">
        <f t="shared" si="131"/>
        <v>68</v>
      </c>
      <c r="H427" s="50">
        <f t="shared" si="146"/>
        <v>87</v>
      </c>
      <c r="I427" s="27">
        <f t="shared" si="132"/>
        <v>23.448275862068968</v>
      </c>
      <c r="J427" s="5">
        <v>3.32</v>
      </c>
      <c r="K427" s="5">
        <f t="shared" si="147"/>
        <v>3.89</v>
      </c>
      <c r="L427" s="27">
        <f t="shared" si="133"/>
        <v>38.406169665809763</v>
      </c>
      <c r="M427" s="5">
        <v>0</v>
      </c>
      <c r="N427" s="5">
        <v>0</v>
      </c>
      <c r="O427" s="12">
        <v>0</v>
      </c>
      <c r="P427" s="12">
        <f t="shared" si="148"/>
        <v>61.3</v>
      </c>
      <c r="Q427" s="27">
        <f t="shared" si="134"/>
        <v>0</v>
      </c>
      <c r="R427" s="27">
        <f t="shared" si="135"/>
        <v>38.406169665809763</v>
      </c>
      <c r="S427" s="5">
        <v>30</v>
      </c>
      <c r="T427" s="12">
        <v>0</v>
      </c>
      <c r="U427" s="28">
        <f t="shared" si="136"/>
        <v>30</v>
      </c>
      <c r="V427" s="12">
        <f t="shared" si="149"/>
        <v>47</v>
      </c>
      <c r="W427" s="27">
        <f t="shared" si="137"/>
        <v>6.3829787234042552</v>
      </c>
      <c r="X427" s="21">
        <f t="shared" si="138"/>
        <v>68.237424251282988</v>
      </c>
      <c r="Y427" s="5">
        <f t="shared" si="150"/>
        <v>68</v>
      </c>
      <c r="Z427" s="5">
        <v>75</v>
      </c>
      <c r="AA427" s="22">
        <f t="shared" si="139"/>
        <v>0.90666666666666662</v>
      </c>
    </row>
    <row r="428" spans="1:27">
      <c r="A428" s="29" t="s">
        <v>759</v>
      </c>
      <c r="B428" s="42" t="s">
        <v>760</v>
      </c>
      <c r="C428" s="5" t="s">
        <v>26</v>
      </c>
      <c r="D428" s="5" t="s">
        <v>736</v>
      </c>
      <c r="E428" s="5">
        <v>70</v>
      </c>
      <c r="F428" s="50">
        <v>0</v>
      </c>
      <c r="G428" s="21">
        <f t="shared" si="131"/>
        <v>70</v>
      </c>
      <c r="H428" s="50">
        <f t="shared" si="146"/>
        <v>87</v>
      </c>
      <c r="I428" s="27">
        <f t="shared" si="132"/>
        <v>24.137931034482758</v>
      </c>
      <c r="J428" s="5">
        <v>3.7</v>
      </c>
      <c r="K428" s="5">
        <f t="shared" si="147"/>
        <v>3.89</v>
      </c>
      <c r="L428" s="27">
        <f t="shared" si="133"/>
        <v>42.802056555269921</v>
      </c>
      <c r="M428" s="5">
        <v>0</v>
      </c>
      <c r="N428" s="5">
        <v>0</v>
      </c>
      <c r="O428" s="12">
        <v>0</v>
      </c>
      <c r="P428" s="12">
        <f t="shared" si="148"/>
        <v>61.3</v>
      </c>
      <c r="Q428" s="27">
        <f t="shared" si="134"/>
        <v>0</v>
      </c>
      <c r="R428" s="27">
        <f t="shared" si="135"/>
        <v>42.802056555269921</v>
      </c>
      <c r="S428" s="5">
        <v>30</v>
      </c>
      <c r="T428" s="12">
        <v>0</v>
      </c>
      <c r="U428" s="28">
        <f t="shared" si="136"/>
        <v>30</v>
      </c>
      <c r="V428" s="12">
        <f t="shared" si="149"/>
        <v>47</v>
      </c>
      <c r="W428" s="27">
        <f t="shared" si="137"/>
        <v>6.3829787234042552</v>
      </c>
      <c r="X428" s="21">
        <f t="shared" si="138"/>
        <v>73.322966313156925</v>
      </c>
      <c r="Y428" s="5">
        <f t="shared" si="150"/>
        <v>27</v>
      </c>
      <c r="Z428" s="5">
        <v>75</v>
      </c>
      <c r="AA428" s="22">
        <f t="shared" si="139"/>
        <v>0.36</v>
      </c>
    </row>
    <row r="429" spans="1:27">
      <c r="A429" s="29" t="s">
        <v>761</v>
      </c>
      <c r="B429" s="42" t="s">
        <v>762</v>
      </c>
      <c r="C429" s="5" t="s">
        <v>26</v>
      </c>
      <c r="D429" s="5" t="s">
        <v>736</v>
      </c>
      <c r="E429" s="5">
        <v>70</v>
      </c>
      <c r="F429" s="50">
        <v>-3</v>
      </c>
      <c r="G429" s="21">
        <f t="shared" si="131"/>
        <v>67</v>
      </c>
      <c r="H429" s="50">
        <f t="shared" si="146"/>
        <v>87</v>
      </c>
      <c r="I429" s="27">
        <f t="shared" si="132"/>
        <v>23.103448275862068</v>
      </c>
      <c r="J429" s="5">
        <v>3.66</v>
      </c>
      <c r="K429" s="5">
        <f t="shared" si="147"/>
        <v>3.89</v>
      </c>
      <c r="L429" s="27">
        <f t="shared" si="133"/>
        <v>42.339331619537276</v>
      </c>
      <c r="M429" s="5">
        <v>0</v>
      </c>
      <c r="N429" s="5">
        <v>0</v>
      </c>
      <c r="O429" s="12">
        <v>0</v>
      </c>
      <c r="P429" s="12">
        <f t="shared" si="148"/>
        <v>61.3</v>
      </c>
      <c r="Q429" s="27">
        <f t="shared" si="134"/>
        <v>0</v>
      </c>
      <c r="R429" s="27">
        <f t="shared" si="135"/>
        <v>42.339331619537276</v>
      </c>
      <c r="S429" s="5">
        <v>30</v>
      </c>
      <c r="T429" s="12">
        <v>0</v>
      </c>
      <c r="U429" s="28">
        <f t="shared" si="136"/>
        <v>30</v>
      </c>
      <c r="V429" s="12">
        <f t="shared" si="149"/>
        <v>47</v>
      </c>
      <c r="W429" s="27">
        <f t="shared" si="137"/>
        <v>6.3829787234042552</v>
      </c>
      <c r="X429" s="21">
        <f t="shared" si="138"/>
        <v>71.82575861880359</v>
      </c>
      <c r="Y429" s="5">
        <f t="shared" si="150"/>
        <v>46</v>
      </c>
      <c r="Z429" s="5">
        <v>75</v>
      </c>
      <c r="AA429" s="22">
        <f t="shared" si="139"/>
        <v>0.61333333333333329</v>
      </c>
    </row>
    <row r="430" spans="1:27">
      <c r="A430" s="29" t="s">
        <v>763</v>
      </c>
      <c r="B430" s="42" t="s">
        <v>764</v>
      </c>
      <c r="C430" s="5" t="s">
        <v>26</v>
      </c>
      <c r="D430" s="5" t="s">
        <v>736</v>
      </c>
      <c r="E430" s="5">
        <v>70</v>
      </c>
      <c r="F430" s="50">
        <v>-1</v>
      </c>
      <c r="G430" s="21">
        <f t="shared" si="131"/>
        <v>69</v>
      </c>
      <c r="H430" s="50">
        <f t="shared" si="146"/>
        <v>87</v>
      </c>
      <c r="I430" s="27">
        <f t="shared" si="132"/>
        <v>23.793103448275865</v>
      </c>
      <c r="J430" s="5">
        <v>3.75</v>
      </c>
      <c r="K430" s="5">
        <f t="shared" si="147"/>
        <v>3.89</v>
      </c>
      <c r="L430" s="27">
        <f t="shared" si="133"/>
        <v>43.380462724935732</v>
      </c>
      <c r="M430" s="5">
        <v>0</v>
      </c>
      <c r="N430" s="5">
        <v>0</v>
      </c>
      <c r="O430" s="12">
        <v>1</v>
      </c>
      <c r="P430" s="12">
        <f t="shared" si="148"/>
        <v>61.3</v>
      </c>
      <c r="Q430" s="27">
        <f t="shared" si="134"/>
        <v>0.24469820554649269</v>
      </c>
      <c r="R430" s="27">
        <f t="shared" si="135"/>
        <v>43.625160930482224</v>
      </c>
      <c r="S430" s="5">
        <v>30</v>
      </c>
      <c r="T430" s="12">
        <v>2</v>
      </c>
      <c r="U430" s="28">
        <f t="shared" si="136"/>
        <v>32</v>
      </c>
      <c r="V430" s="12">
        <f t="shared" si="149"/>
        <v>47</v>
      </c>
      <c r="W430" s="27">
        <f t="shared" si="137"/>
        <v>6.8085106382978724</v>
      </c>
      <c r="X430" s="21">
        <f t="shared" si="138"/>
        <v>74.226775017055971</v>
      </c>
      <c r="Y430" s="5">
        <f t="shared" si="150"/>
        <v>20</v>
      </c>
      <c r="Z430" s="5">
        <v>75</v>
      </c>
      <c r="AA430" s="22">
        <f t="shared" si="139"/>
        <v>0.26666666666666666</v>
      </c>
    </row>
    <row r="431" spans="1:27">
      <c r="A431" s="29" t="s">
        <v>765</v>
      </c>
      <c r="B431" s="42" t="s">
        <v>766</v>
      </c>
      <c r="C431" s="5" t="s">
        <v>26</v>
      </c>
      <c r="D431" s="5" t="s">
        <v>736</v>
      </c>
      <c r="E431" s="5">
        <v>70</v>
      </c>
      <c r="F431" s="50">
        <v>1</v>
      </c>
      <c r="G431" s="21">
        <f t="shared" si="131"/>
        <v>71</v>
      </c>
      <c r="H431" s="50">
        <f t="shared" si="146"/>
        <v>87</v>
      </c>
      <c r="I431" s="27">
        <f t="shared" si="132"/>
        <v>24.482758620689655</v>
      </c>
      <c r="J431" s="5">
        <v>3.8</v>
      </c>
      <c r="K431" s="5">
        <f t="shared" si="147"/>
        <v>3.89</v>
      </c>
      <c r="L431" s="27">
        <f t="shared" si="133"/>
        <v>43.958868894601537</v>
      </c>
      <c r="M431" s="5">
        <v>0</v>
      </c>
      <c r="N431" s="5">
        <v>0</v>
      </c>
      <c r="O431" s="12">
        <v>0</v>
      </c>
      <c r="P431" s="12">
        <f t="shared" si="148"/>
        <v>61.3</v>
      </c>
      <c r="Q431" s="27">
        <f t="shared" si="134"/>
        <v>0</v>
      </c>
      <c r="R431" s="27">
        <f t="shared" si="135"/>
        <v>43.958868894601537</v>
      </c>
      <c r="S431" s="5">
        <v>30</v>
      </c>
      <c r="T431" s="12">
        <v>0</v>
      </c>
      <c r="U431" s="28">
        <f t="shared" si="136"/>
        <v>30</v>
      </c>
      <c r="V431" s="12">
        <f t="shared" si="149"/>
        <v>47</v>
      </c>
      <c r="W431" s="27">
        <f t="shared" si="137"/>
        <v>6.3829787234042552</v>
      </c>
      <c r="X431" s="21">
        <f t="shared" si="138"/>
        <v>74.824606238695438</v>
      </c>
      <c r="Y431" s="5">
        <f t="shared" si="150"/>
        <v>18</v>
      </c>
      <c r="Z431" s="5">
        <v>75</v>
      </c>
      <c r="AA431" s="22">
        <f t="shared" si="139"/>
        <v>0.24</v>
      </c>
    </row>
    <row r="432" spans="1:27">
      <c r="A432" s="29" t="s">
        <v>767</v>
      </c>
      <c r="B432" s="42" t="s">
        <v>768</v>
      </c>
      <c r="C432" s="5" t="s">
        <v>26</v>
      </c>
      <c r="D432" s="5" t="s">
        <v>736</v>
      </c>
      <c r="E432" s="5">
        <v>70</v>
      </c>
      <c r="F432" s="50">
        <v>-2</v>
      </c>
      <c r="G432" s="21">
        <f t="shared" si="131"/>
        <v>68</v>
      </c>
      <c r="H432" s="50">
        <f t="shared" si="146"/>
        <v>87</v>
      </c>
      <c r="I432" s="27">
        <f t="shared" si="132"/>
        <v>23.448275862068968</v>
      </c>
      <c r="J432" s="5">
        <v>3.7</v>
      </c>
      <c r="K432" s="5">
        <f t="shared" si="147"/>
        <v>3.89</v>
      </c>
      <c r="L432" s="27">
        <f t="shared" si="133"/>
        <v>42.802056555269921</v>
      </c>
      <c r="M432" s="5">
        <v>0</v>
      </c>
      <c r="N432" s="5">
        <v>0</v>
      </c>
      <c r="O432" s="12">
        <v>61.3</v>
      </c>
      <c r="P432" s="12">
        <f t="shared" si="148"/>
        <v>61.3</v>
      </c>
      <c r="Q432" s="27">
        <f t="shared" si="134"/>
        <v>15</v>
      </c>
      <c r="R432" s="27">
        <f t="shared" si="135"/>
        <v>57.802056555269921</v>
      </c>
      <c r="S432" s="5">
        <v>30</v>
      </c>
      <c r="T432" s="12">
        <v>0</v>
      </c>
      <c r="U432" s="28">
        <f t="shared" si="136"/>
        <v>30</v>
      </c>
      <c r="V432" s="12">
        <f t="shared" si="149"/>
        <v>47</v>
      </c>
      <c r="W432" s="27">
        <f t="shared" si="137"/>
        <v>6.3829787234042552</v>
      </c>
      <c r="X432" s="21">
        <f t="shared" si="138"/>
        <v>87.633311140743132</v>
      </c>
      <c r="Y432" s="5">
        <f t="shared" si="150"/>
        <v>1</v>
      </c>
      <c r="Z432" s="5">
        <v>75</v>
      </c>
      <c r="AA432" s="22">
        <f t="shared" si="139"/>
        <v>1.3333333333333334E-2</v>
      </c>
    </row>
    <row r="433" spans="1:27">
      <c r="A433" s="29" t="s">
        <v>769</v>
      </c>
      <c r="B433" s="42" t="s">
        <v>770</v>
      </c>
      <c r="C433" s="5" t="s">
        <v>26</v>
      </c>
      <c r="D433" s="5" t="s">
        <v>736</v>
      </c>
      <c r="E433" s="5">
        <v>70</v>
      </c>
      <c r="F433" s="50">
        <v>-4</v>
      </c>
      <c r="G433" s="21">
        <f t="shared" si="131"/>
        <v>66</v>
      </c>
      <c r="H433" s="50">
        <f t="shared" si="146"/>
        <v>87</v>
      </c>
      <c r="I433" s="27">
        <f t="shared" si="132"/>
        <v>22.758620689655171</v>
      </c>
      <c r="J433" s="5">
        <v>3.7</v>
      </c>
      <c r="K433" s="5">
        <f t="shared" si="147"/>
        <v>3.89</v>
      </c>
      <c r="L433" s="27">
        <f t="shared" si="133"/>
        <v>42.802056555269921</v>
      </c>
      <c r="M433" s="5">
        <v>0</v>
      </c>
      <c r="N433" s="5">
        <v>0</v>
      </c>
      <c r="O433" s="12">
        <v>0</v>
      </c>
      <c r="P433" s="12">
        <f t="shared" si="148"/>
        <v>61.3</v>
      </c>
      <c r="Q433" s="27">
        <f t="shared" si="134"/>
        <v>0</v>
      </c>
      <c r="R433" s="27">
        <f t="shared" si="135"/>
        <v>42.802056555269921</v>
      </c>
      <c r="S433" s="5">
        <v>30</v>
      </c>
      <c r="T433" s="12">
        <v>0</v>
      </c>
      <c r="U433" s="28">
        <f t="shared" si="136"/>
        <v>30</v>
      </c>
      <c r="V433" s="12">
        <f t="shared" si="149"/>
        <v>47</v>
      </c>
      <c r="W433" s="27">
        <f t="shared" si="137"/>
        <v>6.3829787234042552</v>
      </c>
      <c r="X433" s="21">
        <f t="shared" si="138"/>
        <v>71.943655968329338</v>
      </c>
      <c r="Y433" s="5">
        <f t="shared" si="150"/>
        <v>44</v>
      </c>
      <c r="Z433" s="5">
        <v>75</v>
      </c>
      <c r="AA433" s="22">
        <f t="shared" si="139"/>
        <v>0.58666666666666667</v>
      </c>
    </row>
    <row r="434" spans="1:27">
      <c r="A434" s="29" t="s">
        <v>771</v>
      </c>
      <c r="B434" s="42" t="s">
        <v>772</v>
      </c>
      <c r="C434" s="5" t="s">
        <v>26</v>
      </c>
      <c r="D434" s="5" t="s">
        <v>736</v>
      </c>
      <c r="E434" s="5">
        <v>69</v>
      </c>
      <c r="F434" s="50">
        <v>0</v>
      </c>
      <c r="G434" s="21">
        <f t="shared" si="131"/>
        <v>69</v>
      </c>
      <c r="H434" s="50">
        <f t="shared" si="146"/>
        <v>87</v>
      </c>
      <c r="I434" s="27">
        <f t="shared" si="132"/>
        <v>23.793103448275865</v>
      </c>
      <c r="J434" s="5">
        <v>3.7</v>
      </c>
      <c r="K434" s="5">
        <f t="shared" si="147"/>
        <v>3.89</v>
      </c>
      <c r="L434" s="27">
        <f t="shared" si="133"/>
        <v>42.802056555269921</v>
      </c>
      <c r="M434" s="5">
        <v>0</v>
      </c>
      <c r="N434" s="5">
        <v>0</v>
      </c>
      <c r="O434" s="12">
        <v>1</v>
      </c>
      <c r="P434" s="12">
        <f t="shared" si="148"/>
        <v>61.3</v>
      </c>
      <c r="Q434" s="27">
        <f t="shared" si="134"/>
        <v>0.24469820554649269</v>
      </c>
      <c r="R434" s="27">
        <f t="shared" si="135"/>
        <v>43.046754760816412</v>
      </c>
      <c r="S434" s="5">
        <v>30</v>
      </c>
      <c r="T434" s="12">
        <v>0</v>
      </c>
      <c r="U434" s="28">
        <f t="shared" si="136"/>
        <v>30</v>
      </c>
      <c r="V434" s="12">
        <f t="shared" si="149"/>
        <v>47</v>
      </c>
      <c r="W434" s="27">
        <f t="shared" si="137"/>
        <v>6.3829787234042552</v>
      </c>
      <c r="X434" s="21">
        <f t="shared" si="138"/>
        <v>73.222836932496534</v>
      </c>
      <c r="Y434" s="5">
        <f t="shared" si="150"/>
        <v>28</v>
      </c>
      <c r="Z434" s="5">
        <v>75</v>
      </c>
      <c r="AA434" s="22">
        <f t="shared" si="139"/>
        <v>0.37333333333333335</v>
      </c>
    </row>
    <row r="435" spans="1:27">
      <c r="A435" s="29" t="s">
        <v>773</v>
      </c>
      <c r="B435" s="42" t="s">
        <v>774</v>
      </c>
      <c r="C435" s="5" t="s">
        <v>26</v>
      </c>
      <c r="D435" s="5" t="s">
        <v>736</v>
      </c>
      <c r="E435" s="5">
        <v>70</v>
      </c>
      <c r="F435" s="50">
        <v>1</v>
      </c>
      <c r="G435" s="21">
        <f t="shared" si="131"/>
        <v>71</v>
      </c>
      <c r="H435" s="50">
        <f t="shared" si="146"/>
        <v>87</v>
      </c>
      <c r="I435" s="27">
        <f t="shared" si="132"/>
        <v>24.482758620689655</v>
      </c>
      <c r="J435" s="5">
        <v>3.63</v>
      </c>
      <c r="K435" s="5">
        <f t="shared" si="147"/>
        <v>3.89</v>
      </c>
      <c r="L435" s="27">
        <f t="shared" si="133"/>
        <v>41.992287917737784</v>
      </c>
      <c r="M435" s="5">
        <v>0</v>
      </c>
      <c r="N435" s="5">
        <v>0</v>
      </c>
      <c r="O435" s="12">
        <v>0.2</v>
      </c>
      <c r="P435" s="12">
        <f t="shared" si="148"/>
        <v>61.3</v>
      </c>
      <c r="Q435" s="27">
        <f t="shared" si="134"/>
        <v>4.8939641109298535E-2</v>
      </c>
      <c r="R435" s="27">
        <f t="shared" si="135"/>
        <v>42.041227558847083</v>
      </c>
      <c r="S435" s="5">
        <v>30</v>
      </c>
      <c r="T435" s="12">
        <v>0</v>
      </c>
      <c r="U435" s="28">
        <f t="shared" si="136"/>
        <v>30</v>
      </c>
      <c r="V435" s="12">
        <f t="shared" si="149"/>
        <v>47</v>
      </c>
      <c r="W435" s="27">
        <f t="shared" si="137"/>
        <v>6.3829787234042552</v>
      </c>
      <c r="X435" s="21">
        <f t="shared" si="138"/>
        <v>72.906964902940985</v>
      </c>
      <c r="Y435" s="5">
        <f t="shared" si="150"/>
        <v>33</v>
      </c>
      <c r="Z435" s="5">
        <v>75</v>
      </c>
      <c r="AA435" s="22">
        <f t="shared" si="139"/>
        <v>0.44</v>
      </c>
    </row>
    <row r="436" spans="1:27">
      <c r="A436" s="29" t="s">
        <v>775</v>
      </c>
      <c r="B436" s="42" t="s">
        <v>776</v>
      </c>
      <c r="C436" s="5" t="s">
        <v>26</v>
      </c>
      <c r="D436" s="5" t="s">
        <v>736</v>
      </c>
      <c r="E436" s="5">
        <v>70</v>
      </c>
      <c r="F436" s="50">
        <v>0.6</v>
      </c>
      <c r="G436" s="21">
        <f t="shared" si="131"/>
        <v>70.599999999999994</v>
      </c>
      <c r="H436" s="50">
        <f t="shared" si="146"/>
        <v>87</v>
      </c>
      <c r="I436" s="27">
        <f t="shared" si="132"/>
        <v>24.344827586206893</v>
      </c>
      <c r="J436" s="5">
        <v>3.57</v>
      </c>
      <c r="K436" s="5">
        <f t="shared" si="147"/>
        <v>3.89</v>
      </c>
      <c r="L436" s="27">
        <f t="shared" si="133"/>
        <v>41.298200514138813</v>
      </c>
      <c r="M436" s="5">
        <v>0</v>
      </c>
      <c r="N436" s="5">
        <v>0</v>
      </c>
      <c r="O436" s="12">
        <v>0</v>
      </c>
      <c r="P436" s="12">
        <f t="shared" si="148"/>
        <v>61.3</v>
      </c>
      <c r="Q436" s="27">
        <f t="shared" si="134"/>
        <v>0</v>
      </c>
      <c r="R436" s="27">
        <f t="shared" si="135"/>
        <v>41.298200514138813</v>
      </c>
      <c r="S436" s="5">
        <v>30</v>
      </c>
      <c r="T436" s="12">
        <v>0</v>
      </c>
      <c r="U436" s="28">
        <f t="shared" si="136"/>
        <v>30</v>
      </c>
      <c r="V436" s="12">
        <f t="shared" si="149"/>
        <v>47</v>
      </c>
      <c r="W436" s="27">
        <f t="shared" si="137"/>
        <v>6.3829787234042552</v>
      </c>
      <c r="X436" s="21">
        <f t="shared" si="138"/>
        <v>72.026006823749952</v>
      </c>
      <c r="Y436" s="5">
        <f t="shared" si="150"/>
        <v>43</v>
      </c>
      <c r="Z436" s="5">
        <v>75</v>
      </c>
      <c r="AA436" s="22">
        <f t="shared" si="139"/>
        <v>0.57333333333333336</v>
      </c>
    </row>
    <row r="437" spans="1:27">
      <c r="A437" s="29" t="s">
        <v>777</v>
      </c>
      <c r="B437" s="42" t="s">
        <v>778</v>
      </c>
      <c r="C437" s="5" t="s">
        <v>26</v>
      </c>
      <c r="D437" s="5" t="s">
        <v>736</v>
      </c>
      <c r="E437" s="5">
        <v>70</v>
      </c>
      <c r="F437" s="50">
        <v>-2</v>
      </c>
      <c r="G437" s="21">
        <f t="shared" si="131"/>
        <v>68</v>
      </c>
      <c r="H437" s="50">
        <f t="shared" si="146"/>
        <v>87</v>
      </c>
      <c r="I437" s="27">
        <f t="shared" si="132"/>
        <v>23.448275862068968</v>
      </c>
      <c r="J437" s="5">
        <v>3.62</v>
      </c>
      <c r="K437" s="5">
        <f t="shared" si="147"/>
        <v>3.89</v>
      </c>
      <c r="L437" s="27">
        <f t="shared" si="133"/>
        <v>41.876606683804624</v>
      </c>
      <c r="M437" s="5">
        <v>0</v>
      </c>
      <c r="N437" s="5">
        <v>0</v>
      </c>
      <c r="O437" s="12">
        <v>0</v>
      </c>
      <c r="P437" s="12">
        <f t="shared" si="148"/>
        <v>61.3</v>
      </c>
      <c r="Q437" s="27">
        <f t="shared" si="134"/>
        <v>0</v>
      </c>
      <c r="R437" s="27">
        <f t="shared" si="135"/>
        <v>41.876606683804624</v>
      </c>
      <c r="S437" s="5">
        <v>30</v>
      </c>
      <c r="T437" s="12">
        <v>0</v>
      </c>
      <c r="U437" s="28">
        <f t="shared" si="136"/>
        <v>30</v>
      </c>
      <c r="V437" s="12">
        <f t="shared" si="149"/>
        <v>47</v>
      </c>
      <c r="W437" s="27">
        <f t="shared" si="137"/>
        <v>6.3829787234042552</v>
      </c>
      <c r="X437" s="21">
        <f t="shared" si="138"/>
        <v>71.707861269277842</v>
      </c>
      <c r="Y437" s="5">
        <f t="shared" si="150"/>
        <v>48</v>
      </c>
      <c r="Z437" s="5">
        <v>75</v>
      </c>
      <c r="AA437" s="22">
        <f t="shared" si="139"/>
        <v>0.64</v>
      </c>
    </row>
    <row r="438" spans="1:27">
      <c r="A438" s="29" t="s">
        <v>779</v>
      </c>
      <c r="B438" s="42" t="s">
        <v>780</v>
      </c>
      <c r="C438" s="5" t="s">
        <v>26</v>
      </c>
      <c r="D438" s="5" t="s">
        <v>736</v>
      </c>
      <c r="E438" s="5">
        <v>70</v>
      </c>
      <c r="F438" s="50">
        <v>2.25</v>
      </c>
      <c r="G438" s="21">
        <f t="shared" si="131"/>
        <v>72.25</v>
      </c>
      <c r="H438" s="50">
        <f t="shared" si="146"/>
        <v>87</v>
      </c>
      <c r="I438" s="27">
        <f t="shared" si="132"/>
        <v>24.913793103448278</v>
      </c>
      <c r="J438" s="5">
        <v>3.66</v>
      </c>
      <c r="K438" s="5">
        <f t="shared" si="147"/>
        <v>3.89</v>
      </c>
      <c r="L438" s="27">
        <f t="shared" si="133"/>
        <v>42.339331619537276</v>
      </c>
      <c r="M438" s="5">
        <v>0</v>
      </c>
      <c r="N438" s="5">
        <v>0</v>
      </c>
      <c r="O438" s="12">
        <v>0</v>
      </c>
      <c r="P438" s="12">
        <f t="shared" si="148"/>
        <v>61.3</v>
      </c>
      <c r="Q438" s="27">
        <f t="shared" si="134"/>
        <v>0</v>
      </c>
      <c r="R438" s="27">
        <f t="shared" si="135"/>
        <v>42.339331619537276</v>
      </c>
      <c r="S438" s="5">
        <v>30</v>
      </c>
      <c r="T438" s="12">
        <v>0</v>
      </c>
      <c r="U438" s="28">
        <f t="shared" si="136"/>
        <v>30</v>
      </c>
      <c r="V438" s="12">
        <f t="shared" si="149"/>
        <v>47</v>
      </c>
      <c r="W438" s="27">
        <f t="shared" si="137"/>
        <v>6.3829787234042552</v>
      </c>
      <c r="X438" s="21">
        <f t="shared" si="138"/>
        <v>73.636103446389797</v>
      </c>
      <c r="Y438" s="5">
        <f t="shared" si="150"/>
        <v>23</v>
      </c>
      <c r="Z438" s="5">
        <v>75</v>
      </c>
      <c r="AA438" s="22">
        <f t="shared" si="139"/>
        <v>0.30666666666666664</v>
      </c>
    </row>
    <row r="439" spans="1:27">
      <c r="A439" s="29" t="s">
        <v>781</v>
      </c>
      <c r="B439" s="42" t="s">
        <v>782</v>
      </c>
      <c r="C439" s="5" t="s">
        <v>26</v>
      </c>
      <c r="D439" s="5" t="s">
        <v>736</v>
      </c>
      <c r="E439" s="5">
        <v>70</v>
      </c>
      <c r="F439" s="50">
        <v>-3</v>
      </c>
      <c r="G439" s="21">
        <f t="shared" si="131"/>
        <v>67</v>
      </c>
      <c r="H439" s="50">
        <f t="shared" si="146"/>
        <v>87</v>
      </c>
      <c r="I439" s="27">
        <f t="shared" si="132"/>
        <v>23.103448275862068</v>
      </c>
      <c r="J439" s="5">
        <v>3.7</v>
      </c>
      <c r="K439" s="5">
        <f t="shared" si="147"/>
        <v>3.89</v>
      </c>
      <c r="L439" s="27">
        <f t="shared" si="133"/>
        <v>42.802056555269921</v>
      </c>
      <c r="M439" s="5">
        <v>0</v>
      </c>
      <c r="N439" s="5">
        <v>0</v>
      </c>
      <c r="O439" s="12">
        <v>0</v>
      </c>
      <c r="P439" s="12">
        <f t="shared" si="148"/>
        <v>61.3</v>
      </c>
      <c r="Q439" s="27">
        <f t="shared" si="134"/>
        <v>0</v>
      </c>
      <c r="R439" s="27">
        <f t="shared" si="135"/>
        <v>42.802056555269921</v>
      </c>
      <c r="S439" s="5">
        <v>30</v>
      </c>
      <c r="T439" s="12">
        <v>0</v>
      </c>
      <c r="U439" s="28">
        <f t="shared" si="136"/>
        <v>30</v>
      </c>
      <c r="V439" s="12">
        <f t="shared" si="149"/>
        <v>47</v>
      </c>
      <c r="W439" s="27">
        <f t="shared" si="137"/>
        <v>6.3829787234042552</v>
      </c>
      <c r="X439" s="21">
        <f t="shared" si="138"/>
        <v>72.288483554536242</v>
      </c>
      <c r="Y439" s="5">
        <f t="shared" si="150"/>
        <v>41</v>
      </c>
      <c r="Z439" s="5">
        <v>75</v>
      </c>
      <c r="AA439" s="22">
        <f t="shared" si="139"/>
        <v>0.54666666666666663</v>
      </c>
    </row>
    <row r="440" spans="1:27">
      <c r="A440" s="29" t="s">
        <v>783</v>
      </c>
      <c r="B440" s="42" t="s">
        <v>784</v>
      </c>
      <c r="C440" s="5" t="s">
        <v>26</v>
      </c>
      <c r="D440" s="5" t="s">
        <v>736</v>
      </c>
      <c r="E440" s="5">
        <v>70</v>
      </c>
      <c r="F440" s="50">
        <v>2</v>
      </c>
      <c r="G440" s="21">
        <f t="shared" si="131"/>
        <v>72</v>
      </c>
      <c r="H440" s="50">
        <f t="shared" si="146"/>
        <v>87</v>
      </c>
      <c r="I440" s="27">
        <f t="shared" si="132"/>
        <v>24.827586206896552</v>
      </c>
      <c r="J440" s="5">
        <v>3.55</v>
      </c>
      <c r="K440" s="5">
        <f t="shared" si="147"/>
        <v>3.89</v>
      </c>
      <c r="L440" s="27">
        <f t="shared" si="133"/>
        <v>41.066838046272487</v>
      </c>
      <c r="M440" s="5">
        <v>0</v>
      </c>
      <c r="N440" s="5">
        <v>0</v>
      </c>
      <c r="O440" s="12">
        <v>0</v>
      </c>
      <c r="P440" s="12">
        <f t="shared" si="148"/>
        <v>61.3</v>
      </c>
      <c r="Q440" s="27">
        <f t="shared" si="134"/>
        <v>0</v>
      </c>
      <c r="R440" s="27">
        <f t="shared" si="135"/>
        <v>41.066838046272487</v>
      </c>
      <c r="S440" s="5">
        <v>30</v>
      </c>
      <c r="T440" s="12">
        <v>0</v>
      </c>
      <c r="U440" s="28">
        <f t="shared" si="136"/>
        <v>30</v>
      </c>
      <c r="V440" s="12">
        <f t="shared" si="149"/>
        <v>47</v>
      </c>
      <c r="W440" s="27">
        <f t="shared" si="137"/>
        <v>6.3829787234042552</v>
      </c>
      <c r="X440" s="21">
        <f t="shared" si="138"/>
        <v>72.277402976573285</v>
      </c>
      <c r="Y440" s="5">
        <f t="shared" si="150"/>
        <v>42</v>
      </c>
      <c r="Z440" s="5">
        <v>75</v>
      </c>
      <c r="AA440" s="22">
        <f t="shared" si="139"/>
        <v>0.56000000000000005</v>
      </c>
    </row>
    <row r="441" spans="1:27">
      <c r="A441" s="29" t="s">
        <v>785</v>
      </c>
      <c r="B441" s="42" t="s">
        <v>786</v>
      </c>
      <c r="C441" s="5" t="s">
        <v>26</v>
      </c>
      <c r="D441" s="5" t="s">
        <v>736</v>
      </c>
      <c r="E441" s="5">
        <v>69</v>
      </c>
      <c r="F441" s="50">
        <v>6</v>
      </c>
      <c r="G441" s="21">
        <f t="shared" si="131"/>
        <v>75</v>
      </c>
      <c r="H441" s="50">
        <f t="shared" si="146"/>
        <v>87</v>
      </c>
      <c r="I441" s="27">
        <f t="shared" si="132"/>
        <v>25.862068965517238</v>
      </c>
      <c r="J441" s="5">
        <v>3.48</v>
      </c>
      <c r="K441" s="5">
        <f t="shared" si="147"/>
        <v>3.89</v>
      </c>
      <c r="L441" s="27">
        <f t="shared" si="133"/>
        <v>40.257069408740357</v>
      </c>
      <c r="M441" s="5">
        <v>0</v>
      </c>
      <c r="N441" s="5">
        <v>0</v>
      </c>
      <c r="O441" s="12">
        <v>0</v>
      </c>
      <c r="P441" s="12">
        <f t="shared" si="148"/>
        <v>61.3</v>
      </c>
      <c r="Q441" s="27">
        <f t="shared" si="134"/>
        <v>0</v>
      </c>
      <c r="R441" s="27">
        <f t="shared" si="135"/>
        <v>40.257069408740357</v>
      </c>
      <c r="S441" s="5">
        <v>30</v>
      </c>
      <c r="T441" s="12">
        <v>0</v>
      </c>
      <c r="U441" s="28">
        <f t="shared" si="136"/>
        <v>30</v>
      </c>
      <c r="V441" s="12">
        <f t="shared" si="149"/>
        <v>47</v>
      </c>
      <c r="W441" s="27">
        <f t="shared" si="137"/>
        <v>6.3829787234042552</v>
      </c>
      <c r="X441" s="21">
        <f t="shared" si="138"/>
        <v>72.502117097661852</v>
      </c>
      <c r="Y441" s="5">
        <f t="shared" si="150"/>
        <v>40</v>
      </c>
      <c r="Z441" s="5">
        <v>75</v>
      </c>
      <c r="AA441" s="22">
        <f t="shared" si="139"/>
        <v>0.53333333333333333</v>
      </c>
    </row>
    <row r="442" spans="1:27">
      <c r="A442" s="29" t="s">
        <v>787</v>
      </c>
      <c r="B442" s="42" t="s">
        <v>788</v>
      </c>
      <c r="C442" s="5" t="s">
        <v>26</v>
      </c>
      <c r="D442" s="5" t="s">
        <v>736</v>
      </c>
      <c r="E442" s="5">
        <v>70</v>
      </c>
      <c r="F442" s="51">
        <v>-3</v>
      </c>
      <c r="G442" s="21">
        <f t="shared" si="131"/>
        <v>67</v>
      </c>
      <c r="H442" s="50">
        <f t="shared" si="146"/>
        <v>87</v>
      </c>
      <c r="I442" s="27">
        <f t="shared" si="132"/>
        <v>23.103448275862068</v>
      </c>
      <c r="J442" s="30">
        <v>3.59</v>
      </c>
      <c r="K442" s="5">
        <f t="shared" si="147"/>
        <v>3.89</v>
      </c>
      <c r="L442" s="27">
        <f t="shared" si="133"/>
        <v>41.529562982005139</v>
      </c>
      <c r="M442" s="30">
        <v>0</v>
      </c>
      <c r="N442" s="30">
        <v>0</v>
      </c>
      <c r="O442" s="36">
        <v>0</v>
      </c>
      <c r="P442" s="12">
        <f t="shared" si="148"/>
        <v>61.3</v>
      </c>
      <c r="Q442" s="27">
        <f t="shared" si="134"/>
        <v>0</v>
      </c>
      <c r="R442" s="27">
        <f t="shared" si="135"/>
        <v>41.529562982005139</v>
      </c>
      <c r="S442" s="30">
        <v>30</v>
      </c>
      <c r="T442" s="36">
        <v>0</v>
      </c>
      <c r="U442" s="28">
        <f t="shared" si="136"/>
        <v>30</v>
      </c>
      <c r="V442" s="12">
        <f t="shared" si="149"/>
        <v>47</v>
      </c>
      <c r="W442" s="27">
        <f t="shared" si="137"/>
        <v>6.3829787234042552</v>
      </c>
      <c r="X442" s="21">
        <f t="shared" si="138"/>
        <v>71.01598998127146</v>
      </c>
      <c r="Y442" s="5">
        <f t="shared" si="150"/>
        <v>54</v>
      </c>
      <c r="Z442" s="5">
        <v>75</v>
      </c>
      <c r="AA442" s="22">
        <f t="shared" si="139"/>
        <v>0.72</v>
      </c>
    </row>
    <row r="443" spans="1:27">
      <c r="A443" s="29" t="s">
        <v>789</v>
      </c>
      <c r="B443" s="42" t="s">
        <v>790</v>
      </c>
      <c r="C443" s="5" t="s">
        <v>26</v>
      </c>
      <c r="D443" s="5" t="s">
        <v>736</v>
      </c>
      <c r="E443" s="5">
        <v>70</v>
      </c>
      <c r="F443" s="51">
        <v>2</v>
      </c>
      <c r="G443" s="21">
        <f t="shared" si="131"/>
        <v>72</v>
      </c>
      <c r="H443" s="50">
        <f t="shared" si="146"/>
        <v>87</v>
      </c>
      <c r="I443" s="27">
        <f t="shared" si="132"/>
        <v>24.827586206896552</v>
      </c>
      <c r="J443" s="30">
        <v>3.43</v>
      </c>
      <c r="K443" s="5">
        <f t="shared" si="147"/>
        <v>3.89</v>
      </c>
      <c r="L443" s="27">
        <f t="shared" si="133"/>
        <v>39.678663239074552</v>
      </c>
      <c r="M443" s="30">
        <v>0</v>
      </c>
      <c r="N443" s="30">
        <v>0</v>
      </c>
      <c r="O443" s="36">
        <v>0</v>
      </c>
      <c r="P443" s="12">
        <f t="shared" si="148"/>
        <v>61.3</v>
      </c>
      <c r="Q443" s="27">
        <f t="shared" si="134"/>
        <v>0</v>
      </c>
      <c r="R443" s="27">
        <f t="shared" si="135"/>
        <v>39.678663239074552</v>
      </c>
      <c r="S443" s="30">
        <v>30</v>
      </c>
      <c r="T443" s="36">
        <v>0</v>
      </c>
      <c r="U443" s="28">
        <f t="shared" si="136"/>
        <v>30</v>
      </c>
      <c r="V443" s="12">
        <f t="shared" si="149"/>
        <v>47</v>
      </c>
      <c r="W443" s="27">
        <f t="shared" si="137"/>
        <v>6.3829787234042552</v>
      </c>
      <c r="X443" s="21">
        <f t="shared" si="138"/>
        <v>70.889228169375357</v>
      </c>
      <c r="Y443" s="5">
        <f t="shared" si="150"/>
        <v>58</v>
      </c>
      <c r="Z443" s="5">
        <v>75</v>
      </c>
      <c r="AA443" s="22">
        <f t="shared" si="139"/>
        <v>0.77333333333333332</v>
      </c>
    </row>
    <row r="444" spans="1:27">
      <c r="A444" s="29" t="s">
        <v>791</v>
      </c>
      <c r="B444" s="42" t="s">
        <v>792</v>
      </c>
      <c r="C444" s="5" t="s">
        <v>26</v>
      </c>
      <c r="D444" s="5" t="s">
        <v>736</v>
      </c>
      <c r="E444" s="5">
        <v>70</v>
      </c>
      <c r="F444" s="51">
        <v>3.5</v>
      </c>
      <c r="G444" s="21">
        <f t="shared" si="131"/>
        <v>73.5</v>
      </c>
      <c r="H444" s="50">
        <f t="shared" si="146"/>
        <v>87</v>
      </c>
      <c r="I444" s="27">
        <f t="shared" si="132"/>
        <v>25.344827586206897</v>
      </c>
      <c r="J444" s="30">
        <v>3.74</v>
      </c>
      <c r="K444" s="5">
        <f t="shared" si="147"/>
        <v>3.89</v>
      </c>
      <c r="L444" s="27">
        <f t="shared" si="133"/>
        <v>43.264781491002573</v>
      </c>
      <c r="M444" s="30">
        <v>0</v>
      </c>
      <c r="N444" s="30">
        <v>0</v>
      </c>
      <c r="O444" s="36">
        <v>0</v>
      </c>
      <c r="P444" s="12">
        <f t="shared" si="148"/>
        <v>61.3</v>
      </c>
      <c r="Q444" s="27">
        <f t="shared" si="134"/>
        <v>0</v>
      </c>
      <c r="R444" s="27">
        <f t="shared" si="135"/>
        <v>43.264781491002573</v>
      </c>
      <c r="S444" s="30">
        <v>30</v>
      </c>
      <c r="T444" s="36">
        <v>3</v>
      </c>
      <c r="U444" s="28">
        <f t="shared" si="136"/>
        <v>33</v>
      </c>
      <c r="V444" s="12">
        <f t="shared" si="149"/>
        <v>47</v>
      </c>
      <c r="W444" s="27">
        <f t="shared" si="137"/>
        <v>7.0212765957446805</v>
      </c>
      <c r="X444" s="21">
        <f t="shared" si="138"/>
        <v>75.63088567295415</v>
      </c>
      <c r="Y444" s="5">
        <f t="shared" si="150"/>
        <v>15</v>
      </c>
      <c r="Z444" s="5">
        <v>75</v>
      </c>
      <c r="AA444" s="22">
        <f t="shared" si="139"/>
        <v>0.2</v>
      </c>
    </row>
    <row r="445" spans="1:27">
      <c r="A445" s="29" t="s">
        <v>793</v>
      </c>
      <c r="B445" s="42" t="s">
        <v>794</v>
      </c>
      <c r="C445" s="5" t="s">
        <v>26</v>
      </c>
      <c r="D445" s="5" t="s">
        <v>736</v>
      </c>
      <c r="E445" s="5">
        <v>70</v>
      </c>
      <c r="F445" s="51">
        <v>-5</v>
      </c>
      <c r="G445" s="21">
        <f t="shared" si="131"/>
        <v>65</v>
      </c>
      <c r="H445" s="50">
        <f t="shared" si="146"/>
        <v>87</v>
      </c>
      <c r="I445" s="27">
        <f t="shared" si="132"/>
        <v>22.413793103448274</v>
      </c>
      <c r="J445" s="30">
        <v>3.84</v>
      </c>
      <c r="K445" s="5">
        <f t="shared" si="147"/>
        <v>3.89</v>
      </c>
      <c r="L445" s="27">
        <f t="shared" si="133"/>
        <v>44.421593830334189</v>
      </c>
      <c r="M445" s="30">
        <v>0</v>
      </c>
      <c r="N445" s="30">
        <v>0</v>
      </c>
      <c r="O445" s="36">
        <v>0</v>
      </c>
      <c r="P445" s="12">
        <f t="shared" si="148"/>
        <v>61.3</v>
      </c>
      <c r="Q445" s="27">
        <f t="shared" si="134"/>
        <v>0</v>
      </c>
      <c r="R445" s="27">
        <f t="shared" si="135"/>
        <v>44.421593830334189</v>
      </c>
      <c r="S445" s="30">
        <v>30</v>
      </c>
      <c r="T445" s="36">
        <v>0</v>
      </c>
      <c r="U445" s="28">
        <f t="shared" si="136"/>
        <v>30</v>
      </c>
      <c r="V445" s="12">
        <f t="shared" si="149"/>
        <v>47</v>
      </c>
      <c r="W445" s="27">
        <f t="shared" si="137"/>
        <v>6.3829787234042552</v>
      </c>
      <c r="X445" s="21">
        <f t="shared" si="138"/>
        <v>73.218365657186709</v>
      </c>
      <c r="Y445" s="5">
        <f t="shared" si="150"/>
        <v>29</v>
      </c>
      <c r="Z445" s="5">
        <v>75</v>
      </c>
      <c r="AA445" s="22">
        <f t="shared" si="139"/>
        <v>0.38666666666666666</v>
      </c>
    </row>
    <row r="446" spans="1:27">
      <c r="A446" s="29" t="s">
        <v>795</v>
      </c>
      <c r="B446" s="42" t="s">
        <v>796</v>
      </c>
      <c r="C446" s="5" t="s">
        <v>26</v>
      </c>
      <c r="D446" s="5" t="s">
        <v>736</v>
      </c>
      <c r="E446" s="5">
        <v>70</v>
      </c>
      <c r="F446" s="51">
        <v>-1</v>
      </c>
      <c r="G446" s="21">
        <f t="shared" si="131"/>
        <v>69</v>
      </c>
      <c r="H446" s="50">
        <f t="shared" si="146"/>
        <v>87</v>
      </c>
      <c r="I446" s="27">
        <f t="shared" si="132"/>
        <v>23.793103448275865</v>
      </c>
      <c r="J446" s="30">
        <v>3.77</v>
      </c>
      <c r="K446" s="5">
        <f t="shared" si="147"/>
        <v>3.89</v>
      </c>
      <c r="L446" s="27">
        <f t="shared" si="133"/>
        <v>43.611825192802058</v>
      </c>
      <c r="M446" s="30">
        <v>0</v>
      </c>
      <c r="N446" s="30">
        <v>0</v>
      </c>
      <c r="O446" s="36">
        <v>0</v>
      </c>
      <c r="P446" s="12">
        <f t="shared" si="148"/>
        <v>61.3</v>
      </c>
      <c r="Q446" s="27">
        <f t="shared" si="134"/>
        <v>0</v>
      </c>
      <c r="R446" s="27">
        <f t="shared" si="135"/>
        <v>43.611825192802058</v>
      </c>
      <c r="S446" s="30">
        <v>30</v>
      </c>
      <c r="T446" s="36">
        <v>1</v>
      </c>
      <c r="U446" s="28">
        <f t="shared" si="136"/>
        <v>31</v>
      </c>
      <c r="V446" s="12">
        <f t="shared" si="149"/>
        <v>47</v>
      </c>
      <c r="W446" s="27">
        <f t="shared" si="137"/>
        <v>6.5957446808510634</v>
      </c>
      <c r="X446" s="21">
        <f t="shared" si="138"/>
        <v>74.000673321929</v>
      </c>
      <c r="Y446" s="5">
        <f t="shared" si="150"/>
        <v>22</v>
      </c>
      <c r="Z446" s="5">
        <v>75</v>
      </c>
      <c r="AA446" s="22">
        <f t="shared" si="139"/>
        <v>0.29333333333333333</v>
      </c>
    </row>
    <row r="447" spans="1:27">
      <c r="A447" s="29" t="s">
        <v>797</v>
      </c>
      <c r="B447" s="42" t="s">
        <v>798</v>
      </c>
      <c r="C447" s="5" t="s">
        <v>26</v>
      </c>
      <c r="D447" s="5" t="s">
        <v>736</v>
      </c>
      <c r="E447" s="5">
        <v>70</v>
      </c>
      <c r="F447" s="51">
        <v>4</v>
      </c>
      <c r="G447" s="21">
        <f t="shared" si="131"/>
        <v>74</v>
      </c>
      <c r="H447" s="50">
        <f t="shared" si="146"/>
        <v>87</v>
      </c>
      <c r="I447" s="27">
        <f t="shared" si="132"/>
        <v>25.517241379310345</v>
      </c>
      <c r="J447" s="30">
        <v>3.79</v>
      </c>
      <c r="K447" s="5">
        <f t="shared" si="147"/>
        <v>3.89</v>
      </c>
      <c r="L447" s="27">
        <f t="shared" si="133"/>
        <v>43.843187660668377</v>
      </c>
      <c r="M447" s="30">
        <v>0</v>
      </c>
      <c r="N447" s="30">
        <v>0</v>
      </c>
      <c r="O447" s="36">
        <v>0</v>
      </c>
      <c r="P447" s="12">
        <f t="shared" si="148"/>
        <v>61.3</v>
      </c>
      <c r="Q447" s="27">
        <f t="shared" si="134"/>
        <v>0</v>
      </c>
      <c r="R447" s="27">
        <f t="shared" si="135"/>
        <v>43.843187660668377</v>
      </c>
      <c r="S447" s="30">
        <v>30</v>
      </c>
      <c r="T447" s="36">
        <v>0</v>
      </c>
      <c r="U447" s="28">
        <f t="shared" si="136"/>
        <v>30</v>
      </c>
      <c r="V447" s="12">
        <f t="shared" si="149"/>
        <v>47</v>
      </c>
      <c r="W447" s="27">
        <f t="shared" si="137"/>
        <v>6.3829787234042552</v>
      </c>
      <c r="X447" s="21">
        <f t="shared" si="138"/>
        <v>75.743407763382976</v>
      </c>
      <c r="Y447" s="5">
        <f t="shared" si="150"/>
        <v>12</v>
      </c>
      <c r="Z447" s="5">
        <v>75</v>
      </c>
      <c r="AA447" s="22">
        <f t="shared" si="139"/>
        <v>0.16</v>
      </c>
    </row>
    <row r="448" spans="1:27">
      <c r="A448" s="29" t="s">
        <v>799</v>
      </c>
      <c r="B448" s="42" t="s">
        <v>800</v>
      </c>
      <c r="C448" s="5" t="s">
        <v>26</v>
      </c>
      <c r="D448" s="5" t="s">
        <v>736</v>
      </c>
      <c r="E448" s="5">
        <v>70</v>
      </c>
      <c r="F448" s="51">
        <v>-7.5</v>
      </c>
      <c r="G448" s="21">
        <f t="shared" si="131"/>
        <v>62.5</v>
      </c>
      <c r="H448" s="50">
        <f t="shared" si="146"/>
        <v>87</v>
      </c>
      <c r="I448" s="27">
        <f t="shared" si="132"/>
        <v>21.551724137931032</v>
      </c>
      <c r="J448" s="30">
        <v>3.63</v>
      </c>
      <c r="K448" s="5">
        <f t="shared" si="147"/>
        <v>3.89</v>
      </c>
      <c r="L448" s="27">
        <f t="shared" si="133"/>
        <v>41.992287917737784</v>
      </c>
      <c r="M448" s="30">
        <v>0</v>
      </c>
      <c r="N448" s="30">
        <v>0</v>
      </c>
      <c r="O448" s="36">
        <v>0</v>
      </c>
      <c r="P448" s="12">
        <f t="shared" si="148"/>
        <v>61.3</v>
      </c>
      <c r="Q448" s="27">
        <f t="shared" si="134"/>
        <v>0</v>
      </c>
      <c r="R448" s="27">
        <f t="shared" si="135"/>
        <v>41.992287917737784</v>
      </c>
      <c r="S448" s="30">
        <v>30</v>
      </c>
      <c r="T448" s="36">
        <v>0</v>
      </c>
      <c r="U448" s="28">
        <f t="shared" si="136"/>
        <v>30</v>
      </c>
      <c r="V448" s="12">
        <f t="shared" si="149"/>
        <v>47</v>
      </c>
      <c r="W448" s="27">
        <f t="shared" si="137"/>
        <v>6.3829787234042552</v>
      </c>
      <c r="X448" s="21">
        <f t="shared" si="138"/>
        <v>69.926990779073066</v>
      </c>
      <c r="Y448" s="5">
        <f t="shared" si="150"/>
        <v>62</v>
      </c>
      <c r="Z448" s="5">
        <v>75</v>
      </c>
      <c r="AA448" s="22">
        <f t="shared" si="139"/>
        <v>0.82666666666666666</v>
      </c>
    </row>
    <row r="449" spans="1:27">
      <c r="A449" s="29" t="s">
        <v>801</v>
      </c>
      <c r="B449" s="42" t="s">
        <v>802</v>
      </c>
      <c r="C449" s="5" t="s">
        <v>26</v>
      </c>
      <c r="D449" s="5" t="s">
        <v>736</v>
      </c>
      <c r="E449" s="5">
        <v>70</v>
      </c>
      <c r="F449" s="51">
        <v>7</v>
      </c>
      <c r="G449" s="21">
        <f t="shared" si="131"/>
        <v>77</v>
      </c>
      <c r="H449" s="50">
        <f t="shared" si="146"/>
        <v>87</v>
      </c>
      <c r="I449" s="27">
        <f t="shared" si="132"/>
        <v>26.551724137931036</v>
      </c>
      <c r="J449" s="30">
        <v>3.46</v>
      </c>
      <c r="K449" s="5">
        <f t="shared" si="147"/>
        <v>3.89</v>
      </c>
      <c r="L449" s="27">
        <f t="shared" si="133"/>
        <v>40.025706940874031</v>
      </c>
      <c r="M449" s="30">
        <v>0</v>
      </c>
      <c r="N449" s="30">
        <v>0</v>
      </c>
      <c r="O449" s="36">
        <v>0</v>
      </c>
      <c r="P449" s="12">
        <f t="shared" si="148"/>
        <v>61.3</v>
      </c>
      <c r="Q449" s="27">
        <f t="shared" si="134"/>
        <v>0</v>
      </c>
      <c r="R449" s="27">
        <f t="shared" si="135"/>
        <v>40.025706940874031</v>
      </c>
      <c r="S449" s="30">
        <v>30</v>
      </c>
      <c r="T449" s="36">
        <v>0</v>
      </c>
      <c r="U449" s="28">
        <f t="shared" si="136"/>
        <v>30</v>
      </c>
      <c r="V449" s="12">
        <f t="shared" si="149"/>
        <v>47</v>
      </c>
      <c r="W449" s="27">
        <f t="shared" si="137"/>
        <v>6.3829787234042552</v>
      </c>
      <c r="X449" s="21">
        <f t="shared" si="138"/>
        <v>72.960409802209313</v>
      </c>
      <c r="Y449" s="5">
        <f t="shared" si="150"/>
        <v>31</v>
      </c>
      <c r="Z449" s="5">
        <v>75</v>
      </c>
      <c r="AA449" s="22">
        <f t="shared" si="139"/>
        <v>0.41333333333333333</v>
      </c>
    </row>
    <row r="450" spans="1:27">
      <c r="A450" s="29" t="s">
        <v>803</v>
      </c>
      <c r="B450" s="42" t="s">
        <v>804</v>
      </c>
      <c r="C450" s="5" t="s">
        <v>26</v>
      </c>
      <c r="D450" s="5" t="s">
        <v>736</v>
      </c>
      <c r="E450" s="5">
        <v>70</v>
      </c>
      <c r="F450" s="50">
        <v>2.5</v>
      </c>
      <c r="G450" s="21">
        <f t="shared" si="131"/>
        <v>72.5</v>
      </c>
      <c r="H450" s="50">
        <f t="shared" si="146"/>
        <v>87</v>
      </c>
      <c r="I450" s="27">
        <f t="shared" si="132"/>
        <v>25</v>
      </c>
      <c r="J450" s="5">
        <v>3.61</v>
      </c>
      <c r="K450" s="5">
        <f t="shared" si="147"/>
        <v>3.89</v>
      </c>
      <c r="L450" s="27">
        <f t="shared" si="133"/>
        <v>41.760925449871465</v>
      </c>
      <c r="M450" s="5">
        <v>0</v>
      </c>
      <c r="N450" s="5">
        <v>0</v>
      </c>
      <c r="O450" s="12">
        <v>0</v>
      </c>
      <c r="P450" s="12">
        <f t="shared" si="148"/>
        <v>61.3</v>
      </c>
      <c r="Q450" s="27">
        <f t="shared" si="134"/>
        <v>0</v>
      </c>
      <c r="R450" s="27">
        <f t="shared" si="135"/>
        <v>41.760925449871465</v>
      </c>
      <c r="S450" s="5">
        <v>30</v>
      </c>
      <c r="T450" s="12">
        <v>0</v>
      </c>
      <c r="U450" s="28">
        <f t="shared" si="136"/>
        <v>30</v>
      </c>
      <c r="V450" s="12">
        <f t="shared" si="149"/>
        <v>47</v>
      </c>
      <c r="W450" s="27">
        <f t="shared" si="137"/>
        <v>6.3829787234042552</v>
      </c>
      <c r="X450" s="21">
        <f t="shared" si="138"/>
        <v>73.143904173275715</v>
      </c>
      <c r="Y450" s="5">
        <f t="shared" si="150"/>
        <v>30</v>
      </c>
      <c r="Z450" s="5">
        <v>75</v>
      </c>
      <c r="AA450" s="22">
        <f t="shared" si="139"/>
        <v>0.4</v>
      </c>
    </row>
    <row r="451" spans="1:27">
      <c r="A451" s="29" t="s">
        <v>805</v>
      </c>
      <c r="B451" s="42" t="s">
        <v>806</v>
      </c>
      <c r="C451" s="5" t="s">
        <v>26</v>
      </c>
      <c r="D451" s="5" t="s">
        <v>736</v>
      </c>
      <c r="E451" s="5">
        <v>70</v>
      </c>
      <c r="F451" s="50">
        <v>4.5</v>
      </c>
      <c r="G451" s="21">
        <f t="shared" si="131"/>
        <v>74.5</v>
      </c>
      <c r="H451" s="50">
        <f t="shared" si="146"/>
        <v>87</v>
      </c>
      <c r="I451" s="27">
        <f t="shared" si="132"/>
        <v>25.689655172413794</v>
      </c>
      <c r="J451" s="5">
        <v>3.88</v>
      </c>
      <c r="K451" s="5">
        <f t="shared" si="147"/>
        <v>3.89</v>
      </c>
      <c r="L451" s="27">
        <f t="shared" si="133"/>
        <v>44.884318766066833</v>
      </c>
      <c r="M451" s="5">
        <v>0</v>
      </c>
      <c r="N451" s="5">
        <v>0</v>
      </c>
      <c r="O451" s="12">
        <v>0</v>
      </c>
      <c r="P451" s="12">
        <f t="shared" si="148"/>
        <v>61.3</v>
      </c>
      <c r="Q451" s="27">
        <f t="shared" si="134"/>
        <v>0</v>
      </c>
      <c r="R451" s="27">
        <f t="shared" si="135"/>
        <v>44.884318766066833</v>
      </c>
      <c r="S451" s="5">
        <v>30</v>
      </c>
      <c r="T451" s="12">
        <v>0</v>
      </c>
      <c r="U451" s="28">
        <f t="shared" si="136"/>
        <v>30</v>
      </c>
      <c r="V451" s="12">
        <f t="shared" si="149"/>
        <v>47</v>
      </c>
      <c r="W451" s="27">
        <f t="shared" si="137"/>
        <v>6.3829787234042552</v>
      </c>
      <c r="X451" s="21">
        <f t="shared" si="138"/>
        <v>76.956952661884884</v>
      </c>
      <c r="Y451" s="5">
        <f t="shared" si="150"/>
        <v>10</v>
      </c>
      <c r="Z451" s="5">
        <v>75</v>
      </c>
      <c r="AA451" s="22">
        <f t="shared" si="139"/>
        <v>0.13333333333333333</v>
      </c>
    </row>
    <row r="452" spans="1:27">
      <c r="A452" s="29" t="s">
        <v>807</v>
      </c>
      <c r="B452" s="42" t="s">
        <v>808</v>
      </c>
      <c r="C452" s="5" t="s">
        <v>26</v>
      </c>
      <c r="D452" s="5" t="s">
        <v>736</v>
      </c>
      <c r="E452" s="5">
        <v>70</v>
      </c>
      <c r="F452" s="50">
        <v>3</v>
      </c>
      <c r="G452" s="21">
        <f t="shared" si="131"/>
        <v>73</v>
      </c>
      <c r="H452" s="50">
        <f t="shared" si="146"/>
        <v>87</v>
      </c>
      <c r="I452" s="27">
        <f t="shared" si="132"/>
        <v>25.172413793103448</v>
      </c>
      <c r="J452" s="5">
        <v>3.54</v>
      </c>
      <c r="K452" s="5">
        <f t="shared" si="147"/>
        <v>3.89</v>
      </c>
      <c r="L452" s="27">
        <f t="shared" si="133"/>
        <v>40.951156812339335</v>
      </c>
      <c r="M452" s="5">
        <v>0</v>
      </c>
      <c r="N452" s="5">
        <v>0</v>
      </c>
      <c r="O452" s="12">
        <v>0</v>
      </c>
      <c r="P452" s="12">
        <f t="shared" si="148"/>
        <v>61.3</v>
      </c>
      <c r="Q452" s="27">
        <f t="shared" si="134"/>
        <v>0</v>
      </c>
      <c r="R452" s="27">
        <f t="shared" si="135"/>
        <v>40.951156812339335</v>
      </c>
      <c r="S452" s="5">
        <v>30</v>
      </c>
      <c r="T452" s="12">
        <v>0</v>
      </c>
      <c r="U452" s="28">
        <f t="shared" si="136"/>
        <v>30</v>
      </c>
      <c r="V452" s="12">
        <f t="shared" si="149"/>
        <v>47</v>
      </c>
      <c r="W452" s="27">
        <f t="shared" si="137"/>
        <v>6.3829787234042552</v>
      </c>
      <c r="X452" s="21">
        <f t="shared" si="138"/>
        <v>72.506549328847029</v>
      </c>
      <c r="Y452" s="5">
        <f t="shared" si="150"/>
        <v>39</v>
      </c>
      <c r="Z452" s="5">
        <v>75</v>
      </c>
      <c r="AA452" s="22">
        <f t="shared" si="139"/>
        <v>0.52</v>
      </c>
    </row>
    <row r="453" spans="1:27">
      <c r="A453" s="29" t="s">
        <v>809</v>
      </c>
      <c r="B453" s="42" t="s">
        <v>810</v>
      </c>
      <c r="C453" s="5" t="s">
        <v>26</v>
      </c>
      <c r="D453" s="5" t="s">
        <v>736</v>
      </c>
      <c r="E453" s="5">
        <v>70</v>
      </c>
      <c r="F453" s="50">
        <v>8</v>
      </c>
      <c r="G453" s="21">
        <f t="shared" si="131"/>
        <v>78</v>
      </c>
      <c r="H453" s="50">
        <f t="shared" si="146"/>
        <v>87</v>
      </c>
      <c r="I453" s="27">
        <f t="shared" si="132"/>
        <v>26.896551724137932</v>
      </c>
      <c r="J453" s="5">
        <v>3.82</v>
      </c>
      <c r="K453" s="5">
        <f t="shared" si="147"/>
        <v>3.89</v>
      </c>
      <c r="L453" s="27">
        <f t="shared" si="133"/>
        <v>44.190231362467863</v>
      </c>
      <c r="M453" s="5">
        <v>0</v>
      </c>
      <c r="N453" s="5">
        <v>0</v>
      </c>
      <c r="O453" s="12">
        <v>0</v>
      </c>
      <c r="P453" s="12">
        <f t="shared" si="148"/>
        <v>61.3</v>
      </c>
      <c r="Q453" s="27">
        <f t="shared" si="134"/>
        <v>0</v>
      </c>
      <c r="R453" s="27">
        <f t="shared" si="135"/>
        <v>44.190231362467863</v>
      </c>
      <c r="S453" s="5">
        <v>30</v>
      </c>
      <c r="T453" s="12">
        <v>0.5</v>
      </c>
      <c r="U453" s="28">
        <f t="shared" si="136"/>
        <v>30.5</v>
      </c>
      <c r="V453" s="12">
        <f t="shared" si="149"/>
        <v>47</v>
      </c>
      <c r="W453" s="27">
        <f t="shared" si="137"/>
        <v>6.4893617021276597</v>
      </c>
      <c r="X453" s="21">
        <f t="shared" si="138"/>
        <v>77.576144788733444</v>
      </c>
      <c r="Y453" s="5">
        <f t="shared" si="150"/>
        <v>8</v>
      </c>
      <c r="Z453" s="5">
        <v>75</v>
      </c>
      <c r="AA453" s="22">
        <f t="shared" si="139"/>
        <v>0.10666666666666667</v>
      </c>
    </row>
    <row r="454" spans="1:27">
      <c r="A454" s="29" t="s">
        <v>811</v>
      </c>
      <c r="B454" s="42" t="s">
        <v>812</v>
      </c>
      <c r="C454" s="5" t="s">
        <v>26</v>
      </c>
      <c r="D454" s="5" t="s">
        <v>736</v>
      </c>
      <c r="E454" s="5">
        <v>70</v>
      </c>
      <c r="F454" s="50">
        <v>3</v>
      </c>
      <c r="G454" s="21">
        <f t="shared" si="131"/>
        <v>73</v>
      </c>
      <c r="H454" s="50">
        <f t="shared" si="146"/>
        <v>87</v>
      </c>
      <c r="I454" s="27">
        <f t="shared" si="132"/>
        <v>25.172413793103448</v>
      </c>
      <c r="J454" s="5">
        <v>3.59</v>
      </c>
      <c r="K454" s="5">
        <f t="shared" si="147"/>
        <v>3.89</v>
      </c>
      <c r="L454" s="27">
        <f t="shared" si="133"/>
        <v>41.529562982005139</v>
      </c>
      <c r="M454" s="5">
        <v>0</v>
      </c>
      <c r="N454" s="5">
        <v>0</v>
      </c>
      <c r="O454" s="12">
        <v>21.5</v>
      </c>
      <c r="P454" s="12">
        <f t="shared" si="148"/>
        <v>61.3</v>
      </c>
      <c r="Q454" s="27">
        <f t="shared" si="134"/>
        <v>5.2610114192495931</v>
      </c>
      <c r="R454" s="27">
        <f t="shared" si="135"/>
        <v>46.79057440125473</v>
      </c>
      <c r="S454" s="5">
        <v>30</v>
      </c>
      <c r="T454" s="12">
        <v>0</v>
      </c>
      <c r="U454" s="28">
        <f t="shared" si="136"/>
        <v>30</v>
      </c>
      <c r="V454" s="12">
        <f t="shared" si="149"/>
        <v>47</v>
      </c>
      <c r="W454" s="27">
        <f t="shared" si="137"/>
        <v>6.3829787234042552</v>
      </c>
      <c r="X454" s="21">
        <f t="shared" si="138"/>
        <v>78.345966917762425</v>
      </c>
      <c r="Y454" s="5">
        <f t="shared" si="150"/>
        <v>6</v>
      </c>
      <c r="Z454" s="5">
        <v>75</v>
      </c>
      <c r="AA454" s="22">
        <f t="shared" si="139"/>
        <v>0.08</v>
      </c>
    </row>
    <row r="455" spans="1:27">
      <c r="A455" s="29" t="s">
        <v>813</v>
      </c>
      <c r="B455" s="42" t="s">
        <v>814</v>
      </c>
      <c r="C455" s="5" t="s">
        <v>26</v>
      </c>
      <c r="D455" s="5" t="s">
        <v>736</v>
      </c>
      <c r="E455" s="5">
        <v>70</v>
      </c>
      <c r="F455" s="50">
        <v>4</v>
      </c>
      <c r="G455" s="21">
        <f t="shared" ref="G455:G518" si="151">E455+F455</f>
        <v>74</v>
      </c>
      <c r="H455" s="50">
        <f t="shared" si="146"/>
        <v>87</v>
      </c>
      <c r="I455" s="27">
        <f t="shared" ref="I455:I518" si="152">G455/H455*30</f>
        <v>25.517241379310345</v>
      </c>
      <c r="J455" s="5">
        <v>3.79</v>
      </c>
      <c r="K455" s="5">
        <f t="shared" si="147"/>
        <v>3.89</v>
      </c>
      <c r="L455" s="27">
        <f t="shared" ref="L455:L518" si="153">J455/K455*45</f>
        <v>43.843187660668377</v>
      </c>
      <c r="M455" s="5">
        <v>0</v>
      </c>
      <c r="N455" s="5">
        <v>0</v>
      </c>
      <c r="O455" s="12">
        <v>0</v>
      </c>
      <c r="P455" s="12">
        <f t="shared" si="148"/>
        <v>61.3</v>
      </c>
      <c r="Q455" s="27">
        <f t="shared" ref="Q455:Q518" si="154">O455/P455*15</f>
        <v>0</v>
      </c>
      <c r="R455" s="27">
        <f t="shared" ref="R455:R518" si="155">L455+Q455</f>
        <v>43.843187660668377</v>
      </c>
      <c r="S455" s="5">
        <v>30</v>
      </c>
      <c r="T455" s="12">
        <v>0</v>
      </c>
      <c r="U455" s="28">
        <f t="shared" ref="U455:U518" si="156">S455+T455</f>
        <v>30</v>
      </c>
      <c r="V455" s="12">
        <f t="shared" si="149"/>
        <v>47</v>
      </c>
      <c r="W455" s="27">
        <f t="shared" ref="W455:W518" si="157">U455/V455*10</f>
        <v>6.3829787234042552</v>
      </c>
      <c r="X455" s="21">
        <f t="shared" ref="X455:X518" si="158">I455+R455+W455</f>
        <v>75.743407763382976</v>
      </c>
      <c r="Y455" s="5">
        <f t="shared" si="150"/>
        <v>12</v>
      </c>
      <c r="Z455" s="5">
        <v>75</v>
      </c>
      <c r="AA455" s="22">
        <f t="shared" ref="AA455:AA518" si="159">Y455/Z455</f>
        <v>0.16</v>
      </c>
    </row>
    <row r="456" spans="1:27">
      <c r="A456" s="29" t="s">
        <v>815</v>
      </c>
      <c r="B456" s="42" t="s">
        <v>816</v>
      </c>
      <c r="C456" s="5" t="s">
        <v>26</v>
      </c>
      <c r="D456" s="5" t="s">
        <v>736</v>
      </c>
      <c r="E456" s="5">
        <v>70</v>
      </c>
      <c r="F456" s="50">
        <v>10</v>
      </c>
      <c r="G456" s="21">
        <f t="shared" si="151"/>
        <v>80</v>
      </c>
      <c r="H456" s="50">
        <f t="shared" si="146"/>
        <v>87</v>
      </c>
      <c r="I456" s="27">
        <f t="shared" si="152"/>
        <v>27.586206896551722</v>
      </c>
      <c r="J456" s="5">
        <v>3.7</v>
      </c>
      <c r="K456" s="5">
        <f t="shared" si="147"/>
        <v>3.89</v>
      </c>
      <c r="L456" s="27">
        <f t="shared" si="153"/>
        <v>42.802056555269921</v>
      </c>
      <c r="M456" s="5">
        <v>0</v>
      </c>
      <c r="N456" s="5">
        <v>0</v>
      </c>
      <c r="O456" s="12">
        <v>0</v>
      </c>
      <c r="P456" s="12">
        <f t="shared" si="148"/>
        <v>61.3</v>
      </c>
      <c r="Q456" s="27">
        <f t="shared" si="154"/>
        <v>0</v>
      </c>
      <c r="R456" s="27">
        <f t="shared" si="155"/>
        <v>42.802056555269921</v>
      </c>
      <c r="S456" s="5">
        <v>30</v>
      </c>
      <c r="T456" s="12">
        <v>7</v>
      </c>
      <c r="U456" s="28">
        <f t="shared" si="156"/>
        <v>37</v>
      </c>
      <c r="V456" s="12">
        <f t="shared" si="149"/>
        <v>47</v>
      </c>
      <c r="W456" s="27">
        <f t="shared" si="157"/>
        <v>7.8723404255319149</v>
      </c>
      <c r="X456" s="21">
        <f t="shared" si="158"/>
        <v>78.26060387735356</v>
      </c>
      <c r="Y456" s="5">
        <f t="shared" si="150"/>
        <v>7</v>
      </c>
      <c r="Z456" s="5">
        <v>75</v>
      </c>
      <c r="AA456" s="22">
        <f t="shared" si="159"/>
        <v>9.3333333333333338E-2</v>
      </c>
    </row>
    <row r="457" spans="1:27">
      <c r="A457" s="29" t="s">
        <v>817</v>
      </c>
      <c r="B457" s="42" t="s">
        <v>818</v>
      </c>
      <c r="C457" s="5" t="s">
        <v>26</v>
      </c>
      <c r="D457" s="5" t="s">
        <v>736</v>
      </c>
      <c r="E457" s="5">
        <v>70</v>
      </c>
      <c r="F457" s="50">
        <v>3.5</v>
      </c>
      <c r="G457" s="21">
        <f t="shared" si="151"/>
        <v>73.5</v>
      </c>
      <c r="H457" s="50">
        <f t="shared" si="146"/>
        <v>87</v>
      </c>
      <c r="I457" s="27">
        <f t="shared" si="152"/>
        <v>25.344827586206897</v>
      </c>
      <c r="J457" s="5">
        <v>3.8</v>
      </c>
      <c r="K457" s="5">
        <f t="shared" si="147"/>
        <v>3.89</v>
      </c>
      <c r="L457" s="27">
        <f t="shared" si="153"/>
        <v>43.958868894601537</v>
      </c>
      <c r="M457" s="5">
        <v>0</v>
      </c>
      <c r="N457" s="5">
        <v>0</v>
      </c>
      <c r="O457" s="12">
        <v>0</v>
      </c>
      <c r="P457" s="12">
        <f t="shared" si="148"/>
        <v>61.3</v>
      </c>
      <c r="Q457" s="27">
        <f t="shared" si="154"/>
        <v>0</v>
      </c>
      <c r="R457" s="27">
        <f t="shared" si="155"/>
        <v>43.958868894601537</v>
      </c>
      <c r="S457" s="5">
        <v>30</v>
      </c>
      <c r="T457" s="12">
        <v>0</v>
      </c>
      <c r="U457" s="28">
        <f t="shared" si="156"/>
        <v>30</v>
      </c>
      <c r="V457" s="12">
        <f t="shared" si="149"/>
        <v>47</v>
      </c>
      <c r="W457" s="27">
        <f t="shared" si="157"/>
        <v>6.3829787234042552</v>
      </c>
      <c r="X457" s="21">
        <f t="shared" si="158"/>
        <v>75.68667520421269</v>
      </c>
      <c r="Y457" s="5">
        <f t="shared" si="150"/>
        <v>14</v>
      </c>
      <c r="Z457" s="5">
        <v>75</v>
      </c>
      <c r="AA457" s="22">
        <f t="shared" si="159"/>
        <v>0.18666666666666668</v>
      </c>
    </row>
    <row r="458" spans="1:27">
      <c r="A458" s="29" t="s">
        <v>819</v>
      </c>
      <c r="B458" s="42" t="s">
        <v>820</v>
      </c>
      <c r="C458" s="5" t="s">
        <v>26</v>
      </c>
      <c r="D458" s="5" t="s">
        <v>736</v>
      </c>
      <c r="E458" s="5">
        <v>70</v>
      </c>
      <c r="F458" s="50">
        <v>17</v>
      </c>
      <c r="G458" s="21">
        <f t="shared" si="151"/>
        <v>87</v>
      </c>
      <c r="H458" s="50">
        <f t="shared" si="146"/>
        <v>87</v>
      </c>
      <c r="I458" s="27">
        <f t="shared" si="152"/>
        <v>30</v>
      </c>
      <c r="J458" s="5">
        <v>3.73</v>
      </c>
      <c r="K458" s="5">
        <f t="shared" si="147"/>
        <v>3.89</v>
      </c>
      <c r="L458" s="27">
        <f t="shared" si="153"/>
        <v>43.149100257069406</v>
      </c>
      <c r="M458" s="5">
        <v>0</v>
      </c>
      <c r="N458" s="5">
        <v>0</v>
      </c>
      <c r="O458" s="12">
        <v>7</v>
      </c>
      <c r="P458" s="12">
        <f t="shared" si="148"/>
        <v>61.3</v>
      </c>
      <c r="Q458" s="27">
        <f t="shared" si="154"/>
        <v>1.7128874388254487</v>
      </c>
      <c r="R458" s="27">
        <f t="shared" si="155"/>
        <v>44.861987695894854</v>
      </c>
      <c r="S458" s="5">
        <v>30</v>
      </c>
      <c r="T458" s="12">
        <v>0</v>
      </c>
      <c r="U458" s="28">
        <f t="shared" si="156"/>
        <v>30</v>
      </c>
      <c r="V458" s="12">
        <f t="shared" si="149"/>
        <v>47</v>
      </c>
      <c r="W458" s="27">
        <f t="shared" si="157"/>
        <v>6.3829787234042552</v>
      </c>
      <c r="X458" s="21">
        <f t="shared" si="158"/>
        <v>81.244966419299104</v>
      </c>
      <c r="Y458" s="5">
        <f t="shared" si="150"/>
        <v>4</v>
      </c>
      <c r="Z458" s="5">
        <v>75</v>
      </c>
      <c r="AA458" s="22">
        <f t="shared" si="159"/>
        <v>5.3333333333333337E-2</v>
      </c>
    </row>
    <row r="459" spans="1:27">
      <c r="A459" s="29" t="s">
        <v>821</v>
      </c>
      <c r="B459" s="42" t="s">
        <v>822</v>
      </c>
      <c r="C459" s="5" t="s">
        <v>26</v>
      </c>
      <c r="D459" s="5" t="s">
        <v>736</v>
      </c>
      <c r="E459" s="5">
        <v>69</v>
      </c>
      <c r="F459" s="50">
        <v>-5</v>
      </c>
      <c r="G459" s="21">
        <f t="shared" si="151"/>
        <v>64</v>
      </c>
      <c r="H459" s="50">
        <f t="shared" si="146"/>
        <v>87</v>
      </c>
      <c r="I459" s="27">
        <f t="shared" si="152"/>
        <v>22.068965517241381</v>
      </c>
      <c r="J459" s="5">
        <v>3.57</v>
      </c>
      <c r="K459" s="5">
        <f t="shared" si="147"/>
        <v>3.89</v>
      </c>
      <c r="L459" s="27">
        <f t="shared" si="153"/>
        <v>41.298200514138813</v>
      </c>
      <c r="M459" s="5">
        <v>0</v>
      </c>
      <c r="N459" s="5">
        <v>0</v>
      </c>
      <c r="O459" s="12">
        <v>0</v>
      </c>
      <c r="P459" s="12">
        <f t="shared" si="148"/>
        <v>61.3</v>
      </c>
      <c r="Q459" s="27">
        <f t="shared" si="154"/>
        <v>0</v>
      </c>
      <c r="R459" s="27">
        <f t="shared" si="155"/>
        <v>41.298200514138813</v>
      </c>
      <c r="S459" s="5">
        <v>30</v>
      </c>
      <c r="T459" s="12">
        <v>0</v>
      </c>
      <c r="U459" s="28">
        <f t="shared" si="156"/>
        <v>30</v>
      </c>
      <c r="V459" s="12">
        <f t="shared" si="149"/>
        <v>47</v>
      </c>
      <c r="W459" s="27">
        <f t="shared" si="157"/>
        <v>6.3829787234042552</v>
      </c>
      <c r="X459" s="21">
        <f t="shared" si="158"/>
        <v>69.750144754784444</v>
      </c>
      <c r="Y459" s="5">
        <f t="shared" si="150"/>
        <v>63</v>
      </c>
      <c r="Z459" s="5">
        <v>75</v>
      </c>
      <c r="AA459" s="22">
        <f t="shared" si="159"/>
        <v>0.84</v>
      </c>
    </row>
    <row r="460" spans="1:27">
      <c r="A460" s="29" t="s">
        <v>823</v>
      </c>
      <c r="B460" s="42" t="s">
        <v>824</v>
      </c>
      <c r="C460" s="5" t="s">
        <v>26</v>
      </c>
      <c r="D460" s="5" t="s">
        <v>736</v>
      </c>
      <c r="E460" s="5">
        <v>70</v>
      </c>
      <c r="F460" s="50">
        <v>-5</v>
      </c>
      <c r="G460" s="21">
        <f t="shared" si="151"/>
        <v>65</v>
      </c>
      <c r="H460" s="50">
        <f t="shared" si="146"/>
        <v>87</v>
      </c>
      <c r="I460" s="27">
        <f t="shared" si="152"/>
        <v>22.413793103448274</v>
      </c>
      <c r="J460" s="5">
        <v>3.63</v>
      </c>
      <c r="K460" s="5">
        <f t="shared" si="147"/>
        <v>3.89</v>
      </c>
      <c r="L460" s="27">
        <f t="shared" si="153"/>
        <v>41.992287917737784</v>
      </c>
      <c r="M460" s="5">
        <v>0</v>
      </c>
      <c r="N460" s="5">
        <v>0</v>
      </c>
      <c r="O460" s="12">
        <v>0</v>
      </c>
      <c r="P460" s="12">
        <f t="shared" si="148"/>
        <v>61.3</v>
      </c>
      <c r="Q460" s="27">
        <f t="shared" si="154"/>
        <v>0</v>
      </c>
      <c r="R460" s="27">
        <f t="shared" si="155"/>
        <v>41.992287917737784</v>
      </c>
      <c r="S460" s="5">
        <v>30</v>
      </c>
      <c r="T460" s="12">
        <v>4</v>
      </c>
      <c r="U460" s="28">
        <f t="shared" si="156"/>
        <v>34</v>
      </c>
      <c r="V460" s="12">
        <f t="shared" si="149"/>
        <v>47</v>
      </c>
      <c r="W460" s="27">
        <f t="shared" si="157"/>
        <v>7.2340425531914896</v>
      </c>
      <c r="X460" s="21">
        <f t="shared" si="158"/>
        <v>71.64012357437754</v>
      </c>
      <c r="Y460" s="5">
        <f t="shared" si="150"/>
        <v>49</v>
      </c>
      <c r="Z460" s="5">
        <v>75</v>
      </c>
      <c r="AA460" s="22">
        <f t="shared" si="159"/>
        <v>0.65333333333333332</v>
      </c>
    </row>
    <row r="461" spans="1:27">
      <c r="A461" s="29" t="s">
        <v>825</v>
      </c>
      <c r="B461" s="42" t="s">
        <v>826</v>
      </c>
      <c r="C461" s="5" t="s">
        <v>26</v>
      </c>
      <c r="D461" s="5" t="s">
        <v>736</v>
      </c>
      <c r="E461" s="5">
        <v>70</v>
      </c>
      <c r="F461" s="50">
        <v>-5</v>
      </c>
      <c r="G461" s="21">
        <f t="shared" si="151"/>
        <v>65</v>
      </c>
      <c r="H461" s="50">
        <f t="shared" si="146"/>
        <v>87</v>
      </c>
      <c r="I461" s="27">
        <f t="shared" si="152"/>
        <v>22.413793103448274</v>
      </c>
      <c r="J461" s="5">
        <v>3.57</v>
      </c>
      <c r="K461" s="5">
        <f t="shared" si="147"/>
        <v>3.89</v>
      </c>
      <c r="L461" s="27">
        <f t="shared" si="153"/>
        <v>41.298200514138813</v>
      </c>
      <c r="M461" s="5">
        <v>0</v>
      </c>
      <c r="N461" s="5">
        <v>0</v>
      </c>
      <c r="O461" s="12">
        <v>0</v>
      </c>
      <c r="P461" s="12">
        <f t="shared" si="148"/>
        <v>61.3</v>
      </c>
      <c r="Q461" s="27">
        <f t="shared" si="154"/>
        <v>0</v>
      </c>
      <c r="R461" s="27">
        <f t="shared" si="155"/>
        <v>41.298200514138813</v>
      </c>
      <c r="S461" s="5">
        <v>30</v>
      </c>
      <c r="T461" s="12">
        <v>0</v>
      </c>
      <c r="U461" s="28">
        <f t="shared" si="156"/>
        <v>30</v>
      </c>
      <c r="V461" s="12">
        <f t="shared" si="149"/>
        <v>47</v>
      </c>
      <c r="W461" s="27">
        <f t="shared" si="157"/>
        <v>6.3829787234042552</v>
      </c>
      <c r="X461" s="21">
        <f t="shared" si="158"/>
        <v>70.094972340991333</v>
      </c>
      <c r="Y461" s="5">
        <f t="shared" si="150"/>
        <v>60</v>
      </c>
      <c r="Z461" s="5">
        <v>75</v>
      </c>
      <c r="AA461" s="22">
        <f t="shared" si="159"/>
        <v>0.8</v>
      </c>
    </row>
    <row r="462" spans="1:27">
      <c r="A462" s="29" t="s">
        <v>827</v>
      </c>
      <c r="B462" s="42" t="s">
        <v>828</v>
      </c>
      <c r="C462" s="5" t="s">
        <v>26</v>
      </c>
      <c r="D462" s="5" t="s">
        <v>736</v>
      </c>
      <c r="E462" s="5">
        <v>69</v>
      </c>
      <c r="F462" s="50">
        <v>-2</v>
      </c>
      <c r="G462" s="21">
        <f t="shared" si="151"/>
        <v>67</v>
      </c>
      <c r="H462" s="50">
        <f t="shared" si="146"/>
        <v>87</v>
      </c>
      <c r="I462" s="27">
        <f t="shared" si="152"/>
        <v>23.103448275862068</v>
      </c>
      <c r="J462" s="5">
        <v>3.43</v>
      </c>
      <c r="K462" s="5">
        <f t="shared" si="147"/>
        <v>3.89</v>
      </c>
      <c r="L462" s="27">
        <f t="shared" si="153"/>
        <v>39.678663239074552</v>
      </c>
      <c r="M462" s="5">
        <v>0</v>
      </c>
      <c r="N462" s="5">
        <v>0</v>
      </c>
      <c r="O462" s="12">
        <v>0</v>
      </c>
      <c r="P462" s="12">
        <f t="shared" si="148"/>
        <v>61.3</v>
      </c>
      <c r="Q462" s="27">
        <f t="shared" si="154"/>
        <v>0</v>
      </c>
      <c r="R462" s="27">
        <f t="shared" si="155"/>
        <v>39.678663239074552</v>
      </c>
      <c r="S462" s="5">
        <v>30</v>
      </c>
      <c r="T462" s="12">
        <v>0</v>
      </c>
      <c r="U462" s="28">
        <f t="shared" si="156"/>
        <v>30</v>
      </c>
      <c r="V462" s="12">
        <f t="shared" si="149"/>
        <v>47</v>
      </c>
      <c r="W462" s="27">
        <f t="shared" si="157"/>
        <v>6.3829787234042552</v>
      </c>
      <c r="X462" s="21">
        <f t="shared" si="158"/>
        <v>69.165090238340866</v>
      </c>
      <c r="Y462" s="5">
        <f t="shared" si="150"/>
        <v>66</v>
      </c>
      <c r="Z462" s="5">
        <v>75</v>
      </c>
      <c r="AA462" s="22">
        <f t="shared" si="159"/>
        <v>0.88</v>
      </c>
    </row>
    <row r="463" spans="1:27">
      <c r="A463" s="29" t="s">
        <v>829</v>
      </c>
      <c r="B463" s="42" t="s">
        <v>830</v>
      </c>
      <c r="C463" s="5" t="s">
        <v>26</v>
      </c>
      <c r="D463" s="5" t="s">
        <v>736</v>
      </c>
      <c r="E463" s="5">
        <v>70</v>
      </c>
      <c r="F463" s="50">
        <v>-6</v>
      </c>
      <c r="G463" s="21">
        <f t="shared" si="151"/>
        <v>64</v>
      </c>
      <c r="H463" s="50">
        <f t="shared" si="146"/>
        <v>87</v>
      </c>
      <c r="I463" s="27">
        <f t="shared" si="152"/>
        <v>22.068965517241381</v>
      </c>
      <c r="J463" s="5">
        <v>3.57</v>
      </c>
      <c r="K463" s="5">
        <f t="shared" si="147"/>
        <v>3.89</v>
      </c>
      <c r="L463" s="27">
        <f t="shared" si="153"/>
        <v>41.298200514138813</v>
      </c>
      <c r="M463" s="5">
        <v>0</v>
      </c>
      <c r="N463" s="5">
        <v>0</v>
      </c>
      <c r="O463" s="12">
        <v>0</v>
      </c>
      <c r="P463" s="12">
        <f t="shared" si="148"/>
        <v>61.3</v>
      </c>
      <c r="Q463" s="27">
        <f t="shared" si="154"/>
        <v>0</v>
      </c>
      <c r="R463" s="27">
        <f t="shared" si="155"/>
        <v>41.298200514138813</v>
      </c>
      <c r="S463" s="5">
        <v>30</v>
      </c>
      <c r="T463" s="12">
        <v>0</v>
      </c>
      <c r="U463" s="28">
        <f t="shared" si="156"/>
        <v>30</v>
      </c>
      <c r="V463" s="12">
        <f t="shared" si="149"/>
        <v>47</v>
      </c>
      <c r="W463" s="27">
        <f t="shared" si="157"/>
        <v>6.3829787234042552</v>
      </c>
      <c r="X463" s="21">
        <f t="shared" si="158"/>
        <v>69.750144754784444</v>
      </c>
      <c r="Y463" s="5">
        <f t="shared" si="150"/>
        <v>63</v>
      </c>
      <c r="Z463" s="5">
        <v>75</v>
      </c>
      <c r="AA463" s="22">
        <f t="shared" si="159"/>
        <v>0.84</v>
      </c>
    </row>
    <row r="464" spans="1:27">
      <c r="A464" s="29" t="s">
        <v>831</v>
      </c>
      <c r="B464" s="42" t="s">
        <v>832</v>
      </c>
      <c r="C464" s="5" t="s">
        <v>26</v>
      </c>
      <c r="D464" s="5" t="s">
        <v>736</v>
      </c>
      <c r="E464" s="5">
        <v>70</v>
      </c>
      <c r="F464" s="50">
        <v>-5</v>
      </c>
      <c r="G464" s="21">
        <f t="shared" si="151"/>
        <v>65</v>
      </c>
      <c r="H464" s="50">
        <f t="shared" si="146"/>
        <v>87</v>
      </c>
      <c r="I464" s="27">
        <f t="shared" si="152"/>
        <v>22.413793103448274</v>
      </c>
      <c r="J464" s="5">
        <v>3.64</v>
      </c>
      <c r="K464" s="5">
        <f t="shared" si="147"/>
        <v>3.89</v>
      </c>
      <c r="L464" s="27">
        <f t="shared" si="153"/>
        <v>42.10796915167095</v>
      </c>
      <c r="M464" s="5">
        <v>0</v>
      </c>
      <c r="N464" s="5">
        <v>0</v>
      </c>
      <c r="O464" s="12">
        <v>0</v>
      </c>
      <c r="P464" s="12">
        <f t="shared" si="148"/>
        <v>61.3</v>
      </c>
      <c r="Q464" s="27">
        <f t="shared" si="154"/>
        <v>0</v>
      </c>
      <c r="R464" s="27">
        <f t="shared" si="155"/>
        <v>42.10796915167095</v>
      </c>
      <c r="S464" s="5">
        <v>30</v>
      </c>
      <c r="T464" s="12">
        <v>0.5</v>
      </c>
      <c r="U464" s="28">
        <f t="shared" si="156"/>
        <v>30.5</v>
      </c>
      <c r="V464" s="12">
        <f t="shared" si="149"/>
        <v>47</v>
      </c>
      <c r="W464" s="27">
        <f t="shared" si="157"/>
        <v>6.4893617021276597</v>
      </c>
      <c r="X464" s="21">
        <f t="shared" si="158"/>
        <v>71.011123957246895</v>
      </c>
      <c r="Y464" s="5">
        <f t="shared" si="150"/>
        <v>55</v>
      </c>
      <c r="Z464" s="5">
        <v>75</v>
      </c>
      <c r="AA464" s="22">
        <f t="shared" si="159"/>
        <v>0.73333333333333328</v>
      </c>
    </row>
    <row r="465" spans="1:27">
      <c r="A465" s="29" t="s">
        <v>833</v>
      </c>
      <c r="B465" s="42" t="s">
        <v>834</v>
      </c>
      <c r="C465" s="5" t="s">
        <v>26</v>
      </c>
      <c r="D465" s="5" t="s">
        <v>736</v>
      </c>
      <c r="E465" s="5">
        <v>69</v>
      </c>
      <c r="F465" s="52">
        <v>-2</v>
      </c>
      <c r="G465" s="21">
        <f t="shared" si="151"/>
        <v>67</v>
      </c>
      <c r="H465" s="50">
        <f t="shared" si="146"/>
        <v>87</v>
      </c>
      <c r="I465" s="27">
        <f t="shared" si="152"/>
        <v>23.103448275862068</v>
      </c>
      <c r="J465" s="5">
        <v>3.55</v>
      </c>
      <c r="K465" s="5">
        <f t="shared" si="147"/>
        <v>3.89</v>
      </c>
      <c r="L465" s="27">
        <f t="shared" si="153"/>
        <v>41.066838046272487</v>
      </c>
      <c r="M465" s="5">
        <v>0</v>
      </c>
      <c r="N465" s="5">
        <v>0</v>
      </c>
      <c r="O465" s="12">
        <v>1.5</v>
      </c>
      <c r="P465" s="12">
        <f t="shared" si="148"/>
        <v>61.3</v>
      </c>
      <c r="Q465" s="27">
        <f t="shared" si="154"/>
        <v>0.36704730831973903</v>
      </c>
      <c r="R465" s="27">
        <f t="shared" si="155"/>
        <v>41.433885354592228</v>
      </c>
      <c r="S465" s="5">
        <v>30</v>
      </c>
      <c r="T465" s="12">
        <v>0</v>
      </c>
      <c r="U465" s="28">
        <f t="shared" si="156"/>
        <v>30</v>
      </c>
      <c r="V465" s="12">
        <f t="shared" si="149"/>
        <v>47</v>
      </c>
      <c r="W465" s="27">
        <f t="shared" si="157"/>
        <v>6.3829787234042552</v>
      </c>
      <c r="X465" s="21">
        <f t="shared" si="158"/>
        <v>70.920312353858549</v>
      </c>
      <c r="Y465" s="5">
        <f t="shared" si="150"/>
        <v>56</v>
      </c>
      <c r="Z465" s="5">
        <v>75</v>
      </c>
      <c r="AA465" s="22">
        <f t="shared" si="159"/>
        <v>0.7466666666666667</v>
      </c>
    </row>
    <row r="466" spans="1:27">
      <c r="A466" s="29" t="s">
        <v>835</v>
      </c>
      <c r="B466" s="42" t="s">
        <v>836</v>
      </c>
      <c r="C466" s="5" t="s">
        <v>26</v>
      </c>
      <c r="D466" s="5" t="s">
        <v>736</v>
      </c>
      <c r="E466" s="33">
        <v>70</v>
      </c>
      <c r="F466" s="53">
        <v>-15</v>
      </c>
      <c r="G466" s="21">
        <f t="shared" si="151"/>
        <v>55</v>
      </c>
      <c r="H466" s="50">
        <f t="shared" si="146"/>
        <v>87</v>
      </c>
      <c r="I466" s="27">
        <f t="shared" si="152"/>
        <v>18.96551724137931</v>
      </c>
      <c r="J466" s="5">
        <v>3.38</v>
      </c>
      <c r="K466" s="5">
        <f t="shared" si="147"/>
        <v>3.89</v>
      </c>
      <c r="L466" s="27">
        <f t="shared" si="153"/>
        <v>39.100257069408734</v>
      </c>
      <c r="M466" s="5">
        <v>0</v>
      </c>
      <c r="N466" s="5">
        <v>0</v>
      </c>
      <c r="O466" s="12">
        <v>0</v>
      </c>
      <c r="P466" s="12">
        <f t="shared" si="148"/>
        <v>61.3</v>
      </c>
      <c r="Q466" s="27">
        <f t="shared" si="154"/>
        <v>0</v>
      </c>
      <c r="R466" s="27">
        <f t="shared" si="155"/>
        <v>39.100257069408734</v>
      </c>
      <c r="S466" s="5">
        <v>30</v>
      </c>
      <c r="T466" s="12">
        <v>0</v>
      </c>
      <c r="U466" s="28">
        <f t="shared" si="156"/>
        <v>30</v>
      </c>
      <c r="V466" s="12">
        <f t="shared" si="149"/>
        <v>47</v>
      </c>
      <c r="W466" s="27">
        <f t="shared" si="157"/>
        <v>6.3829787234042552</v>
      </c>
      <c r="X466" s="21">
        <f t="shared" si="158"/>
        <v>64.448753034192293</v>
      </c>
      <c r="Y466" s="5">
        <f t="shared" si="150"/>
        <v>75</v>
      </c>
      <c r="Z466" s="5">
        <v>75</v>
      </c>
      <c r="AA466" s="22">
        <f t="shared" si="159"/>
        <v>1</v>
      </c>
    </row>
    <row r="467" spans="1:27">
      <c r="A467" s="29" t="s">
        <v>837</v>
      </c>
      <c r="B467" s="42" t="s">
        <v>838</v>
      </c>
      <c r="C467" s="5" t="s">
        <v>26</v>
      </c>
      <c r="D467" s="5" t="s">
        <v>736</v>
      </c>
      <c r="E467" s="33">
        <v>70</v>
      </c>
      <c r="F467" s="53">
        <v>-1</v>
      </c>
      <c r="G467" s="21">
        <f t="shared" si="151"/>
        <v>69</v>
      </c>
      <c r="H467" s="50">
        <f t="shared" si="146"/>
        <v>87</v>
      </c>
      <c r="I467" s="27">
        <f t="shared" si="152"/>
        <v>23.793103448275865</v>
      </c>
      <c r="J467" s="5">
        <v>3.36</v>
      </c>
      <c r="K467" s="5">
        <f t="shared" si="147"/>
        <v>3.89</v>
      </c>
      <c r="L467" s="27">
        <f t="shared" si="153"/>
        <v>38.868894601542415</v>
      </c>
      <c r="M467" s="5">
        <v>0</v>
      </c>
      <c r="N467" s="5">
        <v>0</v>
      </c>
      <c r="O467" s="12">
        <v>1.3</v>
      </c>
      <c r="P467" s="12">
        <f t="shared" si="148"/>
        <v>61.3</v>
      </c>
      <c r="Q467" s="27">
        <f t="shared" si="154"/>
        <v>0.31810766721044048</v>
      </c>
      <c r="R467" s="27">
        <f t="shared" si="155"/>
        <v>39.187002268752856</v>
      </c>
      <c r="S467" s="5">
        <v>30</v>
      </c>
      <c r="T467" s="12">
        <v>0.5</v>
      </c>
      <c r="U467" s="28">
        <f t="shared" si="156"/>
        <v>30.5</v>
      </c>
      <c r="V467" s="12">
        <f t="shared" si="149"/>
        <v>47</v>
      </c>
      <c r="W467" s="27">
        <f t="shared" si="157"/>
        <v>6.4893617021276597</v>
      </c>
      <c r="X467" s="21">
        <f t="shared" si="158"/>
        <v>69.469467419156388</v>
      </c>
      <c r="Y467" s="5">
        <f t="shared" si="150"/>
        <v>65</v>
      </c>
      <c r="Z467" s="5">
        <v>75</v>
      </c>
      <c r="AA467" s="22">
        <f t="shared" si="159"/>
        <v>0.8666666666666667</v>
      </c>
    </row>
    <row r="468" spans="1:27">
      <c r="A468" s="29" t="s">
        <v>449</v>
      </c>
      <c r="B468" s="42" t="s">
        <v>839</v>
      </c>
      <c r="C468" s="5" t="s">
        <v>26</v>
      </c>
      <c r="D468" s="5" t="s">
        <v>736</v>
      </c>
      <c r="E468" s="33">
        <v>70</v>
      </c>
      <c r="F468" s="53">
        <v>-11</v>
      </c>
      <c r="G468" s="21">
        <f t="shared" si="151"/>
        <v>59</v>
      </c>
      <c r="H468" s="50">
        <f t="shared" si="146"/>
        <v>87</v>
      </c>
      <c r="I468" s="27">
        <f t="shared" si="152"/>
        <v>20.344827586206897</v>
      </c>
      <c r="J468" s="5">
        <v>3.5</v>
      </c>
      <c r="K468" s="5">
        <f t="shared" si="147"/>
        <v>3.89</v>
      </c>
      <c r="L468" s="27">
        <f t="shared" si="153"/>
        <v>40.488431876606683</v>
      </c>
      <c r="M468" s="5">
        <v>0</v>
      </c>
      <c r="N468" s="5">
        <v>0</v>
      </c>
      <c r="O468" s="12">
        <v>0.3</v>
      </c>
      <c r="P468" s="12">
        <f t="shared" si="148"/>
        <v>61.3</v>
      </c>
      <c r="Q468" s="27">
        <f t="shared" si="154"/>
        <v>7.3409461663947809E-2</v>
      </c>
      <c r="R468" s="27">
        <f t="shared" si="155"/>
        <v>40.561841338270632</v>
      </c>
      <c r="S468" s="5">
        <v>30</v>
      </c>
      <c r="T468" s="12">
        <v>0</v>
      </c>
      <c r="U468" s="28">
        <f t="shared" si="156"/>
        <v>30</v>
      </c>
      <c r="V468" s="12">
        <f t="shared" si="149"/>
        <v>47</v>
      </c>
      <c r="W468" s="27">
        <f t="shared" si="157"/>
        <v>6.3829787234042552</v>
      </c>
      <c r="X468" s="21">
        <f t="shared" si="158"/>
        <v>67.289647647881779</v>
      </c>
      <c r="Y468" s="5">
        <f t="shared" si="150"/>
        <v>70</v>
      </c>
      <c r="Z468" s="5">
        <v>75</v>
      </c>
      <c r="AA468" s="22">
        <f t="shared" si="159"/>
        <v>0.93333333333333335</v>
      </c>
    </row>
    <row r="469" spans="1:27">
      <c r="A469" s="29" t="s">
        <v>840</v>
      </c>
      <c r="B469" s="42" t="s">
        <v>841</v>
      </c>
      <c r="C469" s="5" t="s">
        <v>26</v>
      </c>
      <c r="D469" s="5" t="s">
        <v>736</v>
      </c>
      <c r="E469" s="33">
        <v>70</v>
      </c>
      <c r="F469" s="53">
        <v>-11</v>
      </c>
      <c r="G469" s="21">
        <f t="shared" si="151"/>
        <v>59</v>
      </c>
      <c r="H469" s="50">
        <f t="shared" si="146"/>
        <v>87</v>
      </c>
      <c r="I469" s="27">
        <f t="shared" si="152"/>
        <v>20.344827586206897</v>
      </c>
      <c r="J469" s="5">
        <v>3.41</v>
      </c>
      <c r="K469" s="5">
        <f t="shared" si="147"/>
        <v>3.89</v>
      </c>
      <c r="L469" s="27">
        <f t="shared" si="153"/>
        <v>39.447300771208226</v>
      </c>
      <c r="M469" s="5">
        <v>0</v>
      </c>
      <c r="N469" s="5">
        <v>0</v>
      </c>
      <c r="O469" s="12">
        <v>0</v>
      </c>
      <c r="P469" s="12">
        <f t="shared" si="148"/>
        <v>61.3</v>
      </c>
      <c r="Q469" s="27">
        <f t="shared" si="154"/>
        <v>0</v>
      </c>
      <c r="R469" s="27">
        <f t="shared" si="155"/>
        <v>39.447300771208226</v>
      </c>
      <c r="S469" s="5">
        <v>30</v>
      </c>
      <c r="T469" s="12">
        <v>0</v>
      </c>
      <c r="U469" s="28">
        <f t="shared" si="156"/>
        <v>30</v>
      </c>
      <c r="V469" s="12">
        <f t="shared" si="149"/>
        <v>47</v>
      </c>
      <c r="W469" s="27">
        <f t="shared" si="157"/>
        <v>6.3829787234042552</v>
      </c>
      <c r="X469" s="21">
        <f t="shared" si="158"/>
        <v>66.175107080819373</v>
      </c>
      <c r="Y469" s="5">
        <f t="shared" si="150"/>
        <v>74</v>
      </c>
      <c r="Z469" s="5">
        <v>75</v>
      </c>
      <c r="AA469" s="22">
        <f t="shared" si="159"/>
        <v>0.98666666666666669</v>
      </c>
    </row>
    <row r="470" spans="1:27">
      <c r="A470" s="29" t="s">
        <v>842</v>
      </c>
      <c r="B470" s="42" t="s">
        <v>843</v>
      </c>
      <c r="C470" s="5" t="s">
        <v>26</v>
      </c>
      <c r="D470" s="5" t="s">
        <v>736</v>
      </c>
      <c r="E470" s="33">
        <v>70</v>
      </c>
      <c r="F470" s="53">
        <v>2</v>
      </c>
      <c r="G470" s="21">
        <f t="shared" si="151"/>
        <v>72</v>
      </c>
      <c r="H470" s="50">
        <f t="shared" si="146"/>
        <v>87</v>
      </c>
      <c r="I470" s="27">
        <f t="shared" si="152"/>
        <v>24.827586206896552</v>
      </c>
      <c r="J470" s="5">
        <v>3.45</v>
      </c>
      <c r="K470" s="5">
        <f t="shared" si="147"/>
        <v>3.89</v>
      </c>
      <c r="L470" s="27">
        <f t="shared" si="153"/>
        <v>39.910025706940871</v>
      </c>
      <c r="M470" s="5">
        <v>0</v>
      </c>
      <c r="N470" s="5">
        <v>0</v>
      </c>
      <c r="O470" s="12">
        <v>0</v>
      </c>
      <c r="P470" s="12">
        <f t="shared" si="148"/>
        <v>61.3</v>
      </c>
      <c r="Q470" s="27">
        <f t="shared" si="154"/>
        <v>0</v>
      </c>
      <c r="R470" s="27">
        <f t="shared" si="155"/>
        <v>39.910025706940871</v>
      </c>
      <c r="S470" s="5">
        <v>30</v>
      </c>
      <c r="T470" s="12">
        <v>0</v>
      </c>
      <c r="U470" s="28">
        <f t="shared" si="156"/>
        <v>30</v>
      </c>
      <c r="V470" s="12">
        <f t="shared" si="149"/>
        <v>47</v>
      </c>
      <c r="W470" s="27">
        <f t="shared" si="157"/>
        <v>6.3829787234042552</v>
      </c>
      <c r="X470" s="21">
        <f t="shared" si="158"/>
        <v>71.120590637241676</v>
      </c>
      <c r="Y470" s="5">
        <f t="shared" si="150"/>
        <v>52</v>
      </c>
      <c r="Z470" s="5">
        <v>75</v>
      </c>
      <c r="AA470" s="22">
        <f t="shared" si="159"/>
        <v>0.69333333333333336</v>
      </c>
    </row>
    <row r="471" spans="1:27">
      <c r="A471" s="29" t="s">
        <v>844</v>
      </c>
      <c r="B471" s="42" t="s">
        <v>845</v>
      </c>
      <c r="C471" s="5" t="s">
        <v>26</v>
      </c>
      <c r="D471" s="5" t="s">
        <v>736</v>
      </c>
      <c r="E471" s="33">
        <v>70</v>
      </c>
      <c r="F471" s="53">
        <v>-3</v>
      </c>
      <c r="G471" s="21">
        <f t="shared" si="151"/>
        <v>67</v>
      </c>
      <c r="H471" s="50">
        <f t="shared" si="146"/>
        <v>87</v>
      </c>
      <c r="I471" s="27">
        <f t="shared" si="152"/>
        <v>23.103448275862068</v>
      </c>
      <c r="J471" s="5">
        <v>3.33</v>
      </c>
      <c r="K471" s="5">
        <f t="shared" si="147"/>
        <v>3.89</v>
      </c>
      <c r="L471" s="27">
        <f t="shared" si="153"/>
        <v>38.52185089974293</v>
      </c>
      <c r="M471" s="5">
        <v>0</v>
      </c>
      <c r="N471" s="5">
        <v>0</v>
      </c>
      <c r="O471" s="12">
        <v>0</v>
      </c>
      <c r="P471" s="12">
        <f t="shared" si="148"/>
        <v>61.3</v>
      </c>
      <c r="Q471" s="27">
        <f t="shared" si="154"/>
        <v>0</v>
      </c>
      <c r="R471" s="27">
        <f t="shared" si="155"/>
        <v>38.52185089974293</v>
      </c>
      <c r="S471" s="5">
        <v>30</v>
      </c>
      <c r="T471" s="12">
        <v>0</v>
      </c>
      <c r="U471" s="28">
        <f t="shared" si="156"/>
        <v>30</v>
      </c>
      <c r="V471" s="12">
        <f t="shared" si="149"/>
        <v>47</v>
      </c>
      <c r="W471" s="27">
        <f t="shared" si="157"/>
        <v>6.3829787234042552</v>
      </c>
      <c r="X471" s="21">
        <f t="shared" si="158"/>
        <v>68.008277899009244</v>
      </c>
      <c r="Y471" s="5">
        <f t="shared" si="150"/>
        <v>69</v>
      </c>
      <c r="Z471" s="5">
        <v>75</v>
      </c>
      <c r="AA471" s="22">
        <f t="shared" si="159"/>
        <v>0.92</v>
      </c>
    </row>
    <row r="472" spans="1:27">
      <c r="A472" s="29" t="s">
        <v>846</v>
      </c>
      <c r="B472" s="42" t="s">
        <v>847</v>
      </c>
      <c r="C472" s="5" t="s">
        <v>26</v>
      </c>
      <c r="D472" s="5" t="s">
        <v>736</v>
      </c>
      <c r="E472" s="33">
        <v>70</v>
      </c>
      <c r="F472" s="53">
        <v>0</v>
      </c>
      <c r="G472" s="21">
        <f t="shared" si="151"/>
        <v>70</v>
      </c>
      <c r="H472" s="50">
        <f t="shared" si="146"/>
        <v>87</v>
      </c>
      <c r="I472" s="27">
        <f t="shared" si="152"/>
        <v>24.137931034482758</v>
      </c>
      <c r="J472" s="5">
        <v>3.55</v>
      </c>
      <c r="K472" s="5">
        <f t="shared" si="147"/>
        <v>3.89</v>
      </c>
      <c r="L472" s="27">
        <f t="shared" si="153"/>
        <v>41.066838046272487</v>
      </c>
      <c r="M472" s="5">
        <v>0</v>
      </c>
      <c r="N472" s="5">
        <v>0</v>
      </c>
      <c r="O472" s="12">
        <v>0</v>
      </c>
      <c r="P472" s="12">
        <f t="shared" si="148"/>
        <v>61.3</v>
      </c>
      <c r="Q472" s="27">
        <f t="shared" si="154"/>
        <v>0</v>
      </c>
      <c r="R472" s="27">
        <f t="shared" si="155"/>
        <v>41.066838046272487</v>
      </c>
      <c r="S472" s="5">
        <v>30</v>
      </c>
      <c r="T472" s="12">
        <v>0</v>
      </c>
      <c r="U472" s="28">
        <f t="shared" si="156"/>
        <v>30</v>
      </c>
      <c r="V472" s="12">
        <f t="shared" si="149"/>
        <v>47</v>
      </c>
      <c r="W472" s="27">
        <f t="shared" si="157"/>
        <v>6.3829787234042552</v>
      </c>
      <c r="X472" s="21">
        <f t="shared" si="158"/>
        <v>71.587747804159491</v>
      </c>
      <c r="Y472" s="5">
        <f t="shared" si="150"/>
        <v>51</v>
      </c>
      <c r="Z472" s="5">
        <v>75</v>
      </c>
      <c r="AA472" s="22">
        <f t="shared" si="159"/>
        <v>0.68</v>
      </c>
    </row>
    <row r="473" spans="1:27">
      <c r="A473" s="29" t="s">
        <v>848</v>
      </c>
      <c r="B473" s="42" t="s">
        <v>849</v>
      </c>
      <c r="C473" s="5" t="s">
        <v>26</v>
      </c>
      <c r="D473" s="5" t="s">
        <v>736</v>
      </c>
      <c r="E473" s="33">
        <v>70</v>
      </c>
      <c r="F473" s="53">
        <v>0</v>
      </c>
      <c r="G473" s="21">
        <f t="shared" si="151"/>
        <v>70</v>
      </c>
      <c r="H473" s="50">
        <f t="shared" si="146"/>
        <v>87</v>
      </c>
      <c r="I473" s="27">
        <f t="shared" si="152"/>
        <v>24.137931034482758</v>
      </c>
      <c r="J473" s="5">
        <v>3.54</v>
      </c>
      <c r="K473" s="5">
        <f t="shared" si="147"/>
        <v>3.89</v>
      </c>
      <c r="L473" s="27">
        <f t="shared" si="153"/>
        <v>40.951156812339335</v>
      </c>
      <c r="M473" s="5">
        <v>0</v>
      </c>
      <c r="N473" s="5">
        <v>0</v>
      </c>
      <c r="O473" s="12">
        <v>0.8</v>
      </c>
      <c r="P473" s="12">
        <f t="shared" si="148"/>
        <v>61.3</v>
      </c>
      <c r="Q473" s="27">
        <f t="shared" si="154"/>
        <v>0.19575856443719414</v>
      </c>
      <c r="R473" s="27">
        <f t="shared" si="155"/>
        <v>41.146915376776526</v>
      </c>
      <c r="S473" s="5">
        <v>30</v>
      </c>
      <c r="T473" s="12">
        <v>6</v>
      </c>
      <c r="U473" s="28">
        <f t="shared" si="156"/>
        <v>36</v>
      </c>
      <c r="V473" s="12">
        <f t="shared" si="149"/>
        <v>47</v>
      </c>
      <c r="W473" s="27">
        <f t="shared" si="157"/>
        <v>7.6595744680851059</v>
      </c>
      <c r="X473" s="21">
        <f t="shared" si="158"/>
        <v>72.944420879344392</v>
      </c>
      <c r="Y473" s="5">
        <f t="shared" si="150"/>
        <v>32</v>
      </c>
      <c r="Z473" s="5">
        <v>75</v>
      </c>
      <c r="AA473" s="22">
        <f t="shared" si="159"/>
        <v>0.42666666666666669</v>
      </c>
    </row>
    <row r="474" spans="1:27">
      <c r="A474" s="29" t="s">
        <v>850</v>
      </c>
      <c r="B474" s="42" t="s">
        <v>851</v>
      </c>
      <c r="C474" s="5" t="s">
        <v>26</v>
      </c>
      <c r="D474" s="5" t="s">
        <v>736</v>
      </c>
      <c r="E474" s="5">
        <v>70</v>
      </c>
      <c r="F474" s="54">
        <v>-7</v>
      </c>
      <c r="G474" s="21">
        <f t="shared" si="151"/>
        <v>63</v>
      </c>
      <c r="H474" s="50">
        <f t="shared" si="146"/>
        <v>87</v>
      </c>
      <c r="I474" s="27">
        <f t="shared" si="152"/>
        <v>21.724137931034484</v>
      </c>
      <c r="J474" s="5">
        <v>3.32</v>
      </c>
      <c r="K474" s="5">
        <f t="shared" si="147"/>
        <v>3.89</v>
      </c>
      <c r="L474" s="27">
        <f t="shared" si="153"/>
        <v>38.406169665809763</v>
      </c>
      <c r="M474" s="5">
        <v>0</v>
      </c>
      <c r="N474" s="5">
        <v>0</v>
      </c>
      <c r="O474" s="12">
        <v>0</v>
      </c>
      <c r="P474" s="12">
        <f t="shared" si="148"/>
        <v>61.3</v>
      </c>
      <c r="Q474" s="27">
        <f t="shared" si="154"/>
        <v>0</v>
      </c>
      <c r="R474" s="27">
        <f t="shared" si="155"/>
        <v>38.406169665809763</v>
      </c>
      <c r="S474" s="5">
        <v>30</v>
      </c>
      <c r="T474" s="12">
        <v>0</v>
      </c>
      <c r="U474" s="28">
        <f t="shared" si="156"/>
        <v>30</v>
      </c>
      <c r="V474" s="12">
        <f t="shared" si="149"/>
        <v>47</v>
      </c>
      <c r="W474" s="27">
        <f t="shared" si="157"/>
        <v>6.3829787234042552</v>
      </c>
      <c r="X474" s="21">
        <f t="shared" si="158"/>
        <v>66.513286320248497</v>
      </c>
      <c r="Y474" s="5">
        <f t="shared" si="150"/>
        <v>72</v>
      </c>
      <c r="Z474" s="5">
        <v>75</v>
      </c>
      <c r="AA474" s="22">
        <f t="shared" si="159"/>
        <v>0.96</v>
      </c>
    </row>
    <row r="475" spans="1:27">
      <c r="A475" s="29" t="s">
        <v>852</v>
      </c>
      <c r="B475" s="42" t="s">
        <v>853</v>
      </c>
      <c r="C475" s="5" t="s">
        <v>26</v>
      </c>
      <c r="D475" s="5" t="s">
        <v>736</v>
      </c>
      <c r="E475" s="5">
        <v>70</v>
      </c>
      <c r="F475" s="50">
        <v>1</v>
      </c>
      <c r="G475" s="21">
        <f t="shared" si="151"/>
        <v>71</v>
      </c>
      <c r="H475" s="50">
        <f t="shared" si="146"/>
        <v>87</v>
      </c>
      <c r="I475" s="27">
        <f t="shared" si="152"/>
        <v>24.482758620689655</v>
      </c>
      <c r="J475" s="5">
        <v>3.46</v>
      </c>
      <c r="K475" s="5">
        <f t="shared" si="147"/>
        <v>3.89</v>
      </c>
      <c r="L475" s="27">
        <f t="shared" si="153"/>
        <v>40.025706940874031</v>
      </c>
      <c r="M475" s="5">
        <v>0</v>
      </c>
      <c r="N475" s="5">
        <v>0</v>
      </c>
      <c r="O475" s="12">
        <v>0</v>
      </c>
      <c r="P475" s="12">
        <f t="shared" si="148"/>
        <v>61.3</v>
      </c>
      <c r="Q475" s="27">
        <f t="shared" si="154"/>
        <v>0</v>
      </c>
      <c r="R475" s="27">
        <f t="shared" si="155"/>
        <v>40.025706940874031</v>
      </c>
      <c r="S475" s="5">
        <v>30</v>
      </c>
      <c r="T475" s="12">
        <v>0</v>
      </c>
      <c r="U475" s="28">
        <f t="shared" si="156"/>
        <v>30</v>
      </c>
      <c r="V475" s="12">
        <f t="shared" si="149"/>
        <v>47</v>
      </c>
      <c r="W475" s="27">
        <f t="shared" si="157"/>
        <v>6.3829787234042552</v>
      </c>
      <c r="X475" s="21">
        <f t="shared" si="158"/>
        <v>70.891444284967932</v>
      </c>
      <c r="Y475" s="5">
        <f t="shared" si="150"/>
        <v>57</v>
      </c>
      <c r="Z475" s="5">
        <v>75</v>
      </c>
      <c r="AA475" s="22">
        <f t="shared" si="159"/>
        <v>0.76</v>
      </c>
    </row>
    <row r="476" spans="1:27">
      <c r="A476" s="29" t="s">
        <v>854</v>
      </c>
      <c r="B476" s="42" t="s">
        <v>855</v>
      </c>
      <c r="C476" s="5" t="s">
        <v>26</v>
      </c>
      <c r="D476" s="5" t="s">
        <v>736</v>
      </c>
      <c r="E476" s="5">
        <v>69</v>
      </c>
      <c r="F476" s="50">
        <v>2</v>
      </c>
      <c r="G476" s="21">
        <f t="shared" si="151"/>
        <v>71</v>
      </c>
      <c r="H476" s="50">
        <f t="shared" si="146"/>
        <v>87</v>
      </c>
      <c r="I476" s="27">
        <f t="shared" si="152"/>
        <v>24.482758620689655</v>
      </c>
      <c r="J476" s="5">
        <v>3.68</v>
      </c>
      <c r="K476" s="5">
        <f t="shared" si="147"/>
        <v>3.89</v>
      </c>
      <c r="L476" s="27">
        <f t="shared" si="153"/>
        <v>42.570694087403602</v>
      </c>
      <c r="M476" s="5">
        <v>0</v>
      </c>
      <c r="N476" s="5">
        <v>0</v>
      </c>
      <c r="O476" s="12">
        <v>0</v>
      </c>
      <c r="P476" s="12">
        <f t="shared" si="148"/>
        <v>61.3</v>
      </c>
      <c r="Q476" s="27">
        <f t="shared" si="154"/>
        <v>0</v>
      </c>
      <c r="R476" s="27">
        <f t="shared" si="155"/>
        <v>42.570694087403602</v>
      </c>
      <c r="S476" s="5">
        <v>30</v>
      </c>
      <c r="T476" s="12">
        <v>0</v>
      </c>
      <c r="U476" s="28">
        <f t="shared" si="156"/>
        <v>30</v>
      </c>
      <c r="V476" s="12">
        <f t="shared" si="149"/>
        <v>47</v>
      </c>
      <c r="W476" s="27">
        <f t="shared" si="157"/>
        <v>6.3829787234042552</v>
      </c>
      <c r="X476" s="21">
        <f t="shared" si="158"/>
        <v>73.43643143149751</v>
      </c>
      <c r="Y476" s="5">
        <f t="shared" si="150"/>
        <v>24</v>
      </c>
      <c r="Z476" s="5">
        <v>75</v>
      </c>
      <c r="AA476" s="22">
        <f t="shared" si="159"/>
        <v>0.32</v>
      </c>
    </row>
    <row r="477" spans="1:27">
      <c r="A477" s="29" t="s">
        <v>856</v>
      </c>
      <c r="B477" s="42" t="s">
        <v>857</v>
      </c>
      <c r="C477" s="5" t="s">
        <v>26</v>
      </c>
      <c r="D477" s="5" t="s">
        <v>736</v>
      </c>
      <c r="E477" s="5">
        <v>70</v>
      </c>
      <c r="F477" s="50">
        <v>-5</v>
      </c>
      <c r="G477" s="21">
        <f t="shared" si="151"/>
        <v>65</v>
      </c>
      <c r="H477" s="50">
        <f t="shared" si="146"/>
        <v>87</v>
      </c>
      <c r="I477" s="27">
        <f t="shared" si="152"/>
        <v>22.413793103448274</v>
      </c>
      <c r="J477" s="5">
        <v>3.57</v>
      </c>
      <c r="K477" s="5">
        <f t="shared" si="147"/>
        <v>3.89</v>
      </c>
      <c r="L477" s="27">
        <f t="shared" si="153"/>
        <v>41.298200514138813</v>
      </c>
      <c r="M477" s="5">
        <v>0</v>
      </c>
      <c r="N477" s="5">
        <v>0</v>
      </c>
      <c r="O477" s="12">
        <v>0</v>
      </c>
      <c r="P477" s="12">
        <f t="shared" si="148"/>
        <v>61.3</v>
      </c>
      <c r="Q477" s="27">
        <f t="shared" si="154"/>
        <v>0</v>
      </c>
      <c r="R477" s="27">
        <f t="shared" si="155"/>
        <v>41.298200514138813</v>
      </c>
      <c r="S477" s="5">
        <v>30</v>
      </c>
      <c r="T477" s="12">
        <v>0</v>
      </c>
      <c r="U477" s="28">
        <f t="shared" si="156"/>
        <v>30</v>
      </c>
      <c r="V477" s="12">
        <f t="shared" si="149"/>
        <v>47</v>
      </c>
      <c r="W477" s="27">
        <f t="shared" si="157"/>
        <v>6.3829787234042552</v>
      </c>
      <c r="X477" s="21">
        <f t="shared" si="158"/>
        <v>70.094972340991333</v>
      </c>
      <c r="Y477" s="5">
        <f t="shared" si="150"/>
        <v>60</v>
      </c>
      <c r="Z477" s="5">
        <v>75</v>
      </c>
      <c r="AA477" s="22">
        <f t="shared" si="159"/>
        <v>0.8</v>
      </c>
    </row>
    <row r="478" spans="1:27">
      <c r="A478" s="29" t="s">
        <v>858</v>
      </c>
      <c r="B478" s="42" t="s">
        <v>859</v>
      </c>
      <c r="C478" s="5" t="s">
        <v>26</v>
      </c>
      <c r="D478" s="5" t="s">
        <v>736</v>
      </c>
      <c r="E478" s="5">
        <v>70</v>
      </c>
      <c r="F478" s="50">
        <v>6</v>
      </c>
      <c r="G478" s="21">
        <f t="shared" si="151"/>
        <v>76</v>
      </c>
      <c r="H478" s="50">
        <f t="shared" si="146"/>
        <v>87</v>
      </c>
      <c r="I478" s="27">
        <f t="shared" si="152"/>
        <v>26.206896551724139</v>
      </c>
      <c r="J478" s="5">
        <v>3.77</v>
      </c>
      <c r="K478" s="5">
        <f t="shared" si="147"/>
        <v>3.89</v>
      </c>
      <c r="L478" s="27">
        <f t="shared" si="153"/>
        <v>43.611825192802058</v>
      </c>
      <c r="M478" s="5">
        <v>0</v>
      </c>
      <c r="N478" s="5">
        <v>0</v>
      </c>
      <c r="O478" s="12">
        <v>2</v>
      </c>
      <c r="P478" s="12">
        <f t="shared" si="148"/>
        <v>61.3</v>
      </c>
      <c r="Q478" s="27">
        <f t="shared" si="154"/>
        <v>0.48939641109298537</v>
      </c>
      <c r="R478" s="27">
        <f t="shared" si="155"/>
        <v>44.101221603895041</v>
      </c>
      <c r="S478" s="5">
        <v>30</v>
      </c>
      <c r="T478" s="12">
        <v>3</v>
      </c>
      <c r="U478" s="28">
        <f t="shared" si="156"/>
        <v>33</v>
      </c>
      <c r="V478" s="12">
        <f t="shared" si="149"/>
        <v>47</v>
      </c>
      <c r="W478" s="27">
        <f t="shared" si="157"/>
        <v>7.0212765957446805</v>
      </c>
      <c r="X478" s="21">
        <f t="shared" si="158"/>
        <v>77.329394751363864</v>
      </c>
      <c r="Y478" s="5">
        <f t="shared" si="150"/>
        <v>9</v>
      </c>
      <c r="Z478" s="5">
        <v>75</v>
      </c>
      <c r="AA478" s="22">
        <f t="shared" si="159"/>
        <v>0.12</v>
      </c>
    </row>
    <row r="479" spans="1:27">
      <c r="A479" s="29" t="s">
        <v>860</v>
      </c>
      <c r="B479" s="42" t="s">
        <v>861</v>
      </c>
      <c r="C479" s="5" t="s">
        <v>26</v>
      </c>
      <c r="D479" s="5" t="s">
        <v>736</v>
      </c>
      <c r="E479" s="5">
        <v>68</v>
      </c>
      <c r="F479" s="50">
        <v>1</v>
      </c>
      <c r="G479" s="21">
        <f t="shared" si="151"/>
        <v>69</v>
      </c>
      <c r="H479" s="50">
        <f t="shared" si="146"/>
        <v>87</v>
      </c>
      <c r="I479" s="27">
        <f t="shared" si="152"/>
        <v>23.793103448275865</v>
      </c>
      <c r="J479" s="5">
        <v>3.66</v>
      </c>
      <c r="K479" s="5">
        <f t="shared" si="147"/>
        <v>3.89</v>
      </c>
      <c r="L479" s="27">
        <f t="shared" si="153"/>
        <v>42.339331619537276</v>
      </c>
      <c r="M479" s="5">
        <v>0</v>
      </c>
      <c r="N479" s="5">
        <v>0</v>
      </c>
      <c r="O479" s="12">
        <v>0</v>
      </c>
      <c r="P479" s="12">
        <f t="shared" si="148"/>
        <v>61.3</v>
      </c>
      <c r="Q479" s="27">
        <f t="shared" si="154"/>
        <v>0</v>
      </c>
      <c r="R479" s="27">
        <f t="shared" si="155"/>
        <v>42.339331619537276</v>
      </c>
      <c r="S479" s="5">
        <v>30</v>
      </c>
      <c r="T479" s="12">
        <v>0</v>
      </c>
      <c r="U479" s="28">
        <f t="shared" si="156"/>
        <v>30</v>
      </c>
      <c r="V479" s="12">
        <f t="shared" si="149"/>
        <v>47</v>
      </c>
      <c r="W479" s="27">
        <f t="shared" si="157"/>
        <v>6.3829787234042552</v>
      </c>
      <c r="X479" s="21">
        <f t="shared" si="158"/>
        <v>72.515413791217384</v>
      </c>
      <c r="Y479" s="5">
        <f t="shared" si="150"/>
        <v>38</v>
      </c>
      <c r="Z479" s="5">
        <v>75</v>
      </c>
      <c r="AA479" s="22">
        <f t="shared" si="159"/>
        <v>0.50666666666666671</v>
      </c>
    </row>
    <row r="480" spans="1:27">
      <c r="A480" s="29" t="s">
        <v>862</v>
      </c>
      <c r="B480" s="42" t="s">
        <v>863</v>
      </c>
      <c r="C480" s="5" t="s">
        <v>26</v>
      </c>
      <c r="D480" s="5" t="s">
        <v>736</v>
      </c>
      <c r="E480" s="5">
        <v>70</v>
      </c>
      <c r="F480" s="50">
        <v>4.75</v>
      </c>
      <c r="G480" s="21">
        <f t="shared" si="151"/>
        <v>74.75</v>
      </c>
      <c r="H480" s="50">
        <f t="shared" si="146"/>
        <v>87</v>
      </c>
      <c r="I480" s="27">
        <f t="shared" si="152"/>
        <v>25.77586206896552</v>
      </c>
      <c r="J480" s="5">
        <v>3.52</v>
      </c>
      <c r="K480" s="5">
        <f t="shared" si="147"/>
        <v>3.89</v>
      </c>
      <c r="L480" s="27">
        <f t="shared" si="153"/>
        <v>40.719794344473009</v>
      </c>
      <c r="M480" s="5">
        <v>0</v>
      </c>
      <c r="N480" s="5">
        <v>0</v>
      </c>
      <c r="O480" s="12">
        <v>5</v>
      </c>
      <c r="P480" s="12">
        <f t="shared" si="148"/>
        <v>61.3</v>
      </c>
      <c r="Q480" s="27">
        <f t="shared" si="154"/>
        <v>1.2234910277324633</v>
      </c>
      <c r="R480" s="27">
        <f t="shared" si="155"/>
        <v>41.943285372205473</v>
      </c>
      <c r="S480" s="5">
        <v>30</v>
      </c>
      <c r="T480" s="12">
        <v>0</v>
      </c>
      <c r="U480" s="28">
        <f t="shared" si="156"/>
        <v>30</v>
      </c>
      <c r="V480" s="12">
        <f t="shared" si="149"/>
        <v>47</v>
      </c>
      <c r="W480" s="27">
        <f t="shared" si="157"/>
        <v>6.3829787234042552</v>
      </c>
      <c r="X480" s="21">
        <f t="shared" si="158"/>
        <v>74.102126164575239</v>
      </c>
      <c r="Y480" s="5">
        <f t="shared" si="150"/>
        <v>21</v>
      </c>
      <c r="Z480" s="5">
        <v>75</v>
      </c>
      <c r="AA480" s="22">
        <f t="shared" si="159"/>
        <v>0.28000000000000003</v>
      </c>
    </row>
    <row r="481" spans="1:27">
      <c r="A481" s="29" t="s">
        <v>864</v>
      </c>
      <c r="B481" s="42" t="s">
        <v>865</v>
      </c>
      <c r="C481" s="5" t="s">
        <v>26</v>
      </c>
      <c r="D481" s="5" t="s">
        <v>736</v>
      </c>
      <c r="E481" s="5">
        <v>70</v>
      </c>
      <c r="F481" s="50">
        <v>2</v>
      </c>
      <c r="G481" s="21">
        <f t="shared" si="151"/>
        <v>72</v>
      </c>
      <c r="H481" s="50">
        <f t="shared" ref="H481:H490" si="160">MAX(G$416:G$490)</f>
        <v>87</v>
      </c>
      <c r="I481" s="27">
        <f t="shared" si="152"/>
        <v>24.827586206896552</v>
      </c>
      <c r="J481" s="5">
        <v>3.52</v>
      </c>
      <c r="K481" s="5">
        <f t="shared" ref="K481:K490" si="161">MAX(J$416:J$490)</f>
        <v>3.89</v>
      </c>
      <c r="L481" s="27">
        <f t="shared" si="153"/>
        <v>40.719794344473009</v>
      </c>
      <c r="M481" s="5">
        <v>0</v>
      </c>
      <c r="N481" s="5">
        <v>0</v>
      </c>
      <c r="O481" s="12">
        <v>0</v>
      </c>
      <c r="P481" s="12">
        <f t="shared" ref="P481:P490" si="162">MAX(O$416:O$490)</f>
        <v>61.3</v>
      </c>
      <c r="Q481" s="27">
        <f t="shared" si="154"/>
        <v>0</v>
      </c>
      <c r="R481" s="27">
        <f t="shared" si="155"/>
        <v>40.719794344473009</v>
      </c>
      <c r="S481" s="5">
        <v>30</v>
      </c>
      <c r="T481" s="12">
        <v>0</v>
      </c>
      <c r="U481" s="28">
        <f t="shared" si="156"/>
        <v>30</v>
      </c>
      <c r="V481" s="12">
        <f t="shared" ref="V481:V490" si="163">MAX(U$416:U$490)</f>
        <v>47</v>
      </c>
      <c r="W481" s="27">
        <f t="shared" si="157"/>
        <v>6.3829787234042552</v>
      </c>
      <c r="X481" s="21">
        <f t="shared" si="158"/>
        <v>71.930359274773807</v>
      </c>
      <c r="Y481" s="5">
        <f t="shared" ref="Y481:Y490" si="164">RANK(X481,$X$416:$X$490)</f>
        <v>45</v>
      </c>
      <c r="Z481" s="5">
        <v>75</v>
      </c>
      <c r="AA481" s="22">
        <f t="shared" si="159"/>
        <v>0.6</v>
      </c>
    </row>
    <row r="482" spans="1:27">
      <c r="A482" s="29" t="s">
        <v>866</v>
      </c>
      <c r="B482" s="42" t="s">
        <v>867</v>
      </c>
      <c r="C482" s="5" t="s">
        <v>26</v>
      </c>
      <c r="D482" s="5" t="s">
        <v>736</v>
      </c>
      <c r="E482" s="5">
        <v>70</v>
      </c>
      <c r="F482" s="50">
        <v>7</v>
      </c>
      <c r="G482" s="21">
        <f t="shared" si="151"/>
        <v>77</v>
      </c>
      <c r="H482" s="50">
        <f t="shared" si="160"/>
        <v>87</v>
      </c>
      <c r="I482" s="27">
        <f t="shared" si="152"/>
        <v>26.551724137931036</v>
      </c>
      <c r="J482" s="5">
        <v>3.54</v>
      </c>
      <c r="K482" s="5">
        <f t="shared" si="161"/>
        <v>3.89</v>
      </c>
      <c r="L482" s="27">
        <f t="shared" si="153"/>
        <v>40.951156812339335</v>
      </c>
      <c r="M482" s="5">
        <v>0</v>
      </c>
      <c r="N482" s="5">
        <v>0</v>
      </c>
      <c r="O482" s="12">
        <v>0</v>
      </c>
      <c r="P482" s="12">
        <f t="shared" si="162"/>
        <v>61.3</v>
      </c>
      <c r="Q482" s="27">
        <f t="shared" si="154"/>
        <v>0</v>
      </c>
      <c r="R482" s="27">
        <f t="shared" si="155"/>
        <v>40.951156812339335</v>
      </c>
      <c r="S482" s="5">
        <v>30</v>
      </c>
      <c r="T482" s="12">
        <v>4.5</v>
      </c>
      <c r="U482" s="28">
        <f t="shared" si="156"/>
        <v>34.5</v>
      </c>
      <c r="V482" s="12">
        <f t="shared" si="163"/>
        <v>47</v>
      </c>
      <c r="W482" s="27">
        <f t="shared" si="157"/>
        <v>7.3404255319148941</v>
      </c>
      <c r="X482" s="21">
        <f t="shared" si="158"/>
        <v>74.843306482185255</v>
      </c>
      <c r="Y482" s="5">
        <f t="shared" si="164"/>
        <v>17</v>
      </c>
      <c r="Z482" s="5">
        <v>75</v>
      </c>
      <c r="AA482" s="22">
        <f t="shared" si="159"/>
        <v>0.22666666666666666</v>
      </c>
    </row>
    <row r="483" spans="1:27">
      <c r="A483" s="29" t="s">
        <v>868</v>
      </c>
      <c r="B483" s="42" t="s">
        <v>869</v>
      </c>
      <c r="C483" s="5" t="s">
        <v>26</v>
      </c>
      <c r="D483" s="5" t="s">
        <v>736</v>
      </c>
      <c r="E483" s="5">
        <v>70</v>
      </c>
      <c r="F483" s="50">
        <v>-2</v>
      </c>
      <c r="G483" s="21">
        <f t="shared" si="151"/>
        <v>68</v>
      </c>
      <c r="H483" s="50">
        <f t="shared" si="160"/>
        <v>87</v>
      </c>
      <c r="I483" s="27">
        <f t="shared" si="152"/>
        <v>23.448275862068968</v>
      </c>
      <c r="J483" s="5">
        <v>3.36</v>
      </c>
      <c r="K483" s="5">
        <f t="shared" si="161"/>
        <v>3.89</v>
      </c>
      <c r="L483" s="27">
        <f t="shared" si="153"/>
        <v>38.868894601542415</v>
      </c>
      <c r="M483" s="5">
        <v>0</v>
      </c>
      <c r="N483" s="5">
        <v>0</v>
      </c>
      <c r="O483" s="12">
        <v>0</v>
      </c>
      <c r="P483" s="12">
        <f t="shared" si="162"/>
        <v>61.3</v>
      </c>
      <c r="Q483" s="27">
        <f t="shared" si="154"/>
        <v>0</v>
      </c>
      <c r="R483" s="27">
        <f t="shared" si="155"/>
        <v>38.868894601542415</v>
      </c>
      <c r="S483" s="5">
        <v>30</v>
      </c>
      <c r="T483" s="12">
        <v>0</v>
      </c>
      <c r="U483" s="28">
        <f t="shared" si="156"/>
        <v>30</v>
      </c>
      <c r="V483" s="12">
        <f t="shared" si="163"/>
        <v>47</v>
      </c>
      <c r="W483" s="27">
        <f t="shared" si="157"/>
        <v>6.3829787234042552</v>
      </c>
      <c r="X483" s="21">
        <f t="shared" si="158"/>
        <v>68.70014918701564</v>
      </c>
      <c r="Y483" s="5">
        <f t="shared" si="164"/>
        <v>67</v>
      </c>
      <c r="Z483" s="5">
        <v>75</v>
      </c>
      <c r="AA483" s="22">
        <f t="shared" si="159"/>
        <v>0.89333333333333331</v>
      </c>
    </row>
    <row r="484" spans="1:27">
      <c r="A484" s="29" t="s">
        <v>870</v>
      </c>
      <c r="B484" s="42" t="s">
        <v>871</v>
      </c>
      <c r="C484" s="5" t="s">
        <v>26</v>
      </c>
      <c r="D484" s="5" t="s">
        <v>736</v>
      </c>
      <c r="E484" s="5">
        <v>70</v>
      </c>
      <c r="F484" s="50">
        <v>-3</v>
      </c>
      <c r="G484" s="21">
        <f t="shared" si="151"/>
        <v>67</v>
      </c>
      <c r="H484" s="50">
        <f t="shared" si="160"/>
        <v>87</v>
      </c>
      <c r="I484" s="27">
        <f t="shared" si="152"/>
        <v>23.103448275862068</v>
      </c>
      <c r="J484" s="5">
        <v>3.64</v>
      </c>
      <c r="K484" s="5">
        <f t="shared" si="161"/>
        <v>3.89</v>
      </c>
      <c r="L484" s="27">
        <f t="shared" si="153"/>
        <v>42.10796915167095</v>
      </c>
      <c r="M484" s="5">
        <v>0</v>
      </c>
      <c r="N484" s="5">
        <v>0</v>
      </c>
      <c r="O484" s="12">
        <v>0</v>
      </c>
      <c r="P484" s="12">
        <f t="shared" si="162"/>
        <v>61.3</v>
      </c>
      <c r="Q484" s="27">
        <f t="shared" si="154"/>
        <v>0</v>
      </c>
      <c r="R484" s="27">
        <f t="shared" si="155"/>
        <v>42.10796915167095</v>
      </c>
      <c r="S484" s="5">
        <v>30</v>
      </c>
      <c r="T484" s="12">
        <v>0</v>
      </c>
      <c r="U484" s="28">
        <f t="shared" si="156"/>
        <v>30</v>
      </c>
      <c r="V484" s="12">
        <f t="shared" si="163"/>
        <v>47</v>
      </c>
      <c r="W484" s="27">
        <f t="shared" si="157"/>
        <v>6.3829787234042552</v>
      </c>
      <c r="X484" s="21">
        <f t="shared" si="158"/>
        <v>71.594396150937271</v>
      </c>
      <c r="Y484" s="5">
        <f t="shared" si="164"/>
        <v>50</v>
      </c>
      <c r="Z484" s="5">
        <v>75</v>
      </c>
      <c r="AA484" s="22">
        <f t="shared" si="159"/>
        <v>0.66666666666666663</v>
      </c>
    </row>
    <row r="485" spans="1:27">
      <c r="A485" s="29" t="s">
        <v>872</v>
      </c>
      <c r="B485" s="42" t="s">
        <v>873</v>
      </c>
      <c r="C485" s="5" t="s">
        <v>26</v>
      </c>
      <c r="D485" s="5" t="s">
        <v>736</v>
      </c>
      <c r="E485" s="5">
        <v>70</v>
      </c>
      <c r="F485" s="50">
        <v>3</v>
      </c>
      <c r="G485" s="21">
        <f t="shared" si="151"/>
        <v>73</v>
      </c>
      <c r="H485" s="50">
        <f t="shared" si="160"/>
        <v>87</v>
      </c>
      <c r="I485" s="27">
        <f t="shared" si="152"/>
        <v>25.172413793103448</v>
      </c>
      <c r="J485" s="5">
        <v>3.71</v>
      </c>
      <c r="K485" s="5">
        <f t="shared" si="161"/>
        <v>3.89</v>
      </c>
      <c r="L485" s="27">
        <f t="shared" si="153"/>
        <v>42.917737789203088</v>
      </c>
      <c r="M485" s="5">
        <v>0</v>
      </c>
      <c r="N485" s="5">
        <v>0</v>
      </c>
      <c r="O485" s="12">
        <v>0</v>
      </c>
      <c r="P485" s="12">
        <f t="shared" si="162"/>
        <v>61.3</v>
      </c>
      <c r="Q485" s="27">
        <f t="shared" si="154"/>
        <v>0</v>
      </c>
      <c r="R485" s="27">
        <f t="shared" si="155"/>
        <v>42.917737789203088</v>
      </c>
      <c r="S485" s="5">
        <v>30</v>
      </c>
      <c r="T485" s="12">
        <v>0</v>
      </c>
      <c r="U485" s="28">
        <f t="shared" si="156"/>
        <v>30</v>
      </c>
      <c r="V485" s="12">
        <f t="shared" si="163"/>
        <v>47</v>
      </c>
      <c r="W485" s="27">
        <f t="shared" si="157"/>
        <v>6.3829787234042552</v>
      </c>
      <c r="X485" s="21">
        <f t="shared" si="158"/>
        <v>74.473130305710782</v>
      </c>
      <c r="Y485" s="5">
        <f t="shared" si="164"/>
        <v>19</v>
      </c>
      <c r="Z485" s="5">
        <v>75</v>
      </c>
      <c r="AA485" s="22">
        <f t="shared" si="159"/>
        <v>0.25333333333333335</v>
      </c>
    </row>
    <row r="486" spans="1:27">
      <c r="A486" s="29" t="s">
        <v>874</v>
      </c>
      <c r="B486" s="42" t="s">
        <v>875</v>
      </c>
      <c r="C486" s="5" t="s">
        <v>26</v>
      </c>
      <c r="D486" s="5" t="s">
        <v>736</v>
      </c>
      <c r="E486" s="5">
        <v>70</v>
      </c>
      <c r="F486" s="50">
        <v>0</v>
      </c>
      <c r="G486" s="21">
        <f t="shared" si="151"/>
        <v>70</v>
      </c>
      <c r="H486" s="50">
        <f t="shared" si="160"/>
        <v>87</v>
      </c>
      <c r="I486" s="27">
        <f t="shared" si="152"/>
        <v>24.137931034482758</v>
      </c>
      <c r="J486" s="5">
        <v>3.57</v>
      </c>
      <c r="K486" s="5">
        <f t="shared" si="161"/>
        <v>3.89</v>
      </c>
      <c r="L486" s="27">
        <f t="shared" si="153"/>
        <v>41.298200514138813</v>
      </c>
      <c r="M486" s="5">
        <v>0</v>
      </c>
      <c r="N486" s="5">
        <v>0</v>
      </c>
      <c r="O486" s="12">
        <v>0</v>
      </c>
      <c r="P486" s="12">
        <f t="shared" si="162"/>
        <v>61.3</v>
      </c>
      <c r="Q486" s="27">
        <f t="shared" si="154"/>
        <v>0</v>
      </c>
      <c r="R486" s="27">
        <f t="shared" si="155"/>
        <v>41.298200514138813</v>
      </c>
      <c r="S486" s="5">
        <v>30</v>
      </c>
      <c r="T486" s="12">
        <v>0</v>
      </c>
      <c r="U486" s="28">
        <f t="shared" si="156"/>
        <v>30</v>
      </c>
      <c r="V486" s="12">
        <f t="shared" si="163"/>
        <v>47</v>
      </c>
      <c r="W486" s="27">
        <f t="shared" si="157"/>
        <v>6.3829787234042552</v>
      </c>
      <c r="X486" s="21">
        <f t="shared" si="158"/>
        <v>71.819110272025824</v>
      </c>
      <c r="Y486" s="5">
        <f t="shared" si="164"/>
        <v>47</v>
      </c>
      <c r="Z486" s="5">
        <v>75</v>
      </c>
      <c r="AA486" s="22">
        <f t="shared" si="159"/>
        <v>0.62666666666666671</v>
      </c>
    </row>
    <row r="487" spans="1:27">
      <c r="A487" s="29" t="s">
        <v>876</v>
      </c>
      <c r="B487" s="42" t="s">
        <v>877</v>
      </c>
      <c r="C487" s="5" t="s">
        <v>26</v>
      </c>
      <c r="D487" s="5" t="s">
        <v>736</v>
      </c>
      <c r="E487" s="5">
        <v>69</v>
      </c>
      <c r="F487" s="50">
        <v>15</v>
      </c>
      <c r="G487" s="21">
        <f t="shared" si="151"/>
        <v>84</v>
      </c>
      <c r="H487" s="50">
        <f t="shared" si="160"/>
        <v>87</v>
      </c>
      <c r="I487" s="27">
        <f t="shared" si="152"/>
        <v>28.965517241379313</v>
      </c>
      <c r="J487" s="5">
        <v>3.73</v>
      </c>
      <c r="K487" s="5">
        <f t="shared" si="161"/>
        <v>3.89</v>
      </c>
      <c r="L487" s="27">
        <f t="shared" si="153"/>
        <v>43.149100257069406</v>
      </c>
      <c r="M487" s="5">
        <v>0</v>
      </c>
      <c r="N487" s="5">
        <v>0</v>
      </c>
      <c r="O487" s="12">
        <v>4.5</v>
      </c>
      <c r="P487" s="12">
        <f t="shared" si="162"/>
        <v>61.3</v>
      </c>
      <c r="Q487" s="27">
        <f t="shared" si="154"/>
        <v>1.1011419249592169</v>
      </c>
      <c r="R487" s="27">
        <f t="shared" si="155"/>
        <v>44.250242182028622</v>
      </c>
      <c r="S487" s="5">
        <v>30</v>
      </c>
      <c r="T487" s="12">
        <v>17</v>
      </c>
      <c r="U487" s="28">
        <f t="shared" si="156"/>
        <v>47</v>
      </c>
      <c r="V487" s="12">
        <f t="shared" si="163"/>
        <v>47</v>
      </c>
      <c r="W487" s="27">
        <f t="shared" si="157"/>
        <v>10</v>
      </c>
      <c r="X487" s="21">
        <f t="shared" si="158"/>
        <v>83.215759423407931</v>
      </c>
      <c r="Y487" s="5">
        <f t="shared" si="164"/>
        <v>3</v>
      </c>
      <c r="Z487" s="5">
        <v>75</v>
      </c>
      <c r="AA487" s="22">
        <f t="shared" si="159"/>
        <v>0.04</v>
      </c>
    </row>
    <row r="488" spans="1:27">
      <c r="A488" s="29" t="s">
        <v>878</v>
      </c>
      <c r="B488" s="42" t="s">
        <v>879</v>
      </c>
      <c r="C488" s="5" t="s">
        <v>26</v>
      </c>
      <c r="D488" s="5" t="s">
        <v>736</v>
      </c>
      <c r="E488" s="5">
        <v>70</v>
      </c>
      <c r="F488" s="50">
        <v>-4</v>
      </c>
      <c r="G488" s="21">
        <f t="shared" si="151"/>
        <v>66</v>
      </c>
      <c r="H488" s="50">
        <f t="shared" si="160"/>
        <v>87</v>
      </c>
      <c r="I488" s="27">
        <f t="shared" si="152"/>
        <v>22.758620689655171</v>
      </c>
      <c r="J488" s="5">
        <v>3.27</v>
      </c>
      <c r="K488" s="5">
        <f t="shared" si="161"/>
        <v>3.89</v>
      </c>
      <c r="L488" s="27">
        <f t="shared" si="153"/>
        <v>37.827763496143959</v>
      </c>
      <c r="M488" s="5">
        <v>0</v>
      </c>
      <c r="N488" s="5">
        <v>0</v>
      </c>
      <c r="O488" s="12">
        <v>0</v>
      </c>
      <c r="P488" s="12">
        <f t="shared" si="162"/>
        <v>61.3</v>
      </c>
      <c r="Q488" s="27">
        <f t="shared" si="154"/>
        <v>0</v>
      </c>
      <c r="R488" s="27">
        <f t="shared" si="155"/>
        <v>37.827763496143959</v>
      </c>
      <c r="S488" s="5">
        <v>30</v>
      </c>
      <c r="T488" s="12">
        <v>0</v>
      </c>
      <c r="U488" s="28">
        <f t="shared" si="156"/>
        <v>30</v>
      </c>
      <c r="V488" s="12">
        <f t="shared" si="163"/>
        <v>47</v>
      </c>
      <c r="W488" s="27">
        <f t="shared" si="157"/>
        <v>6.3829787234042552</v>
      </c>
      <c r="X488" s="21">
        <f t="shared" si="158"/>
        <v>66.969362909203383</v>
      </c>
      <c r="Y488" s="5">
        <f t="shared" si="164"/>
        <v>71</v>
      </c>
      <c r="Z488" s="5">
        <v>75</v>
      </c>
      <c r="AA488" s="22">
        <f t="shared" si="159"/>
        <v>0.94666666666666666</v>
      </c>
    </row>
    <row r="489" spans="1:27">
      <c r="A489" s="31" t="s">
        <v>880</v>
      </c>
      <c r="B489" s="43" t="s">
        <v>881</v>
      </c>
      <c r="C489" s="9" t="s">
        <v>26</v>
      </c>
      <c r="D489" s="9" t="s">
        <v>736</v>
      </c>
      <c r="E489" s="9">
        <v>70</v>
      </c>
      <c r="F489" s="52">
        <v>-1.5</v>
      </c>
      <c r="G489" s="21">
        <f t="shared" si="151"/>
        <v>68.5</v>
      </c>
      <c r="H489" s="50">
        <f t="shared" si="160"/>
        <v>87</v>
      </c>
      <c r="I489" s="27">
        <f t="shared" si="152"/>
        <v>23.620689655172413</v>
      </c>
      <c r="J489" s="9">
        <v>3.75</v>
      </c>
      <c r="K489" s="5">
        <f t="shared" si="161"/>
        <v>3.89</v>
      </c>
      <c r="L489" s="27">
        <f t="shared" si="153"/>
        <v>43.380462724935732</v>
      </c>
      <c r="M489" s="9">
        <v>0</v>
      </c>
      <c r="N489" s="9">
        <v>0</v>
      </c>
      <c r="O489" s="39">
        <v>0</v>
      </c>
      <c r="P489" s="12">
        <f t="shared" si="162"/>
        <v>61.3</v>
      </c>
      <c r="Q489" s="27">
        <f t="shared" si="154"/>
        <v>0</v>
      </c>
      <c r="R489" s="27">
        <f t="shared" si="155"/>
        <v>43.380462724935732</v>
      </c>
      <c r="S489" s="5">
        <v>30</v>
      </c>
      <c r="T489" s="12">
        <v>0</v>
      </c>
      <c r="U489" s="28">
        <f t="shared" si="156"/>
        <v>30</v>
      </c>
      <c r="V489" s="12">
        <f t="shared" si="163"/>
        <v>47</v>
      </c>
      <c r="W489" s="27">
        <f t="shared" si="157"/>
        <v>6.3829787234042552</v>
      </c>
      <c r="X489" s="21">
        <f t="shared" si="158"/>
        <v>73.384131103512402</v>
      </c>
      <c r="Y489" s="5">
        <f t="shared" si="164"/>
        <v>26</v>
      </c>
      <c r="Z489" s="5">
        <v>75</v>
      </c>
      <c r="AA489" s="22">
        <f t="shared" si="159"/>
        <v>0.34666666666666668</v>
      </c>
    </row>
    <row r="490" spans="1:27">
      <c r="A490" s="29" t="s">
        <v>882</v>
      </c>
      <c r="B490" s="42" t="s">
        <v>883</v>
      </c>
      <c r="C490" s="5" t="s">
        <v>26</v>
      </c>
      <c r="D490" s="5" t="s">
        <v>736</v>
      </c>
      <c r="E490" s="5">
        <v>70</v>
      </c>
      <c r="F490" s="50">
        <v>1</v>
      </c>
      <c r="G490" s="21">
        <f t="shared" si="151"/>
        <v>71</v>
      </c>
      <c r="H490" s="50">
        <f t="shared" si="160"/>
        <v>87</v>
      </c>
      <c r="I490" s="27">
        <f t="shared" si="152"/>
        <v>24.482758620689655</v>
      </c>
      <c r="J490" s="5">
        <v>3.52</v>
      </c>
      <c r="K490" s="5">
        <f t="shared" si="161"/>
        <v>3.89</v>
      </c>
      <c r="L490" s="27">
        <f t="shared" si="153"/>
        <v>40.719794344473009</v>
      </c>
      <c r="M490" s="5">
        <v>0</v>
      </c>
      <c r="N490" s="5">
        <v>0</v>
      </c>
      <c r="O490" s="12">
        <v>7.5</v>
      </c>
      <c r="P490" s="12">
        <f t="shared" si="162"/>
        <v>61.3</v>
      </c>
      <c r="Q490" s="27">
        <f t="shared" si="154"/>
        <v>1.8352365415986949</v>
      </c>
      <c r="R490" s="27">
        <f t="shared" si="155"/>
        <v>42.555030886071705</v>
      </c>
      <c r="S490" s="5">
        <v>30</v>
      </c>
      <c r="T490" s="12">
        <v>0</v>
      </c>
      <c r="U490" s="28">
        <f t="shared" si="156"/>
        <v>30</v>
      </c>
      <c r="V490" s="12">
        <f t="shared" si="163"/>
        <v>47</v>
      </c>
      <c r="W490" s="27">
        <f t="shared" si="157"/>
        <v>6.3829787234042552</v>
      </c>
      <c r="X490" s="21">
        <f t="shared" si="158"/>
        <v>73.420768230165606</v>
      </c>
      <c r="Y490" s="5">
        <f t="shared" si="164"/>
        <v>25</v>
      </c>
      <c r="Z490" s="5">
        <v>75</v>
      </c>
      <c r="AA490" s="22">
        <f t="shared" si="159"/>
        <v>0.33333333333333331</v>
      </c>
    </row>
    <row r="491" spans="1:27">
      <c r="A491" s="3" t="s">
        <v>884</v>
      </c>
      <c r="B491" s="44" t="s">
        <v>885</v>
      </c>
      <c r="C491" s="14" t="s">
        <v>26</v>
      </c>
      <c r="D491" s="3" t="s">
        <v>886</v>
      </c>
      <c r="E491" s="4">
        <v>70</v>
      </c>
      <c r="F491" s="53">
        <v>18</v>
      </c>
      <c r="G491" s="21">
        <f t="shared" si="151"/>
        <v>88</v>
      </c>
      <c r="H491" s="53">
        <f>MAX(G$491:G$514)</f>
        <v>88</v>
      </c>
      <c r="I491" s="27">
        <f t="shared" si="152"/>
        <v>30</v>
      </c>
      <c r="J491" s="5">
        <v>3.71</v>
      </c>
      <c r="K491" s="4">
        <f>MAX(J$491:J$514)</f>
        <v>3.82</v>
      </c>
      <c r="L491" s="27">
        <f t="shared" si="153"/>
        <v>43.704188481675395</v>
      </c>
      <c r="M491" s="4">
        <v>0</v>
      </c>
      <c r="N491" s="4">
        <v>0</v>
      </c>
      <c r="O491" s="6">
        <v>7</v>
      </c>
      <c r="P491" s="6">
        <f>MAX(O$491:O$514)</f>
        <v>15.33</v>
      </c>
      <c r="Q491" s="27">
        <f t="shared" si="154"/>
        <v>6.8493150684931505</v>
      </c>
      <c r="R491" s="27">
        <f t="shared" si="155"/>
        <v>50.553503550168543</v>
      </c>
      <c r="S491" s="4">
        <v>30</v>
      </c>
      <c r="T491" s="6">
        <v>10</v>
      </c>
      <c r="U491" s="28">
        <f t="shared" si="156"/>
        <v>40</v>
      </c>
      <c r="V491" s="6">
        <f>MAX(U$491:U$514)</f>
        <v>40</v>
      </c>
      <c r="W491" s="27">
        <f t="shared" si="157"/>
        <v>10</v>
      </c>
      <c r="X491" s="21">
        <f t="shared" si="158"/>
        <v>90.553503550168543</v>
      </c>
      <c r="Y491" s="4">
        <f>RANK(X491,X$491:X$514)</f>
        <v>3</v>
      </c>
      <c r="Z491" s="4">
        <v>24</v>
      </c>
      <c r="AA491" s="22">
        <f t="shared" si="159"/>
        <v>0.125</v>
      </c>
    </row>
    <row r="492" spans="1:27">
      <c r="A492" s="3" t="s">
        <v>887</v>
      </c>
      <c r="B492" s="45" t="s">
        <v>1287</v>
      </c>
      <c r="C492" s="14" t="s">
        <v>26</v>
      </c>
      <c r="D492" s="3" t="s">
        <v>886</v>
      </c>
      <c r="E492" s="4">
        <v>70</v>
      </c>
      <c r="F492" s="55">
        <v>4</v>
      </c>
      <c r="G492" s="21">
        <f t="shared" si="151"/>
        <v>74</v>
      </c>
      <c r="H492" s="53">
        <f t="shared" ref="H492:H514" si="165">MAX(G$491:G$514)</f>
        <v>88</v>
      </c>
      <c r="I492" s="27">
        <f t="shared" si="152"/>
        <v>25.227272727272727</v>
      </c>
      <c r="J492" s="5">
        <v>3.46</v>
      </c>
      <c r="K492" s="4">
        <f t="shared" ref="K492:K514" si="166">MAX(J$491:J$514)</f>
        <v>3.82</v>
      </c>
      <c r="L492" s="27">
        <f t="shared" si="153"/>
        <v>40.759162303664922</v>
      </c>
      <c r="M492" s="4">
        <v>0</v>
      </c>
      <c r="N492" s="4">
        <v>0</v>
      </c>
      <c r="O492" s="37">
        <v>5.33</v>
      </c>
      <c r="P492" s="6">
        <f t="shared" ref="P492:P514" si="167">MAX(O$491:O$514)</f>
        <v>15.33</v>
      </c>
      <c r="Q492" s="27">
        <f t="shared" si="154"/>
        <v>5.2152641878669277</v>
      </c>
      <c r="R492" s="27">
        <f t="shared" si="155"/>
        <v>45.974426491531851</v>
      </c>
      <c r="S492" s="4">
        <v>30</v>
      </c>
      <c r="T492" s="37">
        <v>7.5</v>
      </c>
      <c r="U492" s="28">
        <f t="shared" si="156"/>
        <v>37.5</v>
      </c>
      <c r="V492" s="6">
        <f t="shared" ref="V492:V514" si="168">MAX(U$491:U$514)</f>
        <v>40</v>
      </c>
      <c r="W492" s="27">
        <f t="shared" si="157"/>
        <v>9.375</v>
      </c>
      <c r="X492" s="21">
        <f t="shared" si="158"/>
        <v>80.576699218804578</v>
      </c>
      <c r="Y492" s="4">
        <f t="shared" ref="Y492:Y514" si="169">RANK(X492,X$491:X$514)</f>
        <v>10</v>
      </c>
      <c r="Z492" s="4">
        <v>24</v>
      </c>
      <c r="AA492" s="22">
        <f t="shared" si="159"/>
        <v>0.41666666666666669</v>
      </c>
    </row>
    <row r="493" spans="1:27">
      <c r="A493" s="3" t="s">
        <v>888</v>
      </c>
      <c r="B493" s="45" t="s">
        <v>1288</v>
      </c>
      <c r="C493" s="14" t="s">
        <v>26</v>
      </c>
      <c r="D493" s="3" t="s">
        <v>886</v>
      </c>
      <c r="E493" s="4">
        <v>70</v>
      </c>
      <c r="F493" s="55">
        <v>-2</v>
      </c>
      <c r="G493" s="21">
        <f t="shared" si="151"/>
        <v>68</v>
      </c>
      <c r="H493" s="53">
        <f t="shared" si="165"/>
        <v>88</v>
      </c>
      <c r="I493" s="27">
        <f t="shared" si="152"/>
        <v>23.18181818181818</v>
      </c>
      <c r="J493" s="5">
        <v>3.32</v>
      </c>
      <c r="K493" s="4">
        <f t="shared" si="166"/>
        <v>3.82</v>
      </c>
      <c r="L493" s="27">
        <f t="shared" si="153"/>
        <v>39.109947643979062</v>
      </c>
      <c r="M493" s="4">
        <v>0</v>
      </c>
      <c r="N493" s="4">
        <v>0</v>
      </c>
      <c r="O493" s="37">
        <v>0</v>
      </c>
      <c r="P493" s="6">
        <f t="shared" si="167"/>
        <v>15.33</v>
      </c>
      <c r="Q493" s="27">
        <f t="shared" si="154"/>
        <v>0</v>
      </c>
      <c r="R493" s="27">
        <f t="shared" si="155"/>
        <v>39.109947643979062</v>
      </c>
      <c r="S493" s="4">
        <v>30</v>
      </c>
      <c r="T493" s="37">
        <v>0</v>
      </c>
      <c r="U493" s="28">
        <f t="shared" si="156"/>
        <v>30</v>
      </c>
      <c r="V493" s="6">
        <f t="shared" si="168"/>
        <v>40</v>
      </c>
      <c r="W493" s="27">
        <f t="shared" si="157"/>
        <v>7.5</v>
      </c>
      <c r="X493" s="21">
        <f t="shared" si="158"/>
        <v>69.791765825797242</v>
      </c>
      <c r="Y493" s="4">
        <f t="shared" si="169"/>
        <v>21</v>
      </c>
      <c r="Z493" s="4">
        <v>24</v>
      </c>
      <c r="AA493" s="22">
        <f t="shared" si="159"/>
        <v>0.875</v>
      </c>
    </row>
    <row r="494" spans="1:27">
      <c r="A494" s="3" t="s">
        <v>889</v>
      </c>
      <c r="B494" s="45" t="s">
        <v>1312</v>
      </c>
      <c r="C494" s="14" t="s">
        <v>26</v>
      </c>
      <c r="D494" s="3" t="s">
        <v>886</v>
      </c>
      <c r="E494" s="4">
        <v>70</v>
      </c>
      <c r="F494" s="55">
        <v>0.5</v>
      </c>
      <c r="G494" s="21">
        <f t="shared" si="151"/>
        <v>70.5</v>
      </c>
      <c r="H494" s="53">
        <f t="shared" si="165"/>
        <v>88</v>
      </c>
      <c r="I494" s="27">
        <f t="shared" si="152"/>
        <v>24.03409090909091</v>
      </c>
      <c r="J494" s="5">
        <v>3.61</v>
      </c>
      <c r="K494" s="4">
        <f t="shared" si="166"/>
        <v>3.82</v>
      </c>
      <c r="L494" s="27">
        <f t="shared" si="153"/>
        <v>42.526178010471206</v>
      </c>
      <c r="M494" s="4">
        <v>0</v>
      </c>
      <c r="N494" s="4">
        <v>0</v>
      </c>
      <c r="O494" s="37">
        <v>0</v>
      </c>
      <c r="P494" s="6">
        <f t="shared" si="167"/>
        <v>15.33</v>
      </c>
      <c r="Q494" s="27">
        <f t="shared" si="154"/>
        <v>0</v>
      </c>
      <c r="R494" s="27">
        <f t="shared" si="155"/>
        <v>42.526178010471206</v>
      </c>
      <c r="S494" s="4">
        <v>30</v>
      </c>
      <c r="T494" s="37">
        <v>0</v>
      </c>
      <c r="U494" s="28">
        <f t="shared" si="156"/>
        <v>30</v>
      </c>
      <c r="V494" s="6">
        <f t="shared" si="168"/>
        <v>40</v>
      </c>
      <c r="W494" s="27">
        <f t="shared" si="157"/>
        <v>7.5</v>
      </c>
      <c r="X494" s="21">
        <f t="shared" si="158"/>
        <v>74.06026891956212</v>
      </c>
      <c r="Y494" s="4">
        <f t="shared" si="169"/>
        <v>15</v>
      </c>
      <c r="Z494" s="4">
        <v>24</v>
      </c>
      <c r="AA494" s="22">
        <f t="shared" si="159"/>
        <v>0.625</v>
      </c>
    </row>
    <row r="495" spans="1:27">
      <c r="A495" s="3" t="s">
        <v>890</v>
      </c>
      <c r="B495" s="45" t="s">
        <v>1313</v>
      </c>
      <c r="C495" s="14" t="s">
        <v>26</v>
      </c>
      <c r="D495" s="3" t="s">
        <v>886</v>
      </c>
      <c r="E495" s="4">
        <v>70</v>
      </c>
      <c r="F495" s="55">
        <v>9</v>
      </c>
      <c r="G495" s="21">
        <f t="shared" si="151"/>
        <v>79</v>
      </c>
      <c r="H495" s="53">
        <f t="shared" si="165"/>
        <v>88</v>
      </c>
      <c r="I495" s="27">
        <f t="shared" si="152"/>
        <v>26.93181818181818</v>
      </c>
      <c r="J495" s="5">
        <v>3.82</v>
      </c>
      <c r="K495" s="4">
        <f t="shared" si="166"/>
        <v>3.82</v>
      </c>
      <c r="L495" s="27">
        <f t="shared" si="153"/>
        <v>45</v>
      </c>
      <c r="M495" s="4">
        <v>0</v>
      </c>
      <c r="N495" s="4">
        <v>0</v>
      </c>
      <c r="O495" s="37">
        <v>0</v>
      </c>
      <c r="P495" s="6">
        <f t="shared" si="167"/>
        <v>15.33</v>
      </c>
      <c r="Q495" s="27">
        <f t="shared" si="154"/>
        <v>0</v>
      </c>
      <c r="R495" s="27">
        <f t="shared" si="155"/>
        <v>45</v>
      </c>
      <c r="S495" s="4">
        <v>30</v>
      </c>
      <c r="T495" s="37">
        <v>0</v>
      </c>
      <c r="U495" s="28">
        <f t="shared" si="156"/>
        <v>30</v>
      </c>
      <c r="V495" s="6">
        <f t="shared" si="168"/>
        <v>40</v>
      </c>
      <c r="W495" s="27">
        <f t="shared" si="157"/>
        <v>7.5</v>
      </c>
      <c r="X495" s="21">
        <f t="shared" si="158"/>
        <v>79.431818181818187</v>
      </c>
      <c r="Y495" s="4">
        <f t="shared" si="169"/>
        <v>13</v>
      </c>
      <c r="Z495" s="4">
        <v>24</v>
      </c>
      <c r="AA495" s="22">
        <f t="shared" si="159"/>
        <v>0.54166666666666663</v>
      </c>
    </row>
    <row r="496" spans="1:27">
      <c r="A496" s="3" t="s">
        <v>891</v>
      </c>
      <c r="B496" s="45" t="s">
        <v>1314</v>
      </c>
      <c r="C496" s="14" t="s">
        <v>26</v>
      </c>
      <c r="D496" s="3" t="s">
        <v>886</v>
      </c>
      <c r="E496" s="4">
        <v>70</v>
      </c>
      <c r="F496" s="55">
        <v>-2</v>
      </c>
      <c r="G496" s="21">
        <f t="shared" si="151"/>
        <v>68</v>
      </c>
      <c r="H496" s="53">
        <f t="shared" si="165"/>
        <v>88</v>
      </c>
      <c r="I496" s="27">
        <f t="shared" si="152"/>
        <v>23.18181818181818</v>
      </c>
      <c r="J496" s="5">
        <v>3.39</v>
      </c>
      <c r="K496" s="4">
        <f t="shared" si="166"/>
        <v>3.82</v>
      </c>
      <c r="L496" s="27">
        <f t="shared" si="153"/>
        <v>39.934554973821996</v>
      </c>
      <c r="M496" s="4">
        <v>0</v>
      </c>
      <c r="N496" s="4">
        <v>0</v>
      </c>
      <c r="O496" s="37">
        <v>0</v>
      </c>
      <c r="P496" s="6">
        <f t="shared" si="167"/>
        <v>15.33</v>
      </c>
      <c r="Q496" s="27">
        <f t="shared" si="154"/>
        <v>0</v>
      </c>
      <c r="R496" s="27">
        <f t="shared" si="155"/>
        <v>39.934554973821996</v>
      </c>
      <c r="S496" s="4">
        <v>30</v>
      </c>
      <c r="T496" s="37">
        <v>0</v>
      </c>
      <c r="U496" s="28">
        <f t="shared" si="156"/>
        <v>30</v>
      </c>
      <c r="V496" s="6">
        <f t="shared" si="168"/>
        <v>40</v>
      </c>
      <c r="W496" s="27">
        <f t="shared" si="157"/>
        <v>7.5</v>
      </c>
      <c r="X496" s="21">
        <f t="shared" si="158"/>
        <v>70.616373155640176</v>
      </c>
      <c r="Y496" s="4">
        <f t="shared" si="169"/>
        <v>20</v>
      </c>
      <c r="Z496" s="4">
        <v>24</v>
      </c>
      <c r="AA496" s="22">
        <f t="shared" si="159"/>
        <v>0.83333333333333337</v>
      </c>
    </row>
    <row r="497" spans="1:27">
      <c r="A497" s="3" t="s">
        <v>892</v>
      </c>
      <c r="B497" s="45" t="s">
        <v>1315</v>
      </c>
      <c r="C497" s="14" t="s">
        <v>26</v>
      </c>
      <c r="D497" s="3" t="s">
        <v>886</v>
      </c>
      <c r="E497" s="4">
        <v>70</v>
      </c>
      <c r="F497" s="55">
        <v>9</v>
      </c>
      <c r="G497" s="21">
        <f t="shared" si="151"/>
        <v>79</v>
      </c>
      <c r="H497" s="53">
        <f t="shared" si="165"/>
        <v>88</v>
      </c>
      <c r="I497" s="27">
        <f t="shared" si="152"/>
        <v>26.93181818181818</v>
      </c>
      <c r="J497" s="5">
        <v>3.75</v>
      </c>
      <c r="K497" s="4">
        <f t="shared" si="166"/>
        <v>3.82</v>
      </c>
      <c r="L497" s="27">
        <f t="shared" si="153"/>
        <v>44.175392670157073</v>
      </c>
      <c r="M497" s="4">
        <v>0</v>
      </c>
      <c r="N497" s="4">
        <v>0</v>
      </c>
      <c r="O497" s="37">
        <v>0</v>
      </c>
      <c r="P497" s="6">
        <f t="shared" si="167"/>
        <v>15.33</v>
      </c>
      <c r="Q497" s="27">
        <f t="shared" si="154"/>
        <v>0</v>
      </c>
      <c r="R497" s="27">
        <f t="shared" si="155"/>
        <v>44.175392670157073</v>
      </c>
      <c r="S497" s="4">
        <v>30</v>
      </c>
      <c r="T497" s="37">
        <v>7</v>
      </c>
      <c r="U497" s="28">
        <f t="shared" si="156"/>
        <v>37</v>
      </c>
      <c r="V497" s="6">
        <f t="shared" si="168"/>
        <v>40</v>
      </c>
      <c r="W497" s="27">
        <f t="shared" si="157"/>
        <v>9.25</v>
      </c>
      <c r="X497" s="21">
        <f t="shared" si="158"/>
        <v>80.357210851975253</v>
      </c>
      <c r="Y497" s="4">
        <f t="shared" si="169"/>
        <v>11</v>
      </c>
      <c r="Z497" s="4">
        <v>24</v>
      </c>
      <c r="AA497" s="22">
        <f t="shared" si="159"/>
        <v>0.45833333333333331</v>
      </c>
    </row>
    <row r="498" spans="1:27">
      <c r="A498" s="3" t="s">
        <v>893</v>
      </c>
      <c r="B498" s="45" t="s">
        <v>1316</v>
      </c>
      <c r="C498" s="14" t="s">
        <v>26</v>
      </c>
      <c r="D498" s="3" t="s">
        <v>886</v>
      </c>
      <c r="E498" s="4">
        <v>70</v>
      </c>
      <c r="F498" s="55">
        <v>6.5</v>
      </c>
      <c r="G498" s="21">
        <f t="shared" si="151"/>
        <v>76.5</v>
      </c>
      <c r="H498" s="53">
        <f t="shared" si="165"/>
        <v>88</v>
      </c>
      <c r="I498" s="27">
        <f t="shared" si="152"/>
        <v>26.079545454545453</v>
      </c>
      <c r="J498" s="5">
        <v>3.61</v>
      </c>
      <c r="K498" s="4">
        <f t="shared" si="166"/>
        <v>3.82</v>
      </c>
      <c r="L498" s="27">
        <f t="shared" si="153"/>
        <v>42.526178010471206</v>
      </c>
      <c r="M498" s="4">
        <v>0</v>
      </c>
      <c r="N498" s="4">
        <v>0</v>
      </c>
      <c r="O498" s="37">
        <v>7</v>
      </c>
      <c r="P498" s="6">
        <f t="shared" si="167"/>
        <v>15.33</v>
      </c>
      <c r="Q498" s="27">
        <f t="shared" si="154"/>
        <v>6.8493150684931505</v>
      </c>
      <c r="R498" s="27">
        <f t="shared" si="155"/>
        <v>49.375493078964354</v>
      </c>
      <c r="S498" s="4">
        <v>30</v>
      </c>
      <c r="T498" s="37">
        <v>0</v>
      </c>
      <c r="U498" s="28">
        <f t="shared" si="156"/>
        <v>30</v>
      </c>
      <c r="V498" s="6">
        <f t="shared" si="168"/>
        <v>40</v>
      </c>
      <c r="W498" s="27">
        <f t="shared" si="157"/>
        <v>7.5</v>
      </c>
      <c r="X498" s="21">
        <f t="shared" si="158"/>
        <v>82.955038533509807</v>
      </c>
      <c r="Y498" s="4">
        <f t="shared" si="169"/>
        <v>7</v>
      </c>
      <c r="Z498" s="4">
        <v>24</v>
      </c>
      <c r="AA498" s="22">
        <f t="shared" si="159"/>
        <v>0.29166666666666669</v>
      </c>
    </row>
    <row r="499" spans="1:27">
      <c r="A499" s="3" t="s">
        <v>894</v>
      </c>
      <c r="B499" s="45" t="s">
        <v>1317</v>
      </c>
      <c r="C499" s="14" t="s">
        <v>26</v>
      </c>
      <c r="D499" s="3" t="s">
        <v>886</v>
      </c>
      <c r="E499" s="4">
        <v>70</v>
      </c>
      <c r="F499" s="55">
        <v>-2</v>
      </c>
      <c r="G499" s="21">
        <f t="shared" si="151"/>
        <v>68</v>
      </c>
      <c r="H499" s="53">
        <f t="shared" si="165"/>
        <v>88</v>
      </c>
      <c r="I499" s="27">
        <f t="shared" si="152"/>
        <v>23.18181818181818</v>
      </c>
      <c r="J499" s="5">
        <v>3.43</v>
      </c>
      <c r="K499" s="4">
        <f t="shared" si="166"/>
        <v>3.82</v>
      </c>
      <c r="L499" s="27">
        <f t="shared" si="153"/>
        <v>40.405759162303667</v>
      </c>
      <c r="M499" s="4">
        <v>0</v>
      </c>
      <c r="N499" s="4">
        <v>0</v>
      </c>
      <c r="O499" s="37">
        <v>0</v>
      </c>
      <c r="P499" s="6">
        <f t="shared" si="167"/>
        <v>15.33</v>
      </c>
      <c r="Q499" s="27">
        <f t="shared" si="154"/>
        <v>0</v>
      </c>
      <c r="R499" s="27">
        <f t="shared" si="155"/>
        <v>40.405759162303667</v>
      </c>
      <c r="S499" s="4">
        <v>30</v>
      </c>
      <c r="T499" s="37">
        <v>0</v>
      </c>
      <c r="U499" s="28">
        <f t="shared" si="156"/>
        <v>30</v>
      </c>
      <c r="V499" s="6">
        <f t="shared" si="168"/>
        <v>40</v>
      </c>
      <c r="W499" s="27">
        <f t="shared" si="157"/>
        <v>7.5</v>
      </c>
      <c r="X499" s="21">
        <f t="shared" si="158"/>
        <v>71.087577344121854</v>
      </c>
      <c r="Y499" s="4">
        <f t="shared" si="169"/>
        <v>18</v>
      </c>
      <c r="Z499" s="4">
        <v>24</v>
      </c>
      <c r="AA499" s="22">
        <f t="shared" si="159"/>
        <v>0.75</v>
      </c>
    </row>
    <row r="500" spans="1:27">
      <c r="A500" s="3" t="s">
        <v>895</v>
      </c>
      <c r="B500" s="45" t="s">
        <v>1318</v>
      </c>
      <c r="C500" s="14" t="s">
        <v>26</v>
      </c>
      <c r="D500" s="3" t="s">
        <v>886</v>
      </c>
      <c r="E500" s="4">
        <v>70</v>
      </c>
      <c r="F500" s="55">
        <v>-2</v>
      </c>
      <c r="G500" s="21">
        <f t="shared" si="151"/>
        <v>68</v>
      </c>
      <c r="H500" s="53">
        <f t="shared" si="165"/>
        <v>88</v>
      </c>
      <c r="I500" s="27">
        <f t="shared" si="152"/>
        <v>23.18181818181818</v>
      </c>
      <c r="J500" s="5">
        <v>3.29</v>
      </c>
      <c r="K500" s="4">
        <f t="shared" si="166"/>
        <v>3.82</v>
      </c>
      <c r="L500" s="27">
        <f t="shared" si="153"/>
        <v>38.7565445026178</v>
      </c>
      <c r="M500" s="4">
        <v>0</v>
      </c>
      <c r="N500" s="4">
        <v>0</v>
      </c>
      <c r="O500" s="37">
        <v>0</v>
      </c>
      <c r="P500" s="6">
        <f t="shared" si="167"/>
        <v>15.33</v>
      </c>
      <c r="Q500" s="27">
        <f t="shared" si="154"/>
        <v>0</v>
      </c>
      <c r="R500" s="27">
        <f t="shared" si="155"/>
        <v>38.7565445026178</v>
      </c>
      <c r="S500" s="4">
        <v>30</v>
      </c>
      <c r="T500" s="37">
        <v>0</v>
      </c>
      <c r="U500" s="28">
        <f t="shared" si="156"/>
        <v>30</v>
      </c>
      <c r="V500" s="6">
        <f t="shared" si="168"/>
        <v>40</v>
      </c>
      <c r="W500" s="27">
        <f t="shared" si="157"/>
        <v>7.5</v>
      </c>
      <c r="X500" s="21">
        <f t="shared" si="158"/>
        <v>69.438362684435987</v>
      </c>
      <c r="Y500" s="4">
        <f t="shared" si="169"/>
        <v>23</v>
      </c>
      <c r="Z500" s="4">
        <v>24</v>
      </c>
      <c r="AA500" s="22">
        <f t="shared" si="159"/>
        <v>0.95833333333333337</v>
      </c>
    </row>
    <row r="501" spans="1:27">
      <c r="A501" s="3" t="s">
        <v>896</v>
      </c>
      <c r="B501" s="45" t="s">
        <v>1311</v>
      </c>
      <c r="C501" s="14" t="s">
        <v>26</v>
      </c>
      <c r="D501" s="3" t="s">
        <v>886</v>
      </c>
      <c r="E501" s="4">
        <v>70</v>
      </c>
      <c r="F501" s="55">
        <v>-3</v>
      </c>
      <c r="G501" s="21">
        <f t="shared" si="151"/>
        <v>67</v>
      </c>
      <c r="H501" s="53">
        <f t="shared" si="165"/>
        <v>88</v>
      </c>
      <c r="I501" s="27">
        <f t="shared" si="152"/>
        <v>22.84090909090909</v>
      </c>
      <c r="J501" s="5">
        <v>3.43</v>
      </c>
      <c r="K501" s="4">
        <f t="shared" si="166"/>
        <v>3.82</v>
      </c>
      <c r="L501" s="27">
        <f t="shared" si="153"/>
        <v>40.405759162303667</v>
      </c>
      <c r="M501" s="4">
        <v>0</v>
      </c>
      <c r="N501" s="4">
        <v>0</v>
      </c>
      <c r="O501" s="37">
        <v>0</v>
      </c>
      <c r="P501" s="6">
        <f t="shared" si="167"/>
        <v>15.33</v>
      </c>
      <c r="Q501" s="27">
        <f t="shared" si="154"/>
        <v>0</v>
      </c>
      <c r="R501" s="27">
        <f t="shared" si="155"/>
        <v>40.405759162303667</v>
      </c>
      <c r="S501" s="4">
        <v>30</v>
      </c>
      <c r="T501" s="37">
        <v>0</v>
      </c>
      <c r="U501" s="28">
        <f t="shared" si="156"/>
        <v>30</v>
      </c>
      <c r="V501" s="6">
        <f t="shared" si="168"/>
        <v>40</v>
      </c>
      <c r="W501" s="27">
        <f t="shared" si="157"/>
        <v>7.5</v>
      </c>
      <c r="X501" s="21">
        <f t="shared" si="158"/>
        <v>70.746668253212761</v>
      </c>
      <c r="Y501" s="4">
        <f t="shared" si="169"/>
        <v>19</v>
      </c>
      <c r="Z501" s="4">
        <v>24</v>
      </c>
      <c r="AA501" s="22">
        <f t="shared" si="159"/>
        <v>0.79166666666666663</v>
      </c>
    </row>
    <row r="502" spans="1:27">
      <c r="A502" s="3" t="s">
        <v>897</v>
      </c>
      <c r="B502" s="45" t="s">
        <v>1310</v>
      </c>
      <c r="C502" s="14" t="s">
        <v>26</v>
      </c>
      <c r="D502" s="3" t="s">
        <v>886</v>
      </c>
      <c r="E502" s="4">
        <v>70</v>
      </c>
      <c r="F502" s="55">
        <v>1</v>
      </c>
      <c r="G502" s="21">
        <f t="shared" si="151"/>
        <v>71</v>
      </c>
      <c r="H502" s="53">
        <f t="shared" si="165"/>
        <v>88</v>
      </c>
      <c r="I502" s="27">
        <f t="shared" si="152"/>
        <v>24.204545454545453</v>
      </c>
      <c r="J502" s="5">
        <v>3.61</v>
      </c>
      <c r="K502" s="4">
        <f t="shared" si="166"/>
        <v>3.82</v>
      </c>
      <c r="L502" s="27">
        <f t="shared" si="153"/>
        <v>42.526178010471206</v>
      </c>
      <c r="M502" s="4">
        <v>0</v>
      </c>
      <c r="N502" s="4">
        <v>0</v>
      </c>
      <c r="O502" s="37">
        <v>12</v>
      </c>
      <c r="P502" s="6">
        <f t="shared" si="167"/>
        <v>15.33</v>
      </c>
      <c r="Q502" s="27">
        <f t="shared" si="154"/>
        <v>11.741682974559687</v>
      </c>
      <c r="R502" s="27">
        <f t="shared" si="155"/>
        <v>54.267860985030893</v>
      </c>
      <c r="S502" s="4">
        <v>30</v>
      </c>
      <c r="T502" s="37">
        <v>2</v>
      </c>
      <c r="U502" s="28">
        <f t="shared" si="156"/>
        <v>32</v>
      </c>
      <c r="V502" s="6">
        <f t="shared" si="168"/>
        <v>40</v>
      </c>
      <c r="W502" s="27">
        <f t="shared" si="157"/>
        <v>8</v>
      </c>
      <c r="X502" s="21">
        <f t="shared" si="158"/>
        <v>86.472406439576346</v>
      </c>
      <c r="Y502" s="4">
        <f t="shared" si="169"/>
        <v>4</v>
      </c>
      <c r="Z502" s="4">
        <v>24</v>
      </c>
      <c r="AA502" s="22">
        <f t="shared" si="159"/>
        <v>0.16666666666666666</v>
      </c>
    </row>
    <row r="503" spans="1:27">
      <c r="A503" s="3" t="s">
        <v>898</v>
      </c>
      <c r="B503" s="45" t="s">
        <v>1309</v>
      </c>
      <c r="C503" s="14" t="s">
        <v>26</v>
      </c>
      <c r="D503" s="3" t="s">
        <v>886</v>
      </c>
      <c r="E503" s="4">
        <v>70</v>
      </c>
      <c r="F503" s="55">
        <v>-2</v>
      </c>
      <c r="G503" s="21">
        <f t="shared" si="151"/>
        <v>68</v>
      </c>
      <c r="H503" s="53">
        <f t="shared" si="165"/>
        <v>88</v>
      </c>
      <c r="I503" s="27">
        <f t="shared" si="152"/>
        <v>23.18181818181818</v>
      </c>
      <c r="J503" s="5">
        <v>3.29</v>
      </c>
      <c r="K503" s="4">
        <f t="shared" si="166"/>
        <v>3.82</v>
      </c>
      <c r="L503" s="27">
        <f t="shared" si="153"/>
        <v>38.7565445026178</v>
      </c>
      <c r="M503" s="4">
        <v>0</v>
      </c>
      <c r="N503" s="4">
        <v>0</v>
      </c>
      <c r="O503" s="37">
        <v>0</v>
      </c>
      <c r="P503" s="6">
        <f t="shared" si="167"/>
        <v>15.33</v>
      </c>
      <c r="Q503" s="27">
        <f t="shared" si="154"/>
        <v>0</v>
      </c>
      <c r="R503" s="27">
        <f t="shared" si="155"/>
        <v>38.7565445026178</v>
      </c>
      <c r="S503" s="4">
        <v>30</v>
      </c>
      <c r="T503" s="37">
        <v>0</v>
      </c>
      <c r="U503" s="28">
        <f t="shared" si="156"/>
        <v>30</v>
      </c>
      <c r="V503" s="6">
        <f t="shared" si="168"/>
        <v>40</v>
      </c>
      <c r="W503" s="27">
        <f t="shared" si="157"/>
        <v>7.5</v>
      </c>
      <c r="X503" s="21">
        <f t="shared" si="158"/>
        <v>69.438362684435987</v>
      </c>
      <c r="Y503" s="4">
        <f t="shared" si="169"/>
        <v>23</v>
      </c>
      <c r="Z503" s="4">
        <v>24</v>
      </c>
      <c r="AA503" s="22">
        <f t="shared" si="159"/>
        <v>0.95833333333333337</v>
      </c>
    </row>
    <row r="504" spans="1:27">
      <c r="A504" s="3" t="s">
        <v>899</v>
      </c>
      <c r="B504" s="45" t="s">
        <v>1230</v>
      </c>
      <c r="C504" s="14" t="s">
        <v>26</v>
      </c>
      <c r="D504" s="3" t="s">
        <v>886</v>
      </c>
      <c r="E504" s="4">
        <v>70</v>
      </c>
      <c r="F504" s="55">
        <v>-1</v>
      </c>
      <c r="G504" s="21">
        <f t="shared" si="151"/>
        <v>69</v>
      </c>
      <c r="H504" s="53">
        <f t="shared" si="165"/>
        <v>88</v>
      </c>
      <c r="I504" s="27">
        <f t="shared" si="152"/>
        <v>23.522727272727273</v>
      </c>
      <c r="J504" s="5">
        <v>3.5</v>
      </c>
      <c r="K504" s="4">
        <f t="shared" si="166"/>
        <v>3.82</v>
      </c>
      <c r="L504" s="27">
        <f t="shared" si="153"/>
        <v>41.230366492146601</v>
      </c>
      <c r="M504" s="4">
        <v>0</v>
      </c>
      <c r="N504" s="4">
        <v>0</v>
      </c>
      <c r="O504" s="37">
        <v>0</v>
      </c>
      <c r="P504" s="6">
        <f t="shared" si="167"/>
        <v>15.33</v>
      </c>
      <c r="Q504" s="27">
        <f t="shared" si="154"/>
        <v>0</v>
      </c>
      <c r="R504" s="27">
        <f t="shared" si="155"/>
        <v>41.230366492146601</v>
      </c>
      <c r="S504" s="4">
        <v>30</v>
      </c>
      <c r="T504" s="37">
        <v>0</v>
      </c>
      <c r="U504" s="28">
        <f t="shared" si="156"/>
        <v>30</v>
      </c>
      <c r="V504" s="6">
        <f t="shared" si="168"/>
        <v>40</v>
      </c>
      <c r="W504" s="27">
        <f t="shared" si="157"/>
        <v>7.5</v>
      </c>
      <c r="X504" s="21">
        <f t="shared" si="158"/>
        <v>72.253093764873881</v>
      </c>
      <c r="Y504" s="4">
        <f t="shared" si="169"/>
        <v>16</v>
      </c>
      <c r="Z504" s="4">
        <v>24</v>
      </c>
      <c r="AA504" s="22">
        <f t="shared" si="159"/>
        <v>0.66666666666666663</v>
      </c>
    </row>
    <row r="505" spans="1:27">
      <c r="A505" s="3" t="s">
        <v>900</v>
      </c>
      <c r="B505" s="45" t="s">
        <v>1231</v>
      </c>
      <c r="C505" s="14" t="s">
        <v>26</v>
      </c>
      <c r="D505" s="3" t="s">
        <v>886</v>
      </c>
      <c r="E505" s="4">
        <v>70</v>
      </c>
      <c r="F505" s="55">
        <v>4</v>
      </c>
      <c r="G505" s="21">
        <f t="shared" si="151"/>
        <v>74</v>
      </c>
      <c r="H505" s="53">
        <f t="shared" si="165"/>
        <v>88</v>
      </c>
      <c r="I505" s="27">
        <f t="shared" si="152"/>
        <v>25.227272727272727</v>
      </c>
      <c r="J505" s="5">
        <v>3.61</v>
      </c>
      <c r="K505" s="4">
        <f t="shared" si="166"/>
        <v>3.82</v>
      </c>
      <c r="L505" s="27">
        <f t="shared" si="153"/>
        <v>42.526178010471206</v>
      </c>
      <c r="M505" s="4">
        <v>0</v>
      </c>
      <c r="N505" s="4">
        <v>0</v>
      </c>
      <c r="O505" s="37">
        <v>7</v>
      </c>
      <c r="P505" s="6">
        <f t="shared" si="167"/>
        <v>15.33</v>
      </c>
      <c r="Q505" s="27">
        <f t="shared" si="154"/>
        <v>6.8493150684931505</v>
      </c>
      <c r="R505" s="27">
        <f t="shared" si="155"/>
        <v>49.375493078964354</v>
      </c>
      <c r="S505" s="4">
        <v>30</v>
      </c>
      <c r="T505" s="37">
        <v>0</v>
      </c>
      <c r="U505" s="28">
        <f t="shared" si="156"/>
        <v>30</v>
      </c>
      <c r="V505" s="6">
        <f t="shared" si="168"/>
        <v>40</v>
      </c>
      <c r="W505" s="27">
        <f t="shared" si="157"/>
        <v>7.5</v>
      </c>
      <c r="X505" s="21">
        <f t="shared" si="158"/>
        <v>82.102765806237073</v>
      </c>
      <c r="Y505" s="4">
        <f t="shared" si="169"/>
        <v>9</v>
      </c>
      <c r="Z505" s="4">
        <v>24</v>
      </c>
      <c r="AA505" s="22">
        <f t="shared" si="159"/>
        <v>0.375</v>
      </c>
    </row>
    <row r="506" spans="1:27">
      <c r="A506" s="3" t="s">
        <v>901</v>
      </c>
      <c r="B506" s="45" t="s">
        <v>1232</v>
      </c>
      <c r="C506" s="14" t="s">
        <v>26</v>
      </c>
      <c r="D506" s="3" t="s">
        <v>886</v>
      </c>
      <c r="E506" s="4">
        <v>70</v>
      </c>
      <c r="F506" s="53">
        <v>7</v>
      </c>
      <c r="G506" s="21">
        <f t="shared" si="151"/>
        <v>77</v>
      </c>
      <c r="H506" s="53">
        <f t="shared" si="165"/>
        <v>88</v>
      </c>
      <c r="I506" s="27">
        <f t="shared" si="152"/>
        <v>26.25</v>
      </c>
      <c r="J506" s="5">
        <v>3.54</v>
      </c>
      <c r="K506" s="4">
        <f t="shared" si="166"/>
        <v>3.82</v>
      </c>
      <c r="L506" s="27">
        <f t="shared" si="153"/>
        <v>41.701570680628272</v>
      </c>
      <c r="M506" s="4">
        <v>0</v>
      </c>
      <c r="N506" s="4">
        <v>0</v>
      </c>
      <c r="O506" s="6">
        <v>15.33</v>
      </c>
      <c r="P506" s="6">
        <f t="shared" si="167"/>
        <v>15.33</v>
      </c>
      <c r="Q506" s="27">
        <f t="shared" si="154"/>
        <v>15</v>
      </c>
      <c r="R506" s="27">
        <f t="shared" si="155"/>
        <v>56.701570680628272</v>
      </c>
      <c r="S506" s="4">
        <v>30</v>
      </c>
      <c r="T506" s="6">
        <v>7</v>
      </c>
      <c r="U506" s="28">
        <f t="shared" si="156"/>
        <v>37</v>
      </c>
      <c r="V506" s="6">
        <f t="shared" si="168"/>
        <v>40</v>
      </c>
      <c r="W506" s="27">
        <f t="shared" si="157"/>
        <v>9.25</v>
      </c>
      <c r="X506" s="21">
        <f t="shared" si="158"/>
        <v>92.201570680628265</v>
      </c>
      <c r="Y506" s="4">
        <f t="shared" si="169"/>
        <v>1</v>
      </c>
      <c r="Z506" s="4">
        <v>24</v>
      </c>
      <c r="AA506" s="22">
        <f t="shared" si="159"/>
        <v>4.1666666666666664E-2</v>
      </c>
    </row>
    <row r="507" spans="1:27">
      <c r="A507" s="3" t="s">
        <v>902</v>
      </c>
      <c r="B507" s="45" t="s">
        <v>1283</v>
      </c>
      <c r="C507" s="14" t="s">
        <v>26</v>
      </c>
      <c r="D507" s="3" t="s">
        <v>886</v>
      </c>
      <c r="E507" s="4">
        <v>70</v>
      </c>
      <c r="F507" s="53">
        <v>7</v>
      </c>
      <c r="G507" s="21">
        <f t="shared" si="151"/>
        <v>77</v>
      </c>
      <c r="H507" s="53">
        <f t="shared" si="165"/>
        <v>88</v>
      </c>
      <c r="I507" s="27">
        <f t="shared" si="152"/>
        <v>26.25</v>
      </c>
      <c r="J507" s="5">
        <v>3.14</v>
      </c>
      <c r="K507" s="4">
        <f t="shared" si="166"/>
        <v>3.82</v>
      </c>
      <c r="L507" s="27">
        <f t="shared" si="153"/>
        <v>36.989528795811523</v>
      </c>
      <c r="M507" s="4">
        <v>0</v>
      </c>
      <c r="N507" s="4">
        <v>0</v>
      </c>
      <c r="O507" s="6">
        <v>2</v>
      </c>
      <c r="P507" s="6">
        <f t="shared" si="167"/>
        <v>15.33</v>
      </c>
      <c r="Q507" s="27">
        <f t="shared" si="154"/>
        <v>1.9569471624266144</v>
      </c>
      <c r="R507" s="27">
        <f t="shared" si="155"/>
        <v>38.946475958238139</v>
      </c>
      <c r="S507" s="4">
        <v>30</v>
      </c>
      <c r="T507" s="6">
        <v>7</v>
      </c>
      <c r="U507" s="28">
        <f t="shared" si="156"/>
        <v>37</v>
      </c>
      <c r="V507" s="6">
        <f t="shared" si="168"/>
        <v>40</v>
      </c>
      <c r="W507" s="27">
        <f t="shared" si="157"/>
        <v>9.25</v>
      </c>
      <c r="X507" s="21">
        <f t="shared" si="158"/>
        <v>74.446475958238139</v>
      </c>
      <c r="Y507" s="4">
        <f t="shared" si="169"/>
        <v>14</v>
      </c>
      <c r="Z507" s="4">
        <v>24</v>
      </c>
      <c r="AA507" s="22">
        <f t="shared" si="159"/>
        <v>0.58333333333333337</v>
      </c>
    </row>
    <row r="508" spans="1:27">
      <c r="A508" s="3" t="s">
        <v>903</v>
      </c>
      <c r="B508" s="45" t="s">
        <v>1284</v>
      </c>
      <c r="C508" s="14" t="s">
        <v>26</v>
      </c>
      <c r="D508" s="3" t="s">
        <v>886</v>
      </c>
      <c r="E508" s="4">
        <v>70</v>
      </c>
      <c r="F508" s="53">
        <v>-5</v>
      </c>
      <c r="G508" s="21">
        <f t="shared" si="151"/>
        <v>65</v>
      </c>
      <c r="H508" s="53">
        <f t="shared" si="165"/>
        <v>88</v>
      </c>
      <c r="I508" s="27">
        <f t="shared" si="152"/>
        <v>22.15909090909091</v>
      </c>
      <c r="J508" s="5">
        <v>3.39</v>
      </c>
      <c r="K508" s="4">
        <f t="shared" si="166"/>
        <v>3.82</v>
      </c>
      <c r="L508" s="27">
        <f t="shared" si="153"/>
        <v>39.934554973821996</v>
      </c>
      <c r="M508" s="4">
        <v>0</v>
      </c>
      <c r="N508" s="4">
        <v>0</v>
      </c>
      <c r="O508" s="6">
        <v>0</v>
      </c>
      <c r="P508" s="6">
        <f t="shared" si="167"/>
        <v>15.33</v>
      </c>
      <c r="Q508" s="27">
        <f t="shared" si="154"/>
        <v>0</v>
      </c>
      <c r="R508" s="27">
        <f t="shared" si="155"/>
        <v>39.934554973821996</v>
      </c>
      <c r="S508" s="4">
        <v>30</v>
      </c>
      <c r="T508" s="6">
        <v>0</v>
      </c>
      <c r="U508" s="28">
        <f t="shared" si="156"/>
        <v>30</v>
      </c>
      <c r="V508" s="6">
        <f t="shared" si="168"/>
        <v>40</v>
      </c>
      <c r="W508" s="27">
        <f t="shared" si="157"/>
        <v>7.5</v>
      </c>
      <c r="X508" s="21">
        <f t="shared" si="158"/>
        <v>69.593645882912909</v>
      </c>
      <c r="Y508" s="4">
        <f t="shared" si="169"/>
        <v>22</v>
      </c>
      <c r="Z508" s="4">
        <v>24</v>
      </c>
      <c r="AA508" s="22">
        <f t="shared" si="159"/>
        <v>0.91666666666666663</v>
      </c>
    </row>
    <row r="509" spans="1:27">
      <c r="A509" s="3" t="s">
        <v>904</v>
      </c>
      <c r="B509" s="45" t="s">
        <v>1303</v>
      </c>
      <c r="C509" s="14" t="s">
        <v>26</v>
      </c>
      <c r="D509" s="3" t="s">
        <v>886</v>
      </c>
      <c r="E509" s="4">
        <v>70</v>
      </c>
      <c r="F509" s="53">
        <v>3</v>
      </c>
      <c r="G509" s="21">
        <f t="shared" si="151"/>
        <v>73</v>
      </c>
      <c r="H509" s="53">
        <f t="shared" si="165"/>
        <v>88</v>
      </c>
      <c r="I509" s="27">
        <f t="shared" si="152"/>
        <v>24.886363636363637</v>
      </c>
      <c r="J509" s="5">
        <v>3.46</v>
      </c>
      <c r="K509" s="4">
        <f t="shared" si="166"/>
        <v>3.82</v>
      </c>
      <c r="L509" s="27">
        <f t="shared" si="153"/>
        <v>40.759162303664922</v>
      </c>
      <c r="M509" s="4">
        <v>0</v>
      </c>
      <c r="N509" s="4">
        <v>0</v>
      </c>
      <c r="O509" s="6">
        <v>5</v>
      </c>
      <c r="P509" s="6">
        <f t="shared" si="167"/>
        <v>15.33</v>
      </c>
      <c r="Q509" s="27">
        <f t="shared" si="154"/>
        <v>4.8923679060665357</v>
      </c>
      <c r="R509" s="27">
        <f t="shared" si="155"/>
        <v>45.651530209731462</v>
      </c>
      <c r="S509" s="4">
        <v>30</v>
      </c>
      <c r="T509" s="6">
        <v>7</v>
      </c>
      <c r="U509" s="28">
        <f t="shared" si="156"/>
        <v>37</v>
      </c>
      <c r="V509" s="6">
        <f t="shared" si="168"/>
        <v>40</v>
      </c>
      <c r="W509" s="27">
        <f t="shared" si="157"/>
        <v>9.25</v>
      </c>
      <c r="X509" s="21">
        <f t="shared" si="158"/>
        <v>79.787893846095102</v>
      </c>
      <c r="Y509" s="4">
        <f t="shared" si="169"/>
        <v>12</v>
      </c>
      <c r="Z509" s="4">
        <v>24</v>
      </c>
      <c r="AA509" s="22">
        <f t="shared" si="159"/>
        <v>0.5</v>
      </c>
    </row>
    <row r="510" spans="1:27">
      <c r="A510" s="3" t="s">
        <v>905</v>
      </c>
      <c r="B510" s="45" t="s">
        <v>1304</v>
      </c>
      <c r="C510" s="14" t="s">
        <v>26</v>
      </c>
      <c r="D510" s="3" t="s">
        <v>886</v>
      </c>
      <c r="E510" s="4">
        <v>70</v>
      </c>
      <c r="F510" s="53">
        <v>0</v>
      </c>
      <c r="G510" s="21">
        <f t="shared" si="151"/>
        <v>70</v>
      </c>
      <c r="H510" s="53">
        <f t="shared" si="165"/>
        <v>88</v>
      </c>
      <c r="I510" s="27">
        <f t="shared" si="152"/>
        <v>23.863636363636363</v>
      </c>
      <c r="J510" s="5">
        <v>3.68</v>
      </c>
      <c r="K510" s="4">
        <f t="shared" si="166"/>
        <v>3.82</v>
      </c>
      <c r="L510" s="27">
        <f t="shared" si="153"/>
        <v>43.35078534031414</v>
      </c>
      <c r="M510" s="4">
        <v>0</v>
      </c>
      <c r="N510" s="4">
        <v>0</v>
      </c>
      <c r="O510" s="6">
        <v>10</v>
      </c>
      <c r="P510" s="6">
        <f t="shared" si="167"/>
        <v>15.33</v>
      </c>
      <c r="Q510" s="27">
        <f t="shared" si="154"/>
        <v>9.7847358121330714</v>
      </c>
      <c r="R510" s="27">
        <f t="shared" si="155"/>
        <v>53.135521152447211</v>
      </c>
      <c r="S510" s="4">
        <v>30</v>
      </c>
      <c r="T510" s="6">
        <v>0</v>
      </c>
      <c r="U510" s="28">
        <f t="shared" si="156"/>
        <v>30</v>
      </c>
      <c r="V510" s="6">
        <f t="shared" si="168"/>
        <v>40</v>
      </c>
      <c r="W510" s="27">
        <f t="shared" si="157"/>
        <v>7.5</v>
      </c>
      <c r="X510" s="21">
        <f t="shared" si="158"/>
        <v>84.499157516083571</v>
      </c>
      <c r="Y510" s="4">
        <f t="shared" si="169"/>
        <v>6</v>
      </c>
      <c r="Z510" s="4">
        <v>24</v>
      </c>
      <c r="AA510" s="22">
        <f t="shared" si="159"/>
        <v>0.25</v>
      </c>
    </row>
    <row r="511" spans="1:27">
      <c r="A511" s="3" t="s">
        <v>906</v>
      </c>
      <c r="B511" s="45" t="s">
        <v>1305</v>
      </c>
      <c r="C511" s="14" t="s">
        <v>26</v>
      </c>
      <c r="D511" s="3" t="s">
        <v>886</v>
      </c>
      <c r="E511" s="4">
        <v>70</v>
      </c>
      <c r="F511" s="53">
        <v>7</v>
      </c>
      <c r="G511" s="21">
        <f t="shared" si="151"/>
        <v>77</v>
      </c>
      <c r="H511" s="53">
        <f t="shared" si="165"/>
        <v>88</v>
      </c>
      <c r="I511" s="27">
        <f t="shared" si="152"/>
        <v>26.25</v>
      </c>
      <c r="J511" s="5">
        <v>3.68</v>
      </c>
      <c r="K511" s="4">
        <f t="shared" si="166"/>
        <v>3.82</v>
      </c>
      <c r="L511" s="27">
        <f t="shared" si="153"/>
        <v>43.35078534031414</v>
      </c>
      <c r="M511" s="4">
        <v>0</v>
      </c>
      <c r="N511" s="4">
        <v>0</v>
      </c>
      <c r="O511" s="6">
        <v>5</v>
      </c>
      <c r="P511" s="6">
        <f t="shared" si="167"/>
        <v>15.33</v>
      </c>
      <c r="Q511" s="27">
        <f t="shared" si="154"/>
        <v>4.8923679060665357</v>
      </c>
      <c r="R511" s="27">
        <f t="shared" si="155"/>
        <v>48.243153246380672</v>
      </c>
      <c r="S511" s="4">
        <v>30</v>
      </c>
      <c r="T511" s="6">
        <v>3.5</v>
      </c>
      <c r="U511" s="28">
        <f t="shared" si="156"/>
        <v>33.5</v>
      </c>
      <c r="V511" s="6">
        <f t="shared" si="168"/>
        <v>40</v>
      </c>
      <c r="W511" s="27">
        <f t="shared" si="157"/>
        <v>8.375</v>
      </c>
      <c r="X511" s="21">
        <f t="shared" si="158"/>
        <v>82.868153246380672</v>
      </c>
      <c r="Y511" s="4">
        <f t="shared" si="169"/>
        <v>8</v>
      </c>
      <c r="Z511" s="4">
        <v>24</v>
      </c>
      <c r="AA511" s="22">
        <f t="shared" si="159"/>
        <v>0.33333333333333331</v>
      </c>
    </row>
    <row r="512" spans="1:27">
      <c r="A512" s="3" t="s">
        <v>907</v>
      </c>
      <c r="B512" s="45" t="s">
        <v>1306</v>
      </c>
      <c r="C512" s="14" t="s">
        <v>26</v>
      </c>
      <c r="D512" s="3" t="s">
        <v>886</v>
      </c>
      <c r="E512" s="4">
        <v>70</v>
      </c>
      <c r="F512" s="53">
        <v>-3</v>
      </c>
      <c r="G512" s="21">
        <f t="shared" si="151"/>
        <v>67</v>
      </c>
      <c r="H512" s="53">
        <f t="shared" si="165"/>
        <v>88</v>
      </c>
      <c r="I512" s="27">
        <f t="shared" si="152"/>
        <v>22.84090909090909</v>
      </c>
      <c r="J512" s="5">
        <v>3.46</v>
      </c>
      <c r="K512" s="4">
        <f t="shared" si="166"/>
        <v>3.82</v>
      </c>
      <c r="L512" s="27">
        <f t="shared" si="153"/>
        <v>40.759162303664922</v>
      </c>
      <c r="M512" s="4">
        <v>0</v>
      </c>
      <c r="N512" s="4">
        <v>0</v>
      </c>
      <c r="O512" s="6">
        <v>0</v>
      </c>
      <c r="P512" s="6">
        <f t="shared" si="167"/>
        <v>15.33</v>
      </c>
      <c r="Q512" s="27">
        <f t="shared" si="154"/>
        <v>0</v>
      </c>
      <c r="R512" s="27">
        <f t="shared" si="155"/>
        <v>40.759162303664922</v>
      </c>
      <c r="S512" s="4">
        <v>30</v>
      </c>
      <c r="T512" s="6">
        <v>0</v>
      </c>
      <c r="U512" s="28">
        <f t="shared" si="156"/>
        <v>30</v>
      </c>
      <c r="V512" s="6">
        <f t="shared" si="168"/>
        <v>40</v>
      </c>
      <c r="W512" s="27">
        <f t="shared" si="157"/>
        <v>7.5</v>
      </c>
      <c r="X512" s="21">
        <f t="shared" si="158"/>
        <v>71.100071394574016</v>
      </c>
      <c r="Y512" s="4">
        <f t="shared" si="169"/>
        <v>17</v>
      </c>
      <c r="Z512" s="4">
        <v>24</v>
      </c>
      <c r="AA512" s="22">
        <f t="shared" si="159"/>
        <v>0.70833333333333337</v>
      </c>
    </row>
    <row r="513" spans="1:27">
      <c r="A513" s="7" t="s">
        <v>908</v>
      </c>
      <c r="B513" s="46" t="s">
        <v>1307</v>
      </c>
      <c r="C513" s="17" t="s">
        <v>26</v>
      </c>
      <c r="D513" s="7" t="s">
        <v>886</v>
      </c>
      <c r="E513" s="8">
        <v>70</v>
      </c>
      <c r="F513" s="56">
        <v>8</v>
      </c>
      <c r="G513" s="21">
        <f t="shared" si="151"/>
        <v>78</v>
      </c>
      <c r="H513" s="53">
        <f t="shared" si="165"/>
        <v>88</v>
      </c>
      <c r="I513" s="27">
        <f t="shared" si="152"/>
        <v>26.59090909090909</v>
      </c>
      <c r="J513" s="9">
        <v>3.64</v>
      </c>
      <c r="K513" s="4">
        <f t="shared" si="166"/>
        <v>3.82</v>
      </c>
      <c r="L513" s="27">
        <f t="shared" si="153"/>
        <v>42.879581151832468</v>
      </c>
      <c r="M513" s="8">
        <v>0</v>
      </c>
      <c r="N513" s="8">
        <v>0</v>
      </c>
      <c r="O513" s="10">
        <v>7</v>
      </c>
      <c r="P513" s="6">
        <f t="shared" si="167"/>
        <v>15.33</v>
      </c>
      <c r="Q513" s="27">
        <f t="shared" si="154"/>
        <v>6.8493150684931505</v>
      </c>
      <c r="R513" s="27">
        <f t="shared" si="155"/>
        <v>49.728896220325616</v>
      </c>
      <c r="S513" s="8">
        <v>30</v>
      </c>
      <c r="T513" s="10">
        <v>9.5</v>
      </c>
      <c r="U513" s="28">
        <f t="shared" si="156"/>
        <v>39.5</v>
      </c>
      <c r="V513" s="6">
        <f t="shared" si="168"/>
        <v>40</v>
      </c>
      <c r="W513" s="27">
        <f t="shared" si="157"/>
        <v>9.875</v>
      </c>
      <c r="X513" s="21">
        <f t="shared" si="158"/>
        <v>86.194805311234703</v>
      </c>
      <c r="Y513" s="4">
        <f t="shared" si="169"/>
        <v>5</v>
      </c>
      <c r="Z513" s="8">
        <v>24</v>
      </c>
      <c r="AA513" s="22">
        <f t="shared" si="159"/>
        <v>0.20833333333333334</v>
      </c>
    </row>
    <row r="514" spans="1:27">
      <c r="A514" s="11" t="s">
        <v>909</v>
      </c>
      <c r="B514" s="47" t="s">
        <v>1308</v>
      </c>
      <c r="C514" s="11" t="s">
        <v>26</v>
      </c>
      <c r="D514" s="11" t="s">
        <v>886</v>
      </c>
      <c r="E514" s="5">
        <v>70</v>
      </c>
      <c r="F514" s="50">
        <v>17</v>
      </c>
      <c r="G514" s="21">
        <f t="shared" si="151"/>
        <v>87</v>
      </c>
      <c r="H514" s="53">
        <f t="shared" si="165"/>
        <v>88</v>
      </c>
      <c r="I514" s="27">
        <f t="shared" si="152"/>
        <v>29.65909090909091</v>
      </c>
      <c r="J514" s="5">
        <v>3.57</v>
      </c>
      <c r="K514" s="4">
        <f t="shared" si="166"/>
        <v>3.82</v>
      </c>
      <c r="L514" s="27">
        <f t="shared" si="153"/>
        <v>42.054973821989527</v>
      </c>
      <c r="M514" s="5">
        <v>0</v>
      </c>
      <c r="N514" s="5">
        <v>0</v>
      </c>
      <c r="O514" s="12">
        <v>11.5</v>
      </c>
      <c r="P514" s="6">
        <f t="shared" si="167"/>
        <v>15.33</v>
      </c>
      <c r="Q514" s="27">
        <f t="shared" si="154"/>
        <v>11.252446183953033</v>
      </c>
      <c r="R514" s="27">
        <f t="shared" si="155"/>
        <v>53.307420005942561</v>
      </c>
      <c r="S514" s="5">
        <v>30</v>
      </c>
      <c r="T514" s="12">
        <v>0.5</v>
      </c>
      <c r="U514" s="28">
        <f t="shared" si="156"/>
        <v>30.5</v>
      </c>
      <c r="V514" s="6">
        <f t="shared" si="168"/>
        <v>40</v>
      </c>
      <c r="W514" s="27">
        <f t="shared" si="157"/>
        <v>7.625</v>
      </c>
      <c r="X514" s="21">
        <f t="shared" si="158"/>
        <v>90.591510915033467</v>
      </c>
      <c r="Y514" s="4">
        <f t="shared" si="169"/>
        <v>2</v>
      </c>
      <c r="Z514" s="5">
        <v>24</v>
      </c>
      <c r="AA514" s="22">
        <f t="shared" si="159"/>
        <v>8.3333333333333329E-2</v>
      </c>
    </row>
    <row r="515" spans="1:27">
      <c r="A515" s="3" t="s">
        <v>910</v>
      </c>
      <c r="B515" s="45" t="s">
        <v>911</v>
      </c>
      <c r="C515" s="14" t="s">
        <v>26</v>
      </c>
      <c r="D515" s="3" t="s">
        <v>912</v>
      </c>
      <c r="E515" s="4">
        <v>70</v>
      </c>
      <c r="F515" s="53">
        <v>1</v>
      </c>
      <c r="G515" s="21">
        <f t="shared" si="151"/>
        <v>71</v>
      </c>
      <c r="H515" s="53">
        <f>MAX(G$515:G$539)</f>
        <v>90</v>
      </c>
      <c r="I515" s="27">
        <f t="shared" si="152"/>
        <v>23.666666666666664</v>
      </c>
      <c r="J515" s="5">
        <v>3.61</v>
      </c>
      <c r="K515" s="4">
        <f>MAX(J$515:J$539)</f>
        <v>4.04</v>
      </c>
      <c r="L515" s="27">
        <f t="shared" si="153"/>
        <v>40.210396039603964</v>
      </c>
      <c r="M515" s="4">
        <v>0</v>
      </c>
      <c r="N515" s="4">
        <v>0</v>
      </c>
      <c r="O515" s="6">
        <v>0</v>
      </c>
      <c r="P515" s="6">
        <f>MAX(O$515:O$539)</f>
        <v>11.83</v>
      </c>
      <c r="Q515" s="27">
        <f t="shared" si="154"/>
        <v>0</v>
      </c>
      <c r="R515" s="27">
        <f t="shared" si="155"/>
        <v>40.210396039603964</v>
      </c>
      <c r="S515" s="4">
        <v>30</v>
      </c>
      <c r="T515" s="6">
        <v>0</v>
      </c>
      <c r="U515" s="28">
        <f t="shared" si="156"/>
        <v>30</v>
      </c>
      <c r="V515" s="6">
        <f>MAX(U$515:U$539)</f>
        <v>37</v>
      </c>
      <c r="W515" s="27">
        <f t="shared" si="157"/>
        <v>8.1081081081081088</v>
      </c>
      <c r="X515" s="21">
        <f t="shared" si="158"/>
        <v>71.985170814378733</v>
      </c>
      <c r="Y515" s="4">
        <f>RANK(X515,X$515:X$539)</f>
        <v>16</v>
      </c>
      <c r="Z515" s="4">
        <v>25</v>
      </c>
      <c r="AA515" s="22">
        <f t="shared" si="159"/>
        <v>0.64</v>
      </c>
    </row>
    <row r="516" spans="1:27">
      <c r="A516" s="3" t="s">
        <v>913</v>
      </c>
      <c r="B516" s="45" t="s">
        <v>914</v>
      </c>
      <c r="C516" s="14" t="s">
        <v>26</v>
      </c>
      <c r="D516" s="3" t="s">
        <v>912</v>
      </c>
      <c r="E516" s="4">
        <v>70</v>
      </c>
      <c r="F516" s="53">
        <v>4</v>
      </c>
      <c r="G516" s="21">
        <f t="shared" si="151"/>
        <v>74</v>
      </c>
      <c r="H516" s="53">
        <f t="shared" ref="H516:H539" si="170">MAX(G$515:G$539)</f>
        <v>90</v>
      </c>
      <c r="I516" s="27">
        <f t="shared" si="152"/>
        <v>24.666666666666664</v>
      </c>
      <c r="J516" s="5">
        <v>3.68</v>
      </c>
      <c r="K516" s="4">
        <f t="shared" ref="K516:K539" si="171">MAX(J$515:J$539)</f>
        <v>4.04</v>
      </c>
      <c r="L516" s="27">
        <f t="shared" si="153"/>
        <v>40.990099009900995</v>
      </c>
      <c r="M516" s="4">
        <v>0</v>
      </c>
      <c r="N516" s="4">
        <v>0</v>
      </c>
      <c r="O516" s="6">
        <v>5</v>
      </c>
      <c r="P516" s="6">
        <f t="shared" ref="P516:P539" si="172">MAX(O$515:O$539)</f>
        <v>11.83</v>
      </c>
      <c r="Q516" s="27">
        <f t="shared" si="154"/>
        <v>6.3398140321217245</v>
      </c>
      <c r="R516" s="27">
        <f t="shared" si="155"/>
        <v>47.329913042022717</v>
      </c>
      <c r="S516" s="4">
        <v>30</v>
      </c>
      <c r="T516" s="6">
        <v>0</v>
      </c>
      <c r="U516" s="28">
        <f t="shared" si="156"/>
        <v>30</v>
      </c>
      <c r="V516" s="6">
        <v>37</v>
      </c>
      <c r="W516" s="27">
        <f t="shared" si="157"/>
        <v>8.1081081081081088</v>
      </c>
      <c r="X516" s="21">
        <f t="shared" si="158"/>
        <v>80.104687816797494</v>
      </c>
      <c r="Y516" s="4">
        <f t="shared" ref="Y516:Y539" si="173">RANK(X516,X$515:X$539)</f>
        <v>9</v>
      </c>
      <c r="Z516" s="4">
        <v>25</v>
      </c>
      <c r="AA516" s="22">
        <f t="shared" si="159"/>
        <v>0.36</v>
      </c>
    </row>
    <row r="517" spans="1:27">
      <c r="A517" s="3" t="s">
        <v>915</v>
      </c>
      <c r="B517" s="45" t="s">
        <v>916</v>
      </c>
      <c r="C517" s="14" t="s">
        <v>26</v>
      </c>
      <c r="D517" s="3" t="s">
        <v>912</v>
      </c>
      <c r="E517" s="4">
        <v>70</v>
      </c>
      <c r="F517" s="53">
        <v>2.5</v>
      </c>
      <c r="G517" s="21">
        <f t="shared" si="151"/>
        <v>72.5</v>
      </c>
      <c r="H517" s="53">
        <f t="shared" si="170"/>
        <v>90</v>
      </c>
      <c r="I517" s="27">
        <f t="shared" si="152"/>
        <v>24.166666666666668</v>
      </c>
      <c r="J517" s="5">
        <v>3.5</v>
      </c>
      <c r="K517" s="4">
        <f t="shared" si="171"/>
        <v>4.04</v>
      </c>
      <c r="L517" s="27">
        <f t="shared" si="153"/>
        <v>38.985148514851488</v>
      </c>
      <c r="M517" s="4">
        <v>0</v>
      </c>
      <c r="N517" s="4">
        <v>0</v>
      </c>
      <c r="O517" s="6">
        <v>3.5</v>
      </c>
      <c r="P517" s="6">
        <f t="shared" si="172"/>
        <v>11.83</v>
      </c>
      <c r="Q517" s="27">
        <f t="shared" si="154"/>
        <v>4.4378698224852071</v>
      </c>
      <c r="R517" s="27">
        <f t="shared" si="155"/>
        <v>43.423018337336693</v>
      </c>
      <c r="S517" s="4">
        <v>30</v>
      </c>
      <c r="T517" s="6">
        <v>2.5</v>
      </c>
      <c r="U517" s="28">
        <f t="shared" si="156"/>
        <v>32.5</v>
      </c>
      <c r="V517" s="6">
        <v>37</v>
      </c>
      <c r="W517" s="27">
        <f t="shared" si="157"/>
        <v>8.7837837837837842</v>
      </c>
      <c r="X517" s="21">
        <f t="shared" si="158"/>
        <v>76.373468787787147</v>
      </c>
      <c r="Y517" s="4">
        <f t="shared" si="173"/>
        <v>11</v>
      </c>
      <c r="Z517" s="4">
        <v>25</v>
      </c>
      <c r="AA517" s="22">
        <f t="shared" si="159"/>
        <v>0.44</v>
      </c>
    </row>
    <row r="518" spans="1:27">
      <c r="A518" s="3" t="s">
        <v>917</v>
      </c>
      <c r="B518" s="45" t="s">
        <v>918</v>
      </c>
      <c r="C518" s="14" t="s">
        <v>26</v>
      </c>
      <c r="D518" s="3" t="s">
        <v>912</v>
      </c>
      <c r="E518" s="4">
        <v>70</v>
      </c>
      <c r="F518" s="53">
        <v>0.5</v>
      </c>
      <c r="G518" s="21">
        <f t="shared" si="151"/>
        <v>70.5</v>
      </c>
      <c r="H518" s="53">
        <f t="shared" si="170"/>
        <v>90</v>
      </c>
      <c r="I518" s="27">
        <f t="shared" si="152"/>
        <v>23.5</v>
      </c>
      <c r="J518" s="5">
        <v>3.25</v>
      </c>
      <c r="K518" s="4">
        <f t="shared" si="171"/>
        <v>4.04</v>
      </c>
      <c r="L518" s="27">
        <f t="shared" si="153"/>
        <v>36.200495049504951</v>
      </c>
      <c r="M518" s="4">
        <v>0</v>
      </c>
      <c r="N518" s="4">
        <v>0</v>
      </c>
      <c r="O518" s="6">
        <v>0.75</v>
      </c>
      <c r="P518" s="6">
        <f t="shared" si="172"/>
        <v>11.83</v>
      </c>
      <c r="Q518" s="27">
        <f t="shared" si="154"/>
        <v>0.95097210481825856</v>
      </c>
      <c r="R518" s="27">
        <f t="shared" si="155"/>
        <v>37.151467154323207</v>
      </c>
      <c r="S518" s="4">
        <v>30</v>
      </c>
      <c r="T518" s="6">
        <v>0</v>
      </c>
      <c r="U518" s="28">
        <f t="shared" si="156"/>
        <v>30</v>
      </c>
      <c r="V518" s="6">
        <v>37</v>
      </c>
      <c r="W518" s="27">
        <f t="shared" si="157"/>
        <v>8.1081081081081088</v>
      </c>
      <c r="X518" s="21">
        <f t="shared" si="158"/>
        <v>68.759575262431312</v>
      </c>
      <c r="Y518" s="4">
        <f t="shared" si="173"/>
        <v>23</v>
      </c>
      <c r="Z518" s="4">
        <v>25</v>
      </c>
      <c r="AA518" s="22">
        <f t="shared" si="159"/>
        <v>0.92</v>
      </c>
    </row>
    <row r="519" spans="1:27">
      <c r="A519" s="3" t="s">
        <v>919</v>
      </c>
      <c r="B519" s="45" t="s">
        <v>920</v>
      </c>
      <c r="C519" s="14" t="s">
        <v>26</v>
      </c>
      <c r="D519" s="3" t="s">
        <v>912</v>
      </c>
      <c r="E519" s="4">
        <v>70</v>
      </c>
      <c r="F519" s="53">
        <v>2.5</v>
      </c>
      <c r="G519" s="21">
        <f t="shared" ref="G519:G582" si="174">E519+F519</f>
        <v>72.5</v>
      </c>
      <c r="H519" s="53">
        <f t="shared" si="170"/>
        <v>90</v>
      </c>
      <c r="I519" s="27">
        <f t="shared" ref="I519:I582" si="175">G519/H519*30</f>
        <v>24.166666666666668</v>
      </c>
      <c r="J519" s="5">
        <v>3.5</v>
      </c>
      <c r="K519" s="4">
        <f t="shared" si="171"/>
        <v>4.04</v>
      </c>
      <c r="L519" s="27">
        <f t="shared" ref="L519:L582" si="176">J519/K519*45</f>
        <v>38.985148514851488</v>
      </c>
      <c r="M519" s="4">
        <v>0</v>
      </c>
      <c r="N519" s="4">
        <v>0</v>
      </c>
      <c r="O519" s="6">
        <v>0</v>
      </c>
      <c r="P519" s="6">
        <f t="shared" si="172"/>
        <v>11.83</v>
      </c>
      <c r="Q519" s="27">
        <f t="shared" ref="Q519:Q582" si="177">O519/P519*15</f>
        <v>0</v>
      </c>
      <c r="R519" s="27">
        <f t="shared" ref="R519:R582" si="178">L519+Q519</f>
        <v>38.985148514851488</v>
      </c>
      <c r="S519" s="4">
        <v>30</v>
      </c>
      <c r="T519" s="6">
        <v>0.5</v>
      </c>
      <c r="U519" s="28">
        <f t="shared" ref="U519:U582" si="179">S519+T519</f>
        <v>30.5</v>
      </c>
      <c r="V519" s="6">
        <v>37</v>
      </c>
      <c r="W519" s="27">
        <f t="shared" ref="W519:W582" si="180">U519/V519*10</f>
        <v>8.2432432432432439</v>
      </c>
      <c r="X519" s="21">
        <f t="shared" ref="X519:X582" si="181">I519+R519+W519</f>
        <v>71.395058424761402</v>
      </c>
      <c r="Y519" s="4">
        <f t="shared" si="173"/>
        <v>17</v>
      </c>
      <c r="Z519" s="4">
        <v>25</v>
      </c>
      <c r="AA519" s="22">
        <f t="shared" ref="AA519:AA582" si="182">Y519/Z519</f>
        <v>0.68</v>
      </c>
    </row>
    <row r="520" spans="1:27">
      <c r="A520" s="3" t="s">
        <v>921</v>
      </c>
      <c r="B520" s="45" t="s">
        <v>922</v>
      </c>
      <c r="C520" s="14" t="s">
        <v>26</v>
      </c>
      <c r="D520" s="3" t="s">
        <v>912</v>
      </c>
      <c r="E520" s="4">
        <v>70</v>
      </c>
      <c r="F520" s="53">
        <v>1.5</v>
      </c>
      <c r="G520" s="21">
        <f t="shared" si="174"/>
        <v>71.5</v>
      </c>
      <c r="H520" s="53">
        <f t="shared" si="170"/>
        <v>90</v>
      </c>
      <c r="I520" s="27">
        <f t="shared" si="175"/>
        <v>23.833333333333332</v>
      </c>
      <c r="J520" s="5">
        <v>3.61</v>
      </c>
      <c r="K520" s="4">
        <f t="shared" si="171"/>
        <v>4.04</v>
      </c>
      <c r="L520" s="27">
        <f t="shared" si="176"/>
        <v>40.210396039603964</v>
      </c>
      <c r="M520" s="4">
        <v>0</v>
      </c>
      <c r="N520" s="4">
        <v>0</v>
      </c>
      <c r="O520" s="6">
        <v>10</v>
      </c>
      <c r="P520" s="6">
        <f t="shared" si="172"/>
        <v>11.83</v>
      </c>
      <c r="Q520" s="27">
        <f t="shared" si="177"/>
        <v>12.679628064243449</v>
      </c>
      <c r="R520" s="27">
        <f t="shared" si="178"/>
        <v>52.890024103847409</v>
      </c>
      <c r="S520" s="4">
        <v>30</v>
      </c>
      <c r="T520" s="6">
        <v>0</v>
      </c>
      <c r="U520" s="28">
        <f t="shared" si="179"/>
        <v>30</v>
      </c>
      <c r="V520" s="6">
        <v>37</v>
      </c>
      <c r="W520" s="27">
        <f t="shared" si="180"/>
        <v>8.1081081081081088</v>
      </c>
      <c r="X520" s="21">
        <f t="shared" si="181"/>
        <v>84.83146554528885</v>
      </c>
      <c r="Y520" s="4">
        <f t="shared" si="173"/>
        <v>7</v>
      </c>
      <c r="Z520" s="4">
        <v>25</v>
      </c>
      <c r="AA520" s="22">
        <f t="shared" si="182"/>
        <v>0.28000000000000003</v>
      </c>
    </row>
    <row r="521" spans="1:27">
      <c r="A521" s="3" t="s">
        <v>923</v>
      </c>
      <c r="B521" s="45" t="s">
        <v>924</v>
      </c>
      <c r="C521" s="14" t="s">
        <v>26</v>
      </c>
      <c r="D521" s="3" t="s">
        <v>912</v>
      </c>
      <c r="E521" s="4">
        <v>70</v>
      </c>
      <c r="F521" s="53">
        <v>2.5</v>
      </c>
      <c r="G521" s="21">
        <f t="shared" si="174"/>
        <v>72.5</v>
      </c>
      <c r="H521" s="53">
        <f t="shared" si="170"/>
        <v>90</v>
      </c>
      <c r="I521" s="27">
        <f t="shared" si="175"/>
        <v>24.166666666666668</v>
      </c>
      <c r="J521" s="5">
        <v>3.75</v>
      </c>
      <c r="K521" s="4">
        <f t="shared" si="171"/>
        <v>4.04</v>
      </c>
      <c r="L521" s="27">
        <f t="shared" si="176"/>
        <v>41.769801980198025</v>
      </c>
      <c r="M521" s="4">
        <v>0</v>
      </c>
      <c r="N521" s="4">
        <v>0</v>
      </c>
      <c r="O521" s="6">
        <v>10.33</v>
      </c>
      <c r="P521" s="6">
        <f t="shared" si="172"/>
        <v>11.83</v>
      </c>
      <c r="Q521" s="27">
        <f t="shared" si="177"/>
        <v>13.098055790363482</v>
      </c>
      <c r="R521" s="27">
        <f t="shared" si="178"/>
        <v>54.867857770561507</v>
      </c>
      <c r="S521" s="4">
        <v>30</v>
      </c>
      <c r="T521" s="6">
        <v>0</v>
      </c>
      <c r="U521" s="28">
        <f t="shared" si="179"/>
        <v>30</v>
      </c>
      <c r="V521" s="6">
        <v>37</v>
      </c>
      <c r="W521" s="27">
        <f t="shared" si="180"/>
        <v>8.1081081081081088</v>
      </c>
      <c r="X521" s="21">
        <f t="shared" si="181"/>
        <v>87.142632545336284</v>
      </c>
      <c r="Y521" s="4">
        <f t="shared" si="173"/>
        <v>5</v>
      </c>
      <c r="Z521" s="4">
        <v>25</v>
      </c>
      <c r="AA521" s="22">
        <f t="shared" si="182"/>
        <v>0.2</v>
      </c>
    </row>
    <row r="522" spans="1:27">
      <c r="A522" s="3" t="s">
        <v>925</v>
      </c>
      <c r="B522" s="45" t="s">
        <v>926</v>
      </c>
      <c r="C522" s="14" t="s">
        <v>26</v>
      </c>
      <c r="D522" s="3" t="s">
        <v>912</v>
      </c>
      <c r="E522" s="4">
        <v>70</v>
      </c>
      <c r="F522" s="53">
        <v>0</v>
      </c>
      <c r="G522" s="21">
        <f t="shared" si="174"/>
        <v>70</v>
      </c>
      <c r="H522" s="53">
        <f t="shared" si="170"/>
        <v>90</v>
      </c>
      <c r="I522" s="27">
        <f t="shared" si="175"/>
        <v>23.333333333333332</v>
      </c>
      <c r="J522" s="5">
        <v>3.5</v>
      </c>
      <c r="K522" s="4">
        <f t="shared" si="171"/>
        <v>4.04</v>
      </c>
      <c r="L522" s="27">
        <f t="shared" si="176"/>
        <v>38.985148514851488</v>
      </c>
      <c r="M522" s="4">
        <v>0</v>
      </c>
      <c r="N522" s="4">
        <v>0</v>
      </c>
      <c r="O522" s="6">
        <v>0.33</v>
      </c>
      <c r="P522" s="6">
        <f t="shared" si="172"/>
        <v>11.83</v>
      </c>
      <c r="Q522" s="27">
        <f t="shared" si="177"/>
        <v>0.41842772612003382</v>
      </c>
      <c r="R522" s="27">
        <f t="shared" si="178"/>
        <v>39.403576240971525</v>
      </c>
      <c r="S522" s="4">
        <v>30</v>
      </c>
      <c r="T522" s="6">
        <v>0</v>
      </c>
      <c r="U522" s="28">
        <f t="shared" si="179"/>
        <v>30</v>
      </c>
      <c r="V522" s="6">
        <v>37</v>
      </c>
      <c r="W522" s="27">
        <f t="shared" si="180"/>
        <v>8.1081081081081088</v>
      </c>
      <c r="X522" s="21">
        <f t="shared" si="181"/>
        <v>70.845017682412973</v>
      </c>
      <c r="Y522" s="4">
        <f t="shared" si="173"/>
        <v>19</v>
      </c>
      <c r="Z522" s="4">
        <v>25</v>
      </c>
      <c r="AA522" s="22">
        <f t="shared" si="182"/>
        <v>0.76</v>
      </c>
    </row>
    <row r="523" spans="1:27">
      <c r="A523" s="3" t="s">
        <v>927</v>
      </c>
      <c r="B523" s="45" t="s">
        <v>928</v>
      </c>
      <c r="C523" s="14" t="s">
        <v>26</v>
      </c>
      <c r="D523" s="3" t="s">
        <v>912</v>
      </c>
      <c r="E523" s="4">
        <v>69</v>
      </c>
      <c r="F523" s="53">
        <v>2</v>
      </c>
      <c r="G523" s="21">
        <f t="shared" si="174"/>
        <v>71</v>
      </c>
      <c r="H523" s="53">
        <f t="shared" si="170"/>
        <v>90</v>
      </c>
      <c r="I523" s="27">
        <f t="shared" si="175"/>
        <v>23.666666666666664</v>
      </c>
      <c r="J523" s="5">
        <v>3.36</v>
      </c>
      <c r="K523" s="4">
        <f t="shared" si="171"/>
        <v>4.04</v>
      </c>
      <c r="L523" s="27">
        <f t="shared" si="176"/>
        <v>37.425742574257427</v>
      </c>
      <c r="M523" s="4">
        <v>0</v>
      </c>
      <c r="N523" s="4">
        <v>0</v>
      </c>
      <c r="O523" s="6">
        <v>0</v>
      </c>
      <c r="P523" s="6">
        <f t="shared" si="172"/>
        <v>11.83</v>
      </c>
      <c r="Q523" s="27">
        <f t="shared" si="177"/>
        <v>0</v>
      </c>
      <c r="R523" s="27">
        <f t="shared" si="178"/>
        <v>37.425742574257427</v>
      </c>
      <c r="S523" s="4">
        <v>30</v>
      </c>
      <c r="T523" s="6">
        <v>0</v>
      </c>
      <c r="U523" s="28">
        <f t="shared" si="179"/>
        <v>30</v>
      </c>
      <c r="V523" s="6">
        <v>37</v>
      </c>
      <c r="W523" s="27">
        <f t="shared" si="180"/>
        <v>8.1081081081081088</v>
      </c>
      <c r="X523" s="21">
        <f t="shared" si="181"/>
        <v>69.200517349032197</v>
      </c>
      <c r="Y523" s="4">
        <f t="shared" si="173"/>
        <v>21</v>
      </c>
      <c r="Z523" s="4">
        <v>25</v>
      </c>
      <c r="AA523" s="22">
        <f t="shared" si="182"/>
        <v>0.84</v>
      </c>
    </row>
    <row r="524" spans="1:27">
      <c r="A524" s="3" t="s">
        <v>929</v>
      </c>
      <c r="B524" s="45" t="s">
        <v>930</v>
      </c>
      <c r="C524" s="14" t="s">
        <v>26</v>
      </c>
      <c r="D524" s="3" t="s">
        <v>912</v>
      </c>
      <c r="E524" s="4">
        <v>70</v>
      </c>
      <c r="F524" s="53">
        <v>2</v>
      </c>
      <c r="G524" s="21">
        <f t="shared" si="174"/>
        <v>72</v>
      </c>
      <c r="H524" s="53">
        <f t="shared" si="170"/>
        <v>90</v>
      </c>
      <c r="I524" s="27">
        <f t="shared" si="175"/>
        <v>24</v>
      </c>
      <c r="J524" s="5">
        <v>3.32</v>
      </c>
      <c r="K524" s="4">
        <f t="shared" si="171"/>
        <v>4.04</v>
      </c>
      <c r="L524" s="27">
        <f t="shared" si="176"/>
        <v>36.980198019801975</v>
      </c>
      <c r="M524" s="4">
        <v>0</v>
      </c>
      <c r="N524" s="4">
        <v>0</v>
      </c>
      <c r="O524" s="6">
        <v>0</v>
      </c>
      <c r="P524" s="6">
        <f t="shared" si="172"/>
        <v>11.83</v>
      </c>
      <c r="Q524" s="27">
        <f t="shared" si="177"/>
        <v>0</v>
      </c>
      <c r="R524" s="27">
        <f t="shared" si="178"/>
        <v>36.980198019801975</v>
      </c>
      <c r="S524" s="4">
        <v>30</v>
      </c>
      <c r="T524" s="6">
        <v>0</v>
      </c>
      <c r="U524" s="28">
        <f t="shared" si="179"/>
        <v>30</v>
      </c>
      <c r="V524" s="6">
        <v>37</v>
      </c>
      <c r="W524" s="27">
        <f t="shared" si="180"/>
        <v>8.1081081081081088</v>
      </c>
      <c r="X524" s="21">
        <f t="shared" si="181"/>
        <v>69.088306127910087</v>
      </c>
      <c r="Y524" s="4">
        <f t="shared" si="173"/>
        <v>22</v>
      </c>
      <c r="Z524" s="4">
        <v>25</v>
      </c>
      <c r="AA524" s="22">
        <f t="shared" si="182"/>
        <v>0.88</v>
      </c>
    </row>
    <row r="525" spans="1:27">
      <c r="A525" s="3" t="s">
        <v>931</v>
      </c>
      <c r="B525" s="45" t="s">
        <v>932</v>
      </c>
      <c r="C525" s="14" t="s">
        <v>26</v>
      </c>
      <c r="D525" s="3" t="s">
        <v>912</v>
      </c>
      <c r="E525" s="4">
        <v>70</v>
      </c>
      <c r="F525" s="53">
        <v>4</v>
      </c>
      <c r="G525" s="21">
        <f t="shared" si="174"/>
        <v>74</v>
      </c>
      <c r="H525" s="53">
        <f t="shared" si="170"/>
        <v>90</v>
      </c>
      <c r="I525" s="27">
        <f t="shared" si="175"/>
        <v>24.666666666666664</v>
      </c>
      <c r="J525" s="5">
        <v>3.68</v>
      </c>
      <c r="K525" s="4">
        <f t="shared" si="171"/>
        <v>4.04</v>
      </c>
      <c r="L525" s="27">
        <f t="shared" si="176"/>
        <v>40.990099009900995</v>
      </c>
      <c r="M525" s="4">
        <v>0</v>
      </c>
      <c r="N525" s="4">
        <v>0</v>
      </c>
      <c r="O525" s="6">
        <v>0</v>
      </c>
      <c r="P525" s="6">
        <f t="shared" si="172"/>
        <v>11.83</v>
      </c>
      <c r="Q525" s="27">
        <f t="shared" si="177"/>
        <v>0</v>
      </c>
      <c r="R525" s="27">
        <f t="shared" si="178"/>
        <v>40.990099009900995</v>
      </c>
      <c r="S525" s="4">
        <v>30</v>
      </c>
      <c r="T525" s="6">
        <v>0</v>
      </c>
      <c r="U525" s="28">
        <f t="shared" si="179"/>
        <v>30</v>
      </c>
      <c r="V525" s="6">
        <v>37</v>
      </c>
      <c r="W525" s="27">
        <f t="shared" si="180"/>
        <v>8.1081081081081088</v>
      </c>
      <c r="X525" s="21">
        <f t="shared" si="181"/>
        <v>73.764873784675771</v>
      </c>
      <c r="Y525" s="4">
        <f t="shared" si="173"/>
        <v>14</v>
      </c>
      <c r="Z525" s="4">
        <v>25</v>
      </c>
      <c r="AA525" s="22">
        <f t="shared" si="182"/>
        <v>0.56000000000000005</v>
      </c>
    </row>
    <row r="526" spans="1:27">
      <c r="A526" s="3" t="s">
        <v>933</v>
      </c>
      <c r="B526" s="45" t="s">
        <v>934</v>
      </c>
      <c r="C526" s="14" t="s">
        <v>26</v>
      </c>
      <c r="D526" s="3" t="s">
        <v>912</v>
      </c>
      <c r="E526" s="4">
        <v>70</v>
      </c>
      <c r="F526" s="53">
        <v>-6</v>
      </c>
      <c r="G526" s="21">
        <f t="shared" si="174"/>
        <v>64</v>
      </c>
      <c r="H526" s="53">
        <f t="shared" si="170"/>
        <v>90</v>
      </c>
      <c r="I526" s="27">
        <f t="shared" si="175"/>
        <v>21.333333333333336</v>
      </c>
      <c r="J526" s="5">
        <v>3.36</v>
      </c>
      <c r="K526" s="4">
        <f t="shared" si="171"/>
        <v>4.04</v>
      </c>
      <c r="L526" s="27">
        <f t="shared" si="176"/>
        <v>37.425742574257427</v>
      </c>
      <c r="M526" s="4">
        <v>0</v>
      </c>
      <c r="N526" s="4">
        <v>0</v>
      </c>
      <c r="O526" s="6">
        <v>0</v>
      </c>
      <c r="P526" s="6">
        <f t="shared" si="172"/>
        <v>11.83</v>
      </c>
      <c r="Q526" s="27">
        <f t="shared" si="177"/>
        <v>0</v>
      </c>
      <c r="R526" s="27">
        <f t="shared" si="178"/>
        <v>37.425742574257427</v>
      </c>
      <c r="S526" s="4">
        <v>30</v>
      </c>
      <c r="T526" s="6">
        <v>0</v>
      </c>
      <c r="U526" s="28">
        <f t="shared" si="179"/>
        <v>30</v>
      </c>
      <c r="V526" s="6">
        <v>37</v>
      </c>
      <c r="W526" s="27">
        <f t="shared" si="180"/>
        <v>8.1081081081081088</v>
      </c>
      <c r="X526" s="21">
        <f t="shared" si="181"/>
        <v>66.867184015698868</v>
      </c>
      <c r="Y526" s="4">
        <f t="shared" si="173"/>
        <v>25</v>
      </c>
      <c r="Z526" s="4">
        <v>25</v>
      </c>
      <c r="AA526" s="22">
        <f t="shared" si="182"/>
        <v>1</v>
      </c>
    </row>
    <row r="527" spans="1:27">
      <c r="A527" s="3" t="s">
        <v>935</v>
      </c>
      <c r="B527" s="45" t="s">
        <v>936</v>
      </c>
      <c r="C527" s="14" t="s">
        <v>26</v>
      </c>
      <c r="D527" s="3" t="s">
        <v>912</v>
      </c>
      <c r="E527" s="4">
        <v>70</v>
      </c>
      <c r="F527" s="53">
        <v>-6</v>
      </c>
      <c r="G527" s="21">
        <f t="shared" si="174"/>
        <v>64</v>
      </c>
      <c r="H527" s="53">
        <f t="shared" si="170"/>
        <v>90</v>
      </c>
      <c r="I527" s="27">
        <f t="shared" si="175"/>
        <v>21.333333333333336</v>
      </c>
      <c r="J527" s="5">
        <v>3.25</v>
      </c>
      <c r="K527" s="4">
        <f t="shared" si="171"/>
        <v>4.04</v>
      </c>
      <c r="L527" s="27">
        <f t="shared" si="176"/>
        <v>36.200495049504951</v>
      </c>
      <c r="M527" s="4">
        <v>0</v>
      </c>
      <c r="N527" s="4">
        <v>0</v>
      </c>
      <c r="O527" s="6">
        <v>5.5</v>
      </c>
      <c r="P527" s="6">
        <f t="shared" si="172"/>
        <v>11.83</v>
      </c>
      <c r="Q527" s="27">
        <f t="shared" si="177"/>
        <v>6.9737954353338969</v>
      </c>
      <c r="R527" s="27">
        <f t="shared" si="178"/>
        <v>43.174290484838849</v>
      </c>
      <c r="S527" s="4">
        <v>30</v>
      </c>
      <c r="T527" s="6">
        <v>0</v>
      </c>
      <c r="U527" s="28">
        <f t="shared" si="179"/>
        <v>30</v>
      </c>
      <c r="V527" s="6">
        <v>37</v>
      </c>
      <c r="W527" s="27">
        <f t="shared" si="180"/>
        <v>8.1081081081081088</v>
      </c>
      <c r="X527" s="21">
        <f t="shared" si="181"/>
        <v>72.615731926280304</v>
      </c>
      <c r="Y527" s="4">
        <f t="shared" si="173"/>
        <v>15</v>
      </c>
      <c r="Z527" s="4">
        <v>25</v>
      </c>
      <c r="AA527" s="22">
        <f t="shared" si="182"/>
        <v>0.6</v>
      </c>
    </row>
    <row r="528" spans="1:27">
      <c r="A528" s="3" t="s">
        <v>937</v>
      </c>
      <c r="B528" s="45" t="s">
        <v>938</v>
      </c>
      <c r="C528" s="14" t="s">
        <v>26</v>
      </c>
      <c r="D528" s="3" t="s">
        <v>912</v>
      </c>
      <c r="E528" s="4">
        <v>70</v>
      </c>
      <c r="F528" s="53">
        <v>-5</v>
      </c>
      <c r="G528" s="21">
        <f t="shared" si="174"/>
        <v>65</v>
      </c>
      <c r="H528" s="53">
        <f t="shared" si="170"/>
        <v>90</v>
      </c>
      <c r="I528" s="27">
        <f t="shared" si="175"/>
        <v>21.666666666666668</v>
      </c>
      <c r="J528" s="5">
        <v>3.5</v>
      </c>
      <c r="K528" s="4">
        <f t="shared" si="171"/>
        <v>4.04</v>
      </c>
      <c r="L528" s="27">
        <f t="shared" si="176"/>
        <v>38.985148514851488</v>
      </c>
      <c r="M528" s="4">
        <v>0</v>
      </c>
      <c r="N528" s="4">
        <v>0</v>
      </c>
      <c r="O528" s="6">
        <v>5</v>
      </c>
      <c r="P528" s="6">
        <f t="shared" si="172"/>
        <v>11.83</v>
      </c>
      <c r="Q528" s="27">
        <f t="shared" si="177"/>
        <v>6.3398140321217245</v>
      </c>
      <c r="R528" s="27">
        <f t="shared" si="178"/>
        <v>45.324962546973211</v>
      </c>
      <c r="S528" s="4">
        <v>30</v>
      </c>
      <c r="T528" s="6">
        <v>0</v>
      </c>
      <c r="U528" s="28">
        <f t="shared" si="179"/>
        <v>30</v>
      </c>
      <c r="V528" s="6">
        <v>37</v>
      </c>
      <c r="W528" s="27">
        <f t="shared" si="180"/>
        <v>8.1081081081081088</v>
      </c>
      <c r="X528" s="21">
        <f t="shared" si="181"/>
        <v>75.099737321747995</v>
      </c>
      <c r="Y528" s="4">
        <f t="shared" si="173"/>
        <v>13</v>
      </c>
      <c r="Z528" s="4">
        <v>25</v>
      </c>
      <c r="AA528" s="22">
        <f t="shared" si="182"/>
        <v>0.52</v>
      </c>
    </row>
    <row r="529" spans="1:27">
      <c r="A529" s="3" t="s">
        <v>939</v>
      </c>
      <c r="B529" s="45" t="s">
        <v>940</v>
      </c>
      <c r="C529" s="14" t="s">
        <v>26</v>
      </c>
      <c r="D529" s="3" t="s">
        <v>912</v>
      </c>
      <c r="E529" s="4">
        <v>69</v>
      </c>
      <c r="F529" s="53">
        <v>-6</v>
      </c>
      <c r="G529" s="21">
        <f t="shared" si="174"/>
        <v>63</v>
      </c>
      <c r="H529" s="53">
        <f t="shared" si="170"/>
        <v>90</v>
      </c>
      <c r="I529" s="27">
        <f t="shared" si="175"/>
        <v>21</v>
      </c>
      <c r="J529" s="5">
        <v>3.39</v>
      </c>
      <c r="K529" s="4">
        <f t="shared" si="171"/>
        <v>4.04</v>
      </c>
      <c r="L529" s="27">
        <f t="shared" si="176"/>
        <v>37.759900990099005</v>
      </c>
      <c r="M529" s="4">
        <v>0</v>
      </c>
      <c r="N529" s="4">
        <v>0</v>
      </c>
      <c r="O529" s="6">
        <v>0</v>
      </c>
      <c r="P529" s="6">
        <f t="shared" si="172"/>
        <v>11.83</v>
      </c>
      <c r="Q529" s="27">
        <f t="shared" si="177"/>
        <v>0</v>
      </c>
      <c r="R529" s="27">
        <f t="shared" si="178"/>
        <v>37.759900990099005</v>
      </c>
      <c r="S529" s="4">
        <v>30</v>
      </c>
      <c r="T529" s="6">
        <v>0</v>
      </c>
      <c r="U529" s="28">
        <f t="shared" si="179"/>
        <v>30</v>
      </c>
      <c r="V529" s="6">
        <v>37</v>
      </c>
      <c r="W529" s="27">
        <f t="shared" si="180"/>
        <v>8.1081081081081088</v>
      </c>
      <c r="X529" s="21">
        <f t="shared" si="181"/>
        <v>66.868009098207111</v>
      </c>
      <c r="Y529" s="4">
        <f t="shared" si="173"/>
        <v>24</v>
      </c>
      <c r="Z529" s="4">
        <v>25</v>
      </c>
      <c r="AA529" s="22">
        <f t="shared" si="182"/>
        <v>0.96</v>
      </c>
    </row>
    <row r="530" spans="1:27">
      <c r="A530" s="3" t="s">
        <v>941</v>
      </c>
      <c r="B530" s="45" t="s">
        <v>942</v>
      </c>
      <c r="C530" s="14" t="s">
        <v>26</v>
      </c>
      <c r="D530" s="3" t="s">
        <v>912</v>
      </c>
      <c r="E530" s="4">
        <v>70</v>
      </c>
      <c r="F530" s="53">
        <v>9</v>
      </c>
      <c r="G530" s="21">
        <f t="shared" si="174"/>
        <v>79</v>
      </c>
      <c r="H530" s="53">
        <f t="shared" si="170"/>
        <v>90</v>
      </c>
      <c r="I530" s="27">
        <f t="shared" si="175"/>
        <v>26.333333333333332</v>
      </c>
      <c r="J530" s="5">
        <v>3.82</v>
      </c>
      <c r="K530" s="4">
        <f t="shared" si="171"/>
        <v>4.04</v>
      </c>
      <c r="L530" s="27">
        <f t="shared" si="176"/>
        <v>42.549504950495049</v>
      </c>
      <c r="M530" s="4">
        <v>0</v>
      </c>
      <c r="N530" s="4">
        <v>0</v>
      </c>
      <c r="O530" s="6">
        <v>1.83</v>
      </c>
      <c r="P530" s="6">
        <f t="shared" si="172"/>
        <v>11.83</v>
      </c>
      <c r="Q530" s="27">
        <f t="shared" si="177"/>
        <v>2.3203719357565511</v>
      </c>
      <c r="R530" s="27">
        <f t="shared" si="178"/>
        <v>44.869876886251603</v>
      </c>
      <c r="S530" s="4">
        <v>30</v>
      </c>
      <c r="T530" s="6">
        <v>2.5</v>
      </c>
      <c r="U530" s="28">
        <f t="shared" si="179"/>
        <v>32.5</v>
      </c>
      <c r="V530" s="6">
        <v>37</v>
      </c>
      <c r="W530" s="27">
        <f t="shared" si="180"/>
        <v>8.7837837837837842</v>
      </c>
      <c r="X530" s="21">
        <f t="shared" si="181"/>
        <v>79.986994003368721</v>
      </c>
      <c r="Y530" s="4">
        <f t="shared" si="173"/>
        <v>10</v>
      </c>
      <c r="Z530" s="4">
        <v>25</v>
      </c>
      <c r="AA530" s="22">
        <f t="shared" si="182"/>
        <v>0.4</v>
      </c>
    </row>
    <row r="531" spans="1:27">
      <c r="A531" s="3" t="s">
        <v>943</v>
      </c>
      <c r="B531" s="45" t="s">
        <v>944</v>
      </c>
      <c r="C531" s="14" t="s">
        <v>26</v>
      </c>
      <c r="D531" s="3" t="s">
        <v>912</v>
      </c>
      <c r="E531" s="4">
        <v>70</v>
      </c>
      <c r="F531" s="53">
        <v>11</v>
      </c>
      <c r="G531" s="21">
        <f t="shared" si="174"/>
        <v>81</v>
      </c>
      <c r="H531" s="53">
        <f t="shared" si="170"/>
        <v>90</v>
      </c>
      <c r="I531" s="27">
        <f t="shared" si="175"/>
        <v>27</v>
      </c>
      <c r="J531" s="5">
        <v>3.82</v>
      </c>
      <c r="K531" s="4">
        <f t="shared" si="171"/>
        <v>4.04</v>
      </c>
      <c r="L531" s="27">
        <f t="shared" si="176"/>
        <v>42.549504950495049</v>
      </c>
      <c r="M531" s="4">
        <v>0</v>
      </c>
      <c r="N531" s="4">
        <v>0</v>
      </c>
      <c r="O531" s="6">
        <v>7.5</v>
      </c>
      <c r="P531" s="6">
        <f t="shared" si="172"/>
        <v>11.83</v>
      </c>
      <c r="Q531" s="27">
        <f t="shared" si="177"/>
        <v>9.5097210481825876</v>
      </c>
      <c r="R531" s="27">
        <f t="shared" si="178"/>
        <v>52.059225998677633</v>
      </c>
      <c r="S531" s="4">
        <v>30</v>
      </c>
      <c r="T531" s="6">
        <v>6.5</v>
      </c>
      <c r="U531" s="28">
        <f t="shared" si="179"/>
        <v>36.5</v>
      </c>
      <c r="V531" s="6">
        <v>37</v>
      </c>
      <c r="W531" s="27">
        <f t="shared" si="180"/>
        <v>9.8648648648648649</v>
      </c>
      <c r="X531" s="21">
        <f t="shared" si="181"/>
        <v>88.924090863542503</v>
      </c>
      <c r="Y531" s="4">
        <f t="shared" si="173"/>
        <v>2</v>
      </c>
      <c r="Z531" s="4">
        <v>25</v>
      </c>
      <c r="AA531" s="22">
        <f t="shared" si="182"/>
        <v>0.08</v>
      </c>
    </row>
    <row r="532" spans="1:27">
      <c r="A532" s="3" t="s">
        <v>945</v>
      </c>
      <c r="B532" s="45" t="s">
        <v>946</v>
      </c>
      <c r="C532" s="14" t="s">
        <v>26</v>
      </c>
      <c r="D532" s="3" t="s">
        <v>912</v>
      </c>
      <c r="E532" s="4">
        <v>70</v>
      </c>
      <c r="F532" s="53">
        <v>20</v>
      </c>
      <c r="G532" s="21">
        <f t="shared" si="174"/>
        <v>90</v>
      </c>
      <c r="H532" s="53">
        <f t="shared" si="170"/>
        <v>90</v>
      </c>
      <c r="I532" s="27">
        <f t="shared" si="175"/>
        <v>30</v>
      </c>
      <c r="J532" s="5">
        <v>4.04</v>
      </c>
      <c r="K532" s="4">
        <f t="shared" si="171"/>
        <v>4.04</v>
      </c>
      <c r="L532" s="27">
        <f t="shared" si="176"/>
        <v>45</v>
      </c>
      <c r="M532" s="4">
        <v>0</v>
      </c>
      <c r="N532" s="4">
        <v>0</v>
      </c>
      <c r="O532" s="6">
        <v>2.8</v>
      </c>
      <c r="P532" s="6">
        <f t="shared" si="172"/>
        <v>11.83</v>
      </c>
      <c r="Q532" s="27">
        <f t="shared" si="177"/>
        <v>3.5502958579881656</v>
      </c>
      <c r="R532" s="27">
        <f t="shared" si="178"/>
        <v>48.550295857988168</v>
      </c>
      <c r="S532" s="4">
        <v>30</v>
      </c>
      <c r="T532" s="6">
        <v>7</v>
      </c>
      <c r="U532" s="28">
        <f t="shared" si="179"/>
        <v>37</v>
      </c>
      <c r="V532" s="6">
        <v>37</v>
      </c>
      <c r="W532" s="27">
        <f t="shared" si="180"/>
        <v>10</v>
      </c>
      <c r="X532" s="21">
        <f t="shared" si="181"/>
        <v>88.550295857988175</v>
      </c>
      <c r="Y532" s="4">
        <f t="shared" si="173"/>
        <v>3</v>
      </c>
      <c r="Z532" s="4">
        <v>25</v>
      </c>
      <c r="AA532" s="22">
        <f t="shared" si="182"/>
        <v>0.12</v>
      </c>
    </row>
    <row r="533" spans="1:27">
      <c r="A533" s="3" t="s">
        <v>947</v>
      </c>
      <c r="B533" s="45" t="s">
        <v>948</v>
      </c>
      <c r="C533" s="14" t="s">
        <v>26</v>
      </c>
      <c r="D533" s="3" t="s">
        <v>912</v>
      </c>
      <c r="E533" s="4">
        <v>70</v>
      </c>
      <c r="F533" s="53">
        <v>0.5</v>
      </c>
      <c r="G533" s="21">
        <f t="shared" si="174"/>
        <v>70.5</v>
      </c>
      <c r="H533" s="53">
        <f t="shared" si="170"/>
        <v>90</v>
      </c>
      <c r="I533" s="27">
        <f t="shared" si="175"/>
        <v>23.5</v>
      </c>
      <c r="J533" s="5">
        <v>3.89</v>
      </c>
      <c r="K533" s="4">
        <f t="shared" si="171"/>
        <v>4.04</v>
      </c>
      <c r="L533" s="27">
        <f t="shared" si="176"/>
        <v>43.329207920792079</v>
      </c>
      <c r="M533" s="4">
        <v>0</v>
      </c>
      <c r="N533" s="4">
        <v>0</v>
      </c>
      <c r="O533" s="6">
        <v>10</v>
      </c>
      <c r="P533" s="6">
        <f t="shared" si="172"/>
        <v>11.83</v>
      </c>
      <c r="Q533" s="27">
        <f t="shared" si="177"/>
        <v>12.679628064243449</v>
      </c>
      <c r="R533" s="27">
        <f t="shared" si="178"/>
        <v>56.008835985035532</v>
      </c>
      <c r="S533" s="4">
        <v>30</v>
      </c>
      <c r="T533" s="6">
        <v>0</v>
      </c>
      <c r="U533" s="28">
        <f t="shared" si="179"/>
        <v>30</v>
      </c>
      <c r="V533" s="6">
        <v>37</v>
      </c>
      <c r="W533" s="27">
        <f t="shared" si="180"/>
        <v>8.1081081081081088</v>
      </c>
      <c r="X533" s="21">
        <f t="shared" si="181"/>
        <v>87.616944093143644</v>
      </c>
      <c r="Y533" s="4">
        <f t="shared" si="173"/>
        <v>4</v>
      </c>
      <c r="Z533" s="4">
        <v>25</v>
      </c>
      <c r="AA533" s="22">
        <f t="shared" si="182"/>
        <v>0.16</v>
      </c>
    </row>
    <row r="534" spans="1:27">
      <c r="A534" s="3" t="s">
        <v>949</v>
      </c>
      <c r="B534" s="45" t="s">
        <v>950</v>
      </c>
      <c r="C534" s="14" t="s">
        <v>26</v>
      </c>
      <c r="D534" s="3" t="s">
        <v>912</v>
      </c>
      <c r="E534" s="4">
        <v>70</v>
      </c>
      <c r="F534" s="53">
        <v>7</v>
      </c>
      <c r="G534" s="21">
        <f t="shared" si="174"/>
        <v>77</v>
      </c>
      <c r="H534" s="53">
        <f t="shared" si="170"/>
        <v>90</v>
      </c>
      <c r="I534" s="27">
        <f t="shared" si="175"/>
        <v>25.666666666666664</v>
      </c>
      <c r="J534" s="5">
        <v>3.86</v>
      </c>
      <c r="K534" s="4">
        <f t="shared" si="171"/>
        <v>4.04</v>
      </c>
      <c r="L534" s="27">
        <f t="shared" si="176"/>
        <v>42.995049504950494</v>
      </c>
      <c r="M534" s="4">
        <v>0</v>
      </c>
      <c r="N534" s="4">
        <v>0</v>
      </c>
      <c r="O534" s="6">
        <v>10</v>
      </c>
      <c r="P534" s="6">
        <f t="shared" si="172"/>
        <v>11.83</v>
      </c>
      <c r="Q534" s="27">
        <f t="shared" si="177"/>
        <v>12.679628064243449</v>
      </c>
      <c r="R534" s="27">
        <f t="shared" si="178"/>
        <v>55.674677569193946</v>
      </c>
      <c r="S534" s="4">
        <v>30</v>
      </c>
      <c r="T534" s="6">
        <v>6.5</v>
      </c>
      <c r="U534" s="28">
        <f t="shared" si="179"/>
        <v>36.5</v>
      </c>
      <c r="V534" s="6">
        <v>37</v>
      </c>
      <c r="W534" s="27">
        <f t="shared" si="180"/>
        <v>9.8648648648648649</v>
      </c>
      <c r="X534" s="21">
        <f t="shared" si="181"/>
        <v>91.206209100725488</v>
      </c>
      <c r="Y534" s="4">
        <f t="shared" si="173"/>
        <v>1</v>
      </c>
      <c r="Z534" s="4">
        <v>25</v>
      </c>
      <c r="AA534" s="22">
        <f t="shared" si="182"/>
        <v>0.04</v>
      </c>
    </row>
    <row r="535" spans="1:27">
      <c r="A535" s="3" t="s">
        <v>951</v>
      </c>
      <c r="B535" s="45" t="s">
        <v>952</v>
      </c>
      <c r="C535" s="14" t="s">
        <v>26</v>
      </c>
      <c r="D535" s="3" t="s">
        <v>912</v>
      </c>
      <c r="E535" s="4">
        <v>69</v>
      </c>
      <c r="F535" s="53">
        <v>3</v>
      </c>
      <c r="G535" s="21">
        <f t="shared" si="174"/>
        <v>72</v>
      </c>
      <c r="H535" s="53">
        <f t="shared" si="170"/>
        <v>90</v>
      </c>
      <c r="I535" s="27">
        <f t="shared" si="175"/>
        <v>24</v>
      </c>
      <c r="J535" s="5">
        <v>3.39</v>
      </c>
      <c r="K535" s="4">
        <f t="shared" si="171"/>
        <v>4.04</v>
      </c>
      <c r="L535" s="27">
        <f t="shared" si="176"/>
        <v>37.759900990099005</v>
      </c>
      <c r="M535" s="4">
        <v>0</v>
      </c>
      <c r="N535" s="4">
        <v>0</v>
      </c>
      <c r="O535" s="6">
        <v>0</v>
      </c>
      <c r="P535" s="6">
        <f t="shared" si="172"/>
        <v>11.83</v>
      </c>
      <c r="Q535" s="27">
        <f t="shared" si="177"/>
        <v>0</v>
      </c>
      <c r="R535" s="27">
        <f t="shared" si="178"/>
        <v>37.759900990099005</v>
      </c>
      <c r="S535" s="4">
        <v>30</v>
      </c>
      <c r="T535" s="6">
        <v>0</v>
      </c>
      <c r="U535" s="28">
        <f t="shared" si="179"/>
        <v>30</v>
      </c>
      <c r="V535" s="6">
        <v>37</v>
      </c>
      <c r="W535" s="27">
        <f t="shared" si="180"/>
        <v>8.1081081081081088</v>
      </c>
      <c r="X535" s="21">
        <f t="shared" si="181"/>
        <v>69.868009098207111</v>
      </c>
      <c r="Y535" s="4">
        <f t="shared" si="173"/>
        <v>20</v>
      </c>
      <c r="Z535" s="4">
        <v>25</v>
      </c>
      <c r="AA535" s="22">
        <f t="shared" si="182"/>
        <v>0.8</v>
      </c>
    </row>
    <row r="536" spans="1:27">
      <c r="A536" s="3" t="s">
        <v>953</v>
      </c>
      <c r="B536" s="45" t="s">
        <v>954</v>
      </c>
      <c r="C536" s="14" t="s">
        <v>26</v>
      </c>
      <c r="D536" s="3" t="s">
        <v>912</v>
      </c>
      <c r="E536" s="4">
        <v>70</v>
      </c>
      <c r="F536" s="53">
        <v>4</v>
      </c>
      <c r="G536" s="21">
        <f t="shared" si="174"/>
        <v>74</v>
      </c>
      <c r="H536" s="53">
        <f t="shared" si="170"/>
        <v>90</v>
      </c>
      <c r="I536" s="27">
        <f t="shared" si="175"/>
        <v>24.666666666666664</v>
      </c>
      <c r="J536" s="5">
        <v>3.36</v>
      </c>
      <c r="K536" s="4">
        <f t="shared" si="171"/>
        <v>4.04</v>
      </c>
      <c r="L536" s="27">
        <f t="shared" si="176"/>
        <v>37.425742574257427</v>
      </c>
      <c r="M536" s="4">
        <v>0</v>
      </c>
      <c r="N536" s="4">
        <v>0</v>
      </c>
      <c r="O536" s="6">
        <v>11.83</v>
      </c>
      <c r="P536" s="6">
        <f t="shared" si="172"/>
        <v>11.83</v>
      </c>
      <c r="Q536" s="27">
        <f t="shared" si="177"/>
        <v>15</v>
      </c>
      <c r="R536" s="27">
        <f t="shared" si="178"/>
        <v>52.425742574257427</v>
      </c>
      <c r="S536" s="4">
        <v>30</v>
      </c>
      <c r="T536" s="6">
        <v>0</v>
      </c>
      <c r="U536" s="28">
        <f t="shared" si="179"/>
        <v>30</v>
      </c>
      <c r="V536" s="6">
        <v>37</v>
      </c>
      <c r="W536" s="27">
        <f t="shared" si="180"/>
        <v>8.1081081081081088</v>
      </c>
      <c r="X536" s="21">
        <f t="shared" si="181"/>
        <v>85.200517349032211</v>
      </c>
      <c r="Y536" s="4">
        <f t="shared" si="173"/>
        <v>6</v>
      </c>
      <c r="Z536" s="4">
        <v>25</v>
      </c>
      <c r="AA536" s="22">
        <f t="shared" si="182"/>
        <v>0.24</v>
      </c>
    </row>
    <row r="537" spans="1:27">
      <c r="A537" s="3" t="s">
        <v>955</v>
      </c>
      <c r="B537" s="45" t="s">
        <v>956</v>
      </c>
      <c r="C537" s="14" t="s">
        <v>26</v>
      </c>
      <c r="D537" s="3" t="s">
        <v>912</v>
      </c>
      <c r="E537" s="4">
        <v>70</v>
      </c>
      <c r="F537" s="53">
        <v>4</v>
      </c>
      <c r="G537" s="21">
        <f t="shared" si="174"/>
        <v>74</v>
      </c>
      <c r="H537" s="53">
        <f t="shared" si="170"/>
        <v>90</v>
      </c>
      <c r="I537" s="27">
        <f t="shared" si="175"/>
        <v>24.666666666666664</v>
      </c>
      <c r="J537" s="5">
        <v>3.82</v>
      </c>
      <c r="K537" s="4">
        <f t="shared" si="171"/>
        <v>4.04</v>
      </c>
      <c r="L537" s="27">
        <f t="shared" si="176"/>
        <v>42.549504950495049</v>
      </c>
      <c r="M537" s="4">
        <v>0</v>
      </c>
      <c r="N537" s="4">
        <v>0</v>
      </c>
      <c r="O537" s="6">
        <v>5</v>
      </c>
      <c r="P537" s="6">
        <f t="shared" si="172"/>
        <v>11.83</v>
      </c>
      <c r="Q537" s="27">
        <f t="shared" si="177"/>
        <v>6.3398140321217245</v>
      </c>
      <c r="R537" s="27">
        <f t="shared" si="178"/>
        <v>48.889318982616771</v>
      </c>
      <c r="S537" s="4">
        <v>30</v>
      </c>
      <c r="T537" s="6">
        <v>0</v>
      </c>
      <c r="U537" s="28">
        <f t="shared" si="179"/>
        <v>30</v>
      </c>
      <c r="V537" s="6">
        <v>37</v>
      </c>
      <c r="W537" s="27">
        <f t="shared" si="180"/>
        <v>8.1081081081081088</v>
      </c>
      <c r="X537" s="21">
        <f t="shared" si="181"/>
        <v>81.664093757391541</v>
      </c>
      <c r="Y537" s="4">
        <f t="shared" si="173"/>
        <v>8</v>
      </c>
      <c r="Z537" s="4">
        <v>25</v>
      </c>
      <c r="AA537" s="22">
        <f t="shared" si="182"/>
        <v>0.32</v>
      </c>
    </row>
    <row r="538" spans="1:27">
      <c r="A538" s="3" t="s">
        <v>957</v>
      </c>
      <c r="B538" s="45" t="s">
        <v>958</v>
      </c>
      <c r="C538" s="14" t="s">
        <v>26</v>
      </c>
      <c r="D538" s="3" t="s">
        <v>912</v>
      </c>
      <c r="E538" s="4">
        <v>70</v>
      </c>
      <c r="F538" s="53">
        <v>3</v>
      </c>
      <c r="G538" s="21">
        <f t="shared" si="174"/>
        <v>73</v>
      </c>
      <c r="H538" s="53">
        <f t="shared" si="170"/>
        <v>90</v>
      </c>
      <c r="I538" s="27">
        <f t="shared" si="175"/>
        <v>24.333333333333332</v>
      </c>
      <c r="J538" s="5">
        <v>3.36</v>
      </c>
      <c r="K538" s="4">
        <f t="shared" si="171"/>
        <v>4.04</v>
      </c>
      <c r="L538" s="27">
        <f t="shared" si="176"/>
        <v>37.425742574257427</v>
      </c>
      <c r="M538" s="4">
        <v>0</v>
      </c>
      <c r="N538" s="4">
        <v>0</v>
      </c>
      <c r="O538" s="6">
        <v>0.75</v>
      </c>
      <c r="P538" s="6">
        <f t="shared" si="172"/>
        <v>11.83</v>
      </c>
      <c r="Q538" s="27">
        <f t="shared" si="177"/>
        <v>0.95097210481825856</v>
      </c>
      <c r="R538" s="27">
        <f t="shared" si="178"/>
        <v>38.376714679075683</v>
      </c>
      <c r="S538" s="4">
        <v>30</v>
      </c>
      <c r="T538" s="6">
        <v>0.5</v>
      </c>
      <c r="U538" s="28">
        <f t="shared" si="179"/>
        <v>30.5</v>
      </c>
      <c r="V538" s="6">
        <v>37</v>
      </c>
      <c r="W538" s="27">
        <f t="shared" si="180"/>
        <v>8.2432432432432439</v>
      </c>
      <c r="X538" s="21">
        <f t="shared" si="181"/>
        <v>70.95329125565226</v>
      </c>
      <c r="Y538" s="4">
        <f t="shared" si="173"/>
        <v>18</v>
      </c>
      <c r="Z538" s="4">
        <v>25</v>
      </c>
      <c r="AA538" s="22">
        <f t="shared" si="182"/>
        <v>0.72</v>
      </c>
    </row>
    <row r="539" spans="1:27">
      <c r="A539" s="3" t="s">
        <v>959</v>
      </c>
      <c r="B539" s="45" t="s">
        <v>960</v>
      </c>
      <c r="C539" s="14" t="s">
        <v>26</v>
      </c>
      <c r="D539" s="3" t="s">
        <v>912</v>
      </c>
      <c r="E539" s="4">
        <v>69</v>
      </c>
      <c r="F539" s="53">
        <v>4</v>
      </c>
      <c r="G539" s="21">
        <f t="shared" si="174"/>
        <v>73</v>
      </c>
      <c r="H539" s="53">
        <f t="shared" si="170"/>
        <v>90</v>
      </c>
      <c r="I539" s="27">
        <f t="shared" si="175"/>
        <v>24.333333333333332</v>
      </c>
      <c r="J539" s="5">
        <v>3.61</v>
      </c>
      <c r="K539" s="4">
        <f t="shared" si="171"/>
        <v>4.04</v>
      </c>
      <c r="L539" s="27">
        <f t="shared" si="176"/>
        <v>40.210396039603964</v>
      </c>
      <c r="M539" s="4">
        <v>0</v>
      </c>
      <c r="N539" s="4">
        <v>0</v>
      </c>
      <c r="O539" s="6">
        <v>2</v>
      </c>
      <c r="P539" s="6">
        <f t="shared" si="172"/>
        <v>11.83</v>
      </c>
      <c r="Q539" s="27">
        <f t="shared" si="177"/>
        <v>2.5359256128486898</v>
      </c>
      <c r="R539" s="27">
        <f t="shared" si="178"/>
        <v>42.74632165245265</v>
      </c>
      <c r="S539" s="4">
        <v>30</v>
      </c>
      <c r="T539" s="6">
        <v>0</v>
      </c>
      <c r="U539" s="28">
        <f t="shared" si="179"/>
        <v>30</v>
      </c>
      <c r="V539" s="6">
        <v>37</v>
      </c>
      <c r="W539" s="27">
        <f t="shared" si="180"/>
        <v>8.1081081081081088</v>
      </c>
      <c r="X539" s="21">
        <f t="shared" si="181"/>
        <v>75.187763093894091</v>
      </c>
      <c r="Y539" s="4">
        <f t="shared" si="173"/>
        <v>12</v>
      </c>
      <c r="Z539" s="4">
        <v>25</v>
      </c>
      <c r="AA539" s="22">
        <f t="shared" si="182"/>
        <v>0.48</v>
      </c>
    </row>
    <row r="540" spans="1:27">
      <c r="A540" s="13" t="s">
        <v>961</v>
      </c>
      <c r="B540" s="20" t="s">
        <v>1289</v>
      </c>
      <c r="C540" s="14" t="s">
        <v>26</v>
      </c>
      <c r="D540" s="11" t="s">
        <v>962</v>
      </c>
      <c r="E540" s="11">
        <v>70</v>
      </c>
      <c r="F540" s="57">
        <v>-1</v>
      </c>
      <c r="G540" s="21">
        <f t="shared" si="174"/>
        <v>69</v>
      </c>
      <c r="H540" s="57">
        <f>MAX(G$540:G$561)</f>
        <v>89</v>
      </c>
      <c r="I540" s="27">
        <f t="shared" si="175"/>
        <v>23.258426966292134</v>
      </c>
      <c r="J540" s="11">
        <v>3.5</v>
      </c>
      <c r="K540" s="2">
        <f>MAX(J$540:J$561)</f>
        <v>3.85</v>
      </c>
      <c r="L540" s="27">
        <f t="shared" si="176"/>
        <v>40.909090909090907</v>
      </c>
      <c r="M540" s="11">
        <v>0</v>
      </c>
      <c r="N540" s="11">
        <v>0</v>
      </c>
      <c r="O540" s="28">
        <v>0.25</v>
      </c>
      <c r="P540" s="28">
        <f>MAX(O$540:O$561)</f>
        <v>68.81</v>
      </c>
      <c r="Q540" s="27">
        <f t="shared" si="177"/>
        <v>5.4497892748147071E-2</v>
      </c>
      <c r="R540" s="27">
        <f t="shared" si="178"/>
        <v>40.963588801839052</v>
      </c>
      <c r="S540" s="11">
        <v>30</v>
      </c>
      <c r="T540" s="28">
        <v>0</v>
      </c>
      <c r="U540" s="28">
        <f t="shared" si="179"/>
        <v>30</v>
      </c>
      <c r="V540" s="15">
        <f>MAX(U$540:U$561)</f>
        <v>43.5</v>
      </c>
      <c r="W540" s="27">
        <f t="shared" si="180"/>
        <v>6.8965517241379315</v>
      </c>
      <c r="X540" s="21">
        <f t="shared" si="181"/>
        <v>71.118567492269122</v>
      </c>
      <c r="Y540" s="11">
        <f>RANK(X540,X$540:X$561)</f>
        <v>21</v>
      </c>
      <c r="Z540" s="11">
        <v>22</v>
      </c>
      <c r="AA540" s="22">
        <f t="shared" si="182"/>
        <v>0.95454545454545459</v>
      </c>
    </row>
    <row r="541" spans="1:27">
      <c r="A541" s="13" t="s">
        <v>963</v>
      </c>
      <c r="B541" s="20" t="s">
        <v>1290</v>
      </c>
      <c r="C541" s="14" t="s">
        <v>26</v>
      </c>
      <c r="D541" s="11" t="s">
        <v>962</v>
      </c>
      <c r="E541" s="11">
        <v>70</v>
      </c>
      <c r="F541" s="21">
        <v>-5</v>
      </c>
      <c r="G541" s="21">
        <f t="shared" si="174"/>
        <v>65</v>
      </c>
      <c r="H541" s="57">
        <f t="shared" ref="H541:H561" si="183">MAX(G$540:G$561)</f>
        <v>89</v>
      </c>
      <c r="I541" s="27">
        <f t="shared" si="175"/>
        <v>21.910112359550563</v>
      </c>
      <c r="J541" s="11">
        <v>3.69</v>
      </c>
      <c r="K541" s="2">
        <f t="shared" ref="K541:K561" si="184">MAX(J$540:J$561)</f>
        <v>3.85</v>
      </c>
      <c r="L541" s="27">
        <f t="shared" si="176"/>
        <v>43.129870129870127</v>
      </c>
      <c r="M541" s="11">
        <v>0</v>
      </c>
      <c r="N541" s="11">
        <v>0</v>
      </c>
      <c r="O541" s="37">
        <v>0</v>
      </c>
      <c r="P541" s="28">
        <f t="shared" ref="P541:P561" si="185">MAX(O$540:O$561)</f>
        <v>68.81</v>
      </c>
      <c r="Q541" s="27">
        <f t="shared" si="177"/>
        <v>0</v>
      </c>
      <c r="R541" s="27">
        <f t="shared" si="178"/>
        <v>43.129870129870127</v>
      </c>
      <c r="S541" s="11">
        <v>30</v>
      </c>
      <c r="T541" s="37">
        <v>0</v>
      </c>
      <c r="U541" s="28">
        <f t="shared" si="179"/>
        <v>30</v>
      </c>
      <c r="V541" s="15">
        <f t="shared" ref="V541:V561" si="186">MAX(U$540:U$561)</f>
        <v>43.5</v>
      </c>
      <c r="W541" s="27">
        <f t="shared" si="180"/>
        <v>6.8965517241379315</v>
      </c>
      <c r="X541" s="21">
        <f t="shared" si="181"/>
        <v>71.93653421355863</v>
      </c>
      <c r="Y541" s="11">
        <f t="shared" ref="Y541:Y561" si="187">RANK(X541,X$540:X$561)</f>
        <v>18</v>
      </c>
      <c r="Z541" s="11">
        <v>22</v>
      </c>
      <c r="AA541" s="22">
        <f t="shared" si="182"/>
        <v>0.81818181818181823</v>
      </c>
    </row>
    <row r="542" spans="1:27">
      <c r="A542" s="13" t="s">
        <v>964</v>
      </c>
      <c r="B542" s="20" t="s">
        <v>1291</v>
      </c>
      <c r="C542" s="14" t="s">
        <v>26</v>
      </c>
      <c r="D542" s="11" t="s">
        <v>962</v>
      </c>
      <c r="E542" s="11">
        <v>70</v>
      </c>
      <c r="F542" s="55">
        <v>7</v>
      </c>
      <c r="G542" s="21">
        <f t="shared" si="174"/>
        <v>77</v>
      </c>
      <c r="H542" s="57">
        <f t="shared" si="183"/>
        <v>89</v>
      </c>
      <c r="I542" s="27">
        <f t="shared" si="175"/>
        <v>25.95505617977528</v>
      </c>
      <c r="J542" s="11">
        <v>3.81</v>
      </c>
      <c r="K542" s="2">
        <f t="shared" si="184"/>
        <v>3.85</v>
      </c>
      <c r="L542" s="27">
        <f t="shared" si="176"/>
        <v>44.532467532467535</v>
      </c>
      <c r="M542" s="11">
        <v>0</v>
      </c>
      <c r="N542" s="11">
        <v>0</v>
      </c>
      <c r="O542" s="37">
        <v>0</v>
      </c>
      <c r="P542" s="28">
        <f t="shared" si="185"/>
        <v>68.81</v>
      </c>
      <c r="Q542" s="27">
        <f t="shared" si="177"/>
        <v>0</v>
      </c>
      <c r="R542" s="27">
        <f t="shared" si="178"/>
        <v>44.532467532467535</v>
      </c>
      <c r="S542" s="11">
        <v>30</v>
      </c>
      <c r="T542" s="37">
        <v>6</v>
      </c>
      <c r="U542" s="28">
        <f t="shared" si="179"/>
        <v>36</v>
      </c>
      <c r="V542" s="15">
        <f t="shared" si="186"/>
        <v>43.5</v>
      </c>
      <c r="W542" s="27">
        <f t="shared" si="180"/>
        <v>8.2758620689655178</v>
      </c>
      <c r="X542" s="21">
        <f t="shared" si="181"/>
        <v>78.763385781208342</v>
      </c>
      <c r="Y542" s="11">
        <f t="shared" si="187"/>
        <v>5</v>
      </c>
      <c r="Z542" s="11">
        <v>22</v>
      </c>
      <c r="AA542" s="22">
        <f t="shared" si="182"/>
        <v>0.22727272727272727</v>
      </c>
    </row>
    <row r="543" spans="1:27">
      <c r="A543" s="13" t="s">
        <v>965</v>
      </c>
      <c r="B543" s="20" t="s">
        <v>1292</v>
      </c>
      <c r="C543" s="14" t="s">
        <v>26</v>
      </c>
      <c r="D543" s="11" t="s">
        <v>962</v>
      </c>
      <c r="E543" s="11">
        <v>70</v>
      </c>
      <c r="F543" s="55">
        <v>11</v>
      </c>
      <c r="G543" s="21">
        <f t="shared" si="174"/>
        <v>81</v>
      </c>
      <c r="H543" s="57">
        <f t="shared" si="183"/>
        <v>89</v>
      </c>
      <c r="I543" s="27">
        <f t="shared" si="175"/>
        <v>27.303370786516854</v>
      </c>
      <c r="J543" s="11">
        <v>3.77</v>
      </c>
      <c r="K543" s="2">
        <f t="shared" si="184"/>
        <v>3.85</v>
      </c>
      <c r="L543" s="27">
        <f t="shared" si="176"/>
        <v>44.064935064935064</v>
      </c>
      <c r="M543" s="11">
        <v>0</v>
      </c>
      <c r="N543" s="11">
        <v>0</v>
      </c>
      <c r="O543" s="37">
        <v>12.5</v>
      </c>
      <c r="P543" s="28">
        <f t="shared" si="185"/>
        <v>68.81</v>
      </c>
      <c r="Q543" s="27">
        <f t="shared" si="177"/>
        <v>2.7248946374073535</v>
      </c>
      <c r="R543" s="27">
        <f t="shared" si="178"/>
        <v>46.789829702342416</v>
      </c>
      <c r="S543" s="11">
        <v>30</v>
      </c>
      <c r="T543" s="37">
        <v>11</v>
      </c>
      <c r="U543" s="28">
        <f t="shared" si="179"/>
        <v>41</v>
      </c>
      <c r="V543" s="15">
        <f t="shared" si="186"/>
        <v>43.5</v>
      </c>
      <c r="W543" s="27">
        <f t="shared" si="180"/>
        <v>9.4252873563218387</v>
      </c>
      <c r="X543" s="21">
        <f t="shared" si="181"/>
        <v>83.518487845181113</v>
      </c>
      <c r="Y543" s="11">
        <f t="shared" si="187"/>
        <v>2</v>
      </c>
      <c r="Z543" s="11">
        <v>22</v>
      </c>
      <c r="AA543" s="22">
        <f t="shared" si="182"/>
        <v>9.0909090909090912E-2</v>
      </c>
    </row>
    <row r="544" spans="1:27">
      <c r="A544" s="13" t="s">
        <v>966</v>
      </c>
      <c r="B544" s="20" t="s">
        <v>1293</v>
      </c>
      <c r="C544" s="14" t="s">
        <v>26</v>
      </c>
      <c r="D544" s="11" t="s">
        <v>962</v>
      </c>
      <c r="E544" s="11">
        <v>70</v>
      </c>
      <c r="F544" s="55">
        <v>1</v>
      </c>
      <c r="G544" s="21">
        <f t="shared" si="174"/>
        <v>71</v>
      </c>
      <c r="H544" s="57">
        <f t="shared" si="183"/>
        <v>89</v>
      </c>
      <c r="I544" s="27">
        <f t="shared" si="175"/>
        <v>23.932584269662918</v>
      </c>
      <c r="J544" s="11">
        <v>3.35</v>
      </c>
      <c r="K544" s="2">
        <f t="shared" si="184"/>
        <v>3.85</v>
      </c>
      <c r="L544" s="27">
        <f t="shared" si="176"/>
        <v>39.155844155844157</v>
      </c>
      <c r="M544" s="11">
        <v>0</v>
      </c>
      <c r="N544" s="11">
        <v>0</v>
      </c>
      <c r="O544" s="37">
        <v>2.5</v>
      </c>
      <c r="P544" s="28">
        <f t="shared" si="185"/>
        <v>68.81</v>
      </c>
      <c r="Q544" s="27">
        <f t="shared" si="177"/>
        <v>0.5449789274814707</v>
      </c>
      <c r="R544" s="27">
        <f t="shared" si="178"/>
        <v>39.700823083325631</v>
      </c>
      <c r="S544" s="11">
        <v>30</v>
      </c>
      <c r="T544" s="37">
        <v>0</v>
      </c>
      <c r="U544" s="28">
        <f t="shared" si="179"/>
        <v>30</v>
      </c>
      <c r="V544" s="15">
        <f t="shared" si="186"/>
        <v>43.5</v>
      </c>
      <c r="W544" s="27">
        <f t="shared" si="180"/>
        <v>6.8965517241379315</v>
      </c>
      <c r="X544" s="21">
        <f t="shared" si="181"/>
        <v>70.529959077126477</v>
      </c>
      <c r="Y544" s="11">
        <f t="shared" si="187"/>
        <v>22</v>
      </c>
      <c r="Z544" s="11">
        <v>22</v>
      </c>
      <c r="AA544" s="22">
        <f t="shared" si="182"/>
        <v>1</v>
      </c>
    </row>
    <row r="545" spans="1:27">
      <c r="A545" s="13" t="s">
        <v>967</v>
      </c>
      <c r="B545" s="20" t="s">
        <v>1294</v>
      </c>
      <c r="C545" s="14" t="s">
        <v>26</v>
      </c>
      <c r="D545" s="11" t="s">
        <v>962</v>
      </c>
      <c r="E545" s="11">
        <v>70</v>
      </c>
      <c r="F545" s="55">
        <v>7</v>
      </c>
      <c r="G545" s="21">
        <f t="shared" si="174"/>
        <v>77</v>
      </c>
      <c r="H545" s="57">
        <f t="shared" si="183"/>
        <v>89</v>
      </c>
      <c r="I545" s="27">
        <f t="shared" si="175"/>
        <v>25.95505617977528</v>
      </c>
      <c r="J545" s="11">
        <v>3.5</v>
      </c>
      <c r="K545" s="2">
        <f t="shared" si="184"/>
        <v>3.85</v>
      </c>
      <c r="L545" s="27">
        <f t="shared" si="176"/>
        <v>40.909090909090907</v>
      </c>
      <c r="M545" s="11">
        <v>0</v>
      </c>
      <c r="N545" s="11">
        <v>0</v>
      </c>
      <c r="O545" s="37">
        <v>1.5</v>
      </c>
      <c r="P545" s="28">
        <f t="shared" si="185"/>
        <v>68.81</v>
      </c>
      <c r="Q545" s="27">
        <f t="shared" si="177"/>
        <v>0.32698735648888239</v>
      </c>
      <c r="R545" s="27">
        <f t="shared" si="178"/>
        <v>41.236078265579792</v>
      </c>
      <c r="S545" s="11">
        <v>30</v>
      </c>
      <c r="T545" s="37">
        <v>13.5</v>
      </c>
      <c r="U545" s="28">
        <f t="shared" si="179"/>
        <v>43.5</v>
      </c>
      <c r="V545" s="15">
        <f t="shared" si="186"/>
        <v>43.5</v>
      </c>
      <c r="W545" s="27">
        <f t="shared" si="180"/>
        <v>10</v>
      </c>
      <c r="X545" s="21">
        <f t="shared" si="181"/>
        <v>77.191134445355075</v>
      </c>
      <c r="Y545" s="11">
        <f t="shared" si="187"/>
        <v>7</v>
      </c>
      <c r="Z545" s="11">
        <v>22</v>
      </c>
      <c r="AA545" s="22">
        <f t="shared" si="182"/>
        <v>0.31818181818181818</v>
      </c>
    </row>
    <row r="546" spans="1:27">
      <c r="A546" s="13" t="s">
        <v>968</v>
      </c>
      <c r="B546" s="20" t="s">
        <v>1295</v>
      </c>
      <c r="C546" s="14" t="s">
        <v>26</v>
      </c>
      <c r="D546" s="11" t="s">
        <v>962</v>
      </c>
      <c r="E546" s="11">
        <v>70</v>
      </c>
      <c r="F546" s="55">
        <v>5</v>
      </c>
      <c r="G546" s="21">
        <f t="shared" si="174"/>
        <v>75</v>
      </c>
      <c r="H546" s="57">
        <f t="shared" si="183"/>
        <v>89</v>
      </c>
      <c r="I546" s="27">
        <f t="shared" si="175"/>
        <v>25.280898876404493</v>
      </c>
      <c r="J546" s="11">
        <v>3.65</v>
      </c>
      <c r="K546" s="2">
        <f t="shared" si="184"/>
        <v>3.85</v>
      </c>
      <c r="L546" s="27">
        <f t="shared" si="176"/>
        <v>42.662337662337663</v>
      </c>
      <c r="M546" s="11">
        <v>0</v>
      </c>
      <c r="N546" s="11">
        <v>0</v>
      </c>
      <c r="O546" s="37">
        <v>12.58</v>
      </c>
      <c r="P546" s="28">
        <f t="shared" si="185"/>
        <v>68.81</v>
      </c>
      <c r="Q546" s="27">
        <f t="shared" si="177"/>
        <v>2.7423339630867605</v>
      </c>
      <c r="R546" s="27">
        <f t="shared" si="178"/>
        <v>45.40467162542442</v>
      </c>
      <c r="S546" s="11">
        <v>30</v>
      </c>
      <c r="T546" s="37">
        <v>9</v>
      </c>
      <c r="U546" s="28">
        <f t="shared" si="179"/>
        <v>39</v>
      </c>
      <c r="V546" s="15">
        <f t="shared" si="186"/>
        <v>43.5</v>
      </c>
      <c r="W546" s="27">
        <f t="shared" si="180"/>
        <v>8.9655172413793096</v>
      </c>
      <c r="X546" s="21">
        <f t="shared" si="181"/>
        <v>79.651087743208222</v>
      </c>
      <c r="Y546" s="11">
        <f t="shared" si="187"/>
        <v>4</v>
      </c>
      <c r="Z546" s="11">
        <v>22</v>
      </c>
      <c r="AA546" s="22">
        <f t="shared" si="182"/>
        <v>0.18181818181818182</v>
      </c>
    </row>
    <row r="547" spans="1:27">
      <c r="A547" s="13" t="s">
        <v>969</v>
      </c>
      <c r="B547" s="20" t="s">
        <v>1296</v>
      </c>
      <c r="C547" s="14" t="s">
        <v>26</v>
      </c>
      <c r="D547" s="11" t="s">
        <v>962</v>
      </c>
      <c r="E547" s="11">
        <v>70</v>
      </c>
      <c r="F547" s="55">
        <v>11</v>
      </c>
      <c r="G547" s="21">
        <f t="shared" si="174"/>
        <v>81</v>
      </c>
      <c r="H547" s="57">
        <f t="shared" si="183"/>
        <v>89</v>
      </c>
      <c r="I547" s="27">
        <f t="shared" si="175"/>
        <v>27.303370786516854</v>
      </c>
      <c r="J547" s="11">
        <v>3.85</v>
      </c>
      <c r="K547" s="2">
        <f t="shared" si="184"/>
        <v>3.85</v>
      </c>
      <c r="L547" s="27">
        <f t="shared" si="176"/>
        <v>45</v>
      </c>
      <c r="M547" s="11">
        <v>0</v>
      </c>
      <c r="N547" s="11">
        <v>0</v>
      </c>
      <c r="O547" s="37">
        <v>68.81</v>
      </c>
      <c r="P547" s="28">
        <f t="shared" si="185"/>
        <v>68.81</v>
      </c>
      <c r="Q547" s="27">
        <f t="shared" si="177"/>
        <v>15</v>
      </c>
      <c r="R547" s="27">
        <f t="shared" si="178"/>
        <v>60</v>
      </c>
      <c r="S547" s="11">
        <v>30</v>
      </c>
      <c r="T547" s="37">
        <v>3.5</v>
      </c>
      <c r="U547" s="28">
        <f t="shared" si="179"/>
        <v>33.5</v>
      </c>
      <c r="V547" s="15">
        <f t="shared" si="186"/>
        <v>43.5</v>
      </c>
      <c r="W547" s="27">
        <f t="shared" si="180"/>
        <v>7.7011494252873556</v>
      </c>
      <c r="X547" s="21">
        <f t="shared" si="181"/>
        <v>95.004520211804206</v>
      </c>
      <c r="Y547" s="11">
        <f t="shared" si="187"/>
        <v>1</v>
      </c>
      <c r="Z547" s="11">
        <v>22</v>
      </c>
      <c r="AA547" s="22">
        <f t="shared" si="182"/>
        <v>4.5454545454545456E-2</v>
      </c>
    </row>
    <row r="548" spans="1:27">
      <c r="A548" s="13" t="s">
        <v>970</v>
      </c>
      <c r="B548" s="20" t="s">
        <v>1297</v>
      </c>
      <c r="C548" s="14" t="s">
        <v>26</v>
      </c>
      <c r="D548" s="11" t="s">
        <v>962</v>
      </c>
      <c r="E548" s="11">
        <v>70</v>
      </c>
      <c r="F548" s="55">
        <v>-8</v>
      </c>
      <c r="G548" s="21">
        <f t="shared" si="174"/>
        <v>62</v>
      </c>
      <c r="H548" s="57">
        <f t="shared" si="183"/>
        <v>89</v>
      </c>
      <c r="I548" s="27">
        <f t="shared" si="175"/>
        <v>20.898876404494384</v>
      </c>
      <c r="J548" s="11">
        <v>3.58</v>
      </c>
      <c r="K548" s="2">
        <f t="shared" si="184"/>
        <v>3.85</v>
      </c>
      <c r="L548" s="27">
        <f t="shared" si="176"/>
        <v>41.844155844155843</v>
      </c>
      <c r="M548" s="11">
        <v>0</v>
      </c>
      <c r="N548" s="11">
        <v>0</v>
      </c>
      <c r="O548" s="37">
        <v>7</v>
      </c>
      <c r="P548" s="28">
        <f t="shared" si="185"/>
        <v>68.81</v>
      </c>
      <c r="Q548" s="27">
        <f t="shared" si="177"/>
        <v>1.5259409969481179</v>
      </c>
      <c r="R548" s="27">
        <f t="shared" si="178"/>
        <v>43.370096841103958</v>
      </c>
      <c r="S548" s="11">
        <v>30</v>
      </c>
      <c r="T548" s="37">
        <v>3</v>
      </c>
      <c r="U548" s="28">
        <f t="shared" si="179"/>
        <v>33</v>
      </c>
      <c r="V548" s="15">
        <f t="shared" si="186"/>
        <v>43.5</v>
      </c>
      <c r="W548" s="27">
        <f t="shared" si="180"/>
        <v>7.5862068965517242</v>
      </c>
      <c r="X548" s="21">
        <f t="shared" si="181"/>
        <v>71.855180142150076</v>
      </c>
      <c r="Y548" s="11">
        <f t="shared" si="187"/>
        <v>19</v>
      </c>
      <c r="Z548" s="11">
        <v>22</v>
      </c>
      <c r="AA548" s="22">
        <f t="shared" si="182"/>
        <v>0.86363636363636365</v>
      </c>
    </row>
    <row r="549" spans="1:27">
      <c r="A549" s="13" t="s">
        <v>971</v>
      </c>
      <c r="B549" s="20" t="s">
        <v>1298</v>
      </c>
      <c r="C549" s="14" t="s">
        <v>26</v>
      </c>
      <c r="D549" s="11" t="s">
        <v>962</v>
      </c>
      <c r="E549" s="11">
        <v>70</v>
      </c>
      <c r="F549" s="55">
        <v>7</v>
      </c>
      <c r="G549" s="21">
        <f t="shared" si="174"/>
        <v>77</v>
      </c>
      <c r="H549" s="57">
        <f t="shared" si="183"/>
        <v>89</v>
      </c>
      <c r="I549" s="27">
        <f t="shared" si="175"/>
        <v>25.95505617977528</v>
      </c>
      <c r="J549" s="11">
        <v>3.65</v>
      </c>
      <c r="K549" s="2">
        <f t="shared" si="184"/>
        <v>3.85</v>
      </c>
      <c r="L549" s="27">
        <f t="shared" si="176"/>
        <v>42.662337662337663</v>
      </c>
      <c r="M549" s="11">
        <v>0</v>
      </c>
      <c r="N549" s="11">
        <v>0</v>
      </c>
      <c r="O549" s="37">
        <v>0</v>
      </c>
      <c r="P549" s="28">
        <f t="shared" si="185"/>
        <v>68.81</v>
      </c>
      <c r="Q549" s="27">
        <f t="shared" si="177"/>
        <v>0</v>
      </c>
      <c r="R549" s="27">
        <f t="shared" si="178"/>
        <v>42.662337662337663</v>
      </c>
      <c r="S549" s="11">
        <v>30</v>
      </c>
      <c r="T549" s="37">
        <v>0</v>
      </c>
      <c r="U549" s="28">
        <f t="shared" si="179"/>
        <v>30</v>
      </c>
      <c r="V549" s="15">
        <f t="shared" si="186"/>
        <v>43.5</v>
      </c>
      <c r="W549" s="27">
        <f t="shared" si="180"/>
        <v>6.8965517241379315</v>
      </c>
      <c r="X549" s="21">
        <f t="shared" si="181"/>
        <v>75.513945566250882</v>
      </c>
      <c r="Y549" s="11">
        <f t="shared" si="187"/>
        <v>13</v>
      </c>
      <c r="Z549" s="11">
        <v>22</v>
      </c>
      <c r="AA549" s="22">
        <f t="shared" si="182"/>
        <v>0.59090909090909094</v>
      </c>
    </row>
    <row r="550" spans="1:27">
      <c r="A550" s="13" t="s">
        <v>972</v>
      </c>
      <c r="B550" s="20" t="s">
        <v>1299</v>
      </c>
      <c r="C550" s="14" t="s">
        <v>26</v>
      </c>
      <c r="D550" s="11" t="s">
        <v>962</v>
      </c>
      <c r="E550" s="11">
        <v>70</v>
      </c>
      <c r="F550" s="55">
        <v>0</v>
      </c>
      <c r="G550" s="21">
        <f t="shared" si="174"/>
        <v>70</v>
      </c>
      <c r="H550" s="57">
        <f t="shared" si="183"/>
        <v>89</v>
      </c>
      <c r="I550" s="27">
        <f t="shared" si="175"/>
        <v>23.59550561797753</v>
      </c>
      <c r="J550" s="11">
        <v>3.46</v>
      </c>
      <c r="K550" s="2">
        <f t="shared" si="184"/>
        <v>3.85</v>
      </c>
      <c r="L550" s="27">
        <f t="shared" si="176"/>
        <v>40.441558441558442</v>
      </c>
      <c r="M550" s="11">
        <v>0</v>
      </c>
      <c r="N550" s="11">
        <v>0</v>
      </c>
      <c r="O550" s="37">
        <v>17</v>
      </c>
      <c r="P550" s="28">
        <f t="shared" si="185"/>
        <v>68.81</v>
      </c>
      <c r="Q550" s="27">
        <f t="shared" si="177"/>
        <v>3.7058567068740009</v>
      </c>
      <c r="R550" s="27">
        <f t="shared" si="178"/>
        <v>44.147415148432444</v>
      </c>
      <c r="S550" s="11">
        <v>30</v>
      </c>
      <c r="T550" s="37">
        <v>10</v>
      </c>
      <c r="U550" s="28">
        <f t="shared" si="179"/>
        <v>40</v>
      </c>
      <c r="V550" s="15">
        <f t="shared" si="186"/>
        <v>43.5</v>
      </c>
      <c r="W550" s="27">
        <f t="shared" si="180"/>
        <v>9.1954022988505741</v>
      </c>
      <c r="X550" s="21">
        <f t="shared" si="181"/>
        <v>76.938323065260562</v>
      </c>
      <c r="Y550" s="11">
        <f t="shared" si="187"/>
        <v>8</v>
      </c>
      <c r="Z550" s="11">
        <v>22</v>
      </c>
      <c r="AA550" s="22">
        <f t="shared" si="182"/>
        <v>0.36363636363636365</v>
      </c>
    </row>
    <row r="551" spans="1:27">
      <c r="A551" s="13" t="s">
        <v>973</v>
      </c>
      <c r="B551" s="20" t="s">
        <v>1300</v>
      </c>
      <c r="C551" s="14" t="s">
        <v>26</v>
      </c>
      <c r="D551" s="11" t="s">
        <v>962</v>
      </c>
      <c r="E551" s="11">
        <v>70</v>
      </c>
      <c r="F551" s="55">
        <v>-2</v>
      </c>
      <c r="G551" s="21">
        <f t="shared" si="174"/>
        <v>68</v>
      </c>
      <c r="H551" s="57">
        <f t="shared" si="183"/>
        <v>89</v>
      </c>
      <c r="I551" s="27">
        <f t="shared" si="175"/>
        <v>22.921348314606742</v>
      </c>
      <c r="J551" s="11">
        <v>3.54</v>
      </c>
      <c r="K551" s="2">
        <f t="shared" si="184"/>
        <v>3.85</v>
      </c>
      <c r="L551" s="27">
        <f t="shared" si="176"/>
        <v>41.376623376623378</v>
      </c>
      <c r="M551" s="11">
        <v>0</v>
      </c>
      <c r="N551" s="11">
        <v>0</v>
      </c>
      <c r="O551" s="37">
        <v>2</v>
      </c>
      <c r="P551" s="28">
        <f t="shared" si="185"/>
        <v>68.81</v>
      </c>
      <c r="Q551" s="27">
        <f t="shared" si="177"/>
        <v>0.43598314198517657</v>
      </c>
      <c r="R551" s="27">
        <f t="shared" si="178"/>
        <v>41.812606518608554</v>
      </c>
      <c r="S551" s="11">
        <v>30</v>
      </c>
      <c r="T551" s="37">
        <v>13.5</v>
      </c>
      <c r="U551" s="28">
        <f t="shared" si="179"/>
        <v>43.5</v>
      </c>
      <c r="V551" s="15">
        <f t="shared" si="186"/>
        <v>43.5</v>
      </c>
      <c r="W551" s="27">
        <f t="shared" si="180"/>
        <v>10</v>
      </c>
      <c r="X551" s="21">
        <f t="shared" si="181"/>
        <v>74.733954833215293</v>
      </c>
      <c r="Y551" s="11">
        <f t="shared" si="187"/>
        <v>15</v>
      </c>
      <c r="Z551" s="11">
        <v>22</v>
      </c>
      <c r="AA551" s="22">
        <f t="shared" si="182"/>
        <v>0.68181818181818177</v>
      </c>
    </row>
    <row r="552" spans="1:27">
      <c r="A552" s="13" t="s">
        <v>974</v>
      </c>
      <c r="B552" s="20" t="s">
        <v>1301</v>
      </c>
      <c r="C552" s="14" t="s">
        <v>26</v>
      </c>
      <c r="D552" s="11" t="s">
        <v>962</v>
      </c>
      <c r="E552" s="11">
        <v>70</v>
      </c>
      <c r="F552" s="55">
        <v>19</v>
      </c>
      <c r="G552" s="21">
        <f t="shared" si="174"/>
        <v>89</v>
      </c>
      <c r="H552" s="57">
        <f t="shared" si="183"/>
        <v>89</v>
      </c>
      <c r="I552" s="27">
        <f t="shared" si="175"/>
        <v>30</v>
      </c>
      <c r="J552" s="11">
        <v>3.54</v>
      </c>
      <c r="K552" s="2">
        <f t="shared" si="184"/>
        <v>3.85</v>
      </c>
      <c r="L552" s="27">
        <f t="shared" si="176"/>
        <v>41.376623376623378</v>
      </c>
      <c r="M552" s="11">
        <v>0</v>
      </c>
      <c r="N552" s="11">
        <v>0</v>
      </c>
      <c r="O552" s="37">
        <v>8.83</v>
      </c>
      <c r="P552" s="28">
        <f t="shared" si="185"/>
        <v>68.81</v>
      </c>
      <c r="Q552" s="27">
        <f t="shared" si="177"/>
        <v>1.9248655718645546</v>
      </c>
      <c r="R552" s="27">
        <f t="shared" si="178"/>
        <v>43.301488948487936</v>
      </c>
      <c r="S552" s="11">
        <v>30</v>
      </c>
      <c r="T552" s="37">
        <v>4</v>
      </c>
      <c r="U552" s="28">
        <f t="shared" si="179"/>
        <v>34</v>
      </c>
      <c r="V552" s="15">
        <f t="shared" si="186"/>
        <v>43.5</v>
      </c>
      <c r="W552" s="27">
        <f t="shared" si="180"/>
        <v>7.8160919540229887</v>
      </c>
      <c r="X552" s="21">
        <f t="shared" si="181"/>
        <v>81.117580902510923</v>
      </c>
      <c r="Y552" s="11">
        <f t="shared" si="187"/>
        <v>3</v>
      </c>
      <c r="Z552" s="11">
        <v>22</v>
      </c>
      <c r="AA552" s="22">
        <f t="shared" si="182"/>
        <v>0.13636363636363635</v>
      </c>
    </row>
    <row r="553" spans="1:27">
      <c r="A553" s="13" t="s">
        <v>975</v>
      </c>
      <c r="B553" s="20" t="s">
        <v>1302</v>
      </c>
      <c r="C553" s="14" t="s">
        <v>26</v>
      </c>
      <c r="D553" s="11" t="s">
        <v>962</v>
      </c>
      <c r="E553" s="11">
        <v>70</v>
      </c>
      <c r="F553" s="55">
        <v>6.25</v>
      </c>
      <c r="G553" s="21">
        <f t="shared" si="174"/>
        <v>76.25</v>
      </c>
      <c r="H553" s="57">
        <f t="shared" si="183"/>
        <v>89</v>
      </c>
      <c r="I553" s="27">
        <f t="shared" si="175"/>
        <v>25.702247191011239</v>
      </c>
      <c r="J553" s="11">
        <v>3.54</v>
      </c>
      <c r="K553" s="2">
        <f t="shared" si="184"/>
        <v>3.85</v>
      </c>
      <c r="L553" s="27">
        <f t="shared" si="176"/>
        <v>41.376623376623378</v>
      </c>
      <c r="M553" s="11">
        <v>0</v>
      </c>
      <c r="N553" s="11">
        <v>0</v>
      </c>
      <c r="O553" s="37">
        <v>7</v>
      </c>
      <c r="P553" s="28">
        <f t="shared" si="185"/>
        <v>68.81</v>
      </c>
      <c r="Q553" s="27">
        <f t="shared" si="177"/>
        <v>1.5259409969481179</v>
      </c>
      <c r="R553" s="27">
        <f t="shared" si="178"/>
        <v>42.902564373571494</v>
      </c>
      <c r="S553" s="11">
        <v>30</v>
      </c>
      <c r="T553" s="37">
        <v>0</v>
      </c>
      <c r="U553" s="28">
        <f t="shared" si="179"/>
        <v>30</v>
      </c>
      <c r="V553" s="15">
        <f t="shared" si="186"/>
        <v>43.5</v>
      </c>
      <c r="W553" s="27">
        <f t="shared" si="180"/>
        <v>6.8965517241379315</v>
      </c>
      <c r="X553" s="21">
        <f t="shared" si="181"/>
        <v>75.501363288720668</v>
      </c>
      <c r="Y553" s="11">
        <f t="shared" si="187"/>
        <v>14</v>
      </c>
      <c r="Z553" s="11">
        <v>22</v>
      </c>
      <c r="AA553" s="22">
        <f t="shared" si="182"/>
        <v>0.63636363636363635</v>
      </c>
    </row>
    <row r="554" spans="1:27">
      <c r="A554" s="13" t="s">
        <v>976</v>
      </c>
      <c r="B554" s="20" t="s">
        <v>1286</v>
      </c>
      <c r="C554" s="14" t="s">
        <v>26</v>
      </c>
      <c r="D554" s="11" t="s">
        <v>962</v>
      </c>
      <c r="E554" s="11">
        <v>70</v>
      </c>
      <c r="F554" s="55">
        <v>7</v>
      </c>
      <c r="G554" s="21">
        <f t="shared" si="174"/>
        <v>77</v>
      </c>
      <c r="H554" s="57">
        <f t="shared" si="183"/>
        <v>89</v>
      </c>
      <c r="I554" s="27">
        <f t="shared" si="175"/>
        <v>25.95505617977528</v>
      </c>
      <c r="J554" s="11">
        <v>3.65</v>
      </c>
      <c r="K554" s="2">
        <f t="shared" si="184"/>
        <v>3.85</v>
      </c>
      <c r="L554" s="27">
        <f t="shared" si="176"/>
        <v>42.662337662337663</v>
      </c>
      <c r="M554" s="11">
        <v>0</v>
      </c>
      <c r="N554" s="11">
        <v>0</v>
      </c>
      <c r="O554" s="37">
        <v>0</v>
      </c>
      <c r="P554" s="28">
        <f t="shared" si="185"/>
        <v>68.81</v>
      </c>
      <c r="Q554" s="27">
        <f t="shared" si="177"/>
        <v>0</v>
      </c>
      <c r="R554" s="27">
        <f t="shared" si="178"/>
        <v>42.662337662337663</v>
      </c>
      <c r="S554" s="11">
        <v>30</v>
      </c>
      <c r="T554" s="37">
        <v>3.5</v>
      </c>
      <c r="U554" s="28">
        <f t="shared" si="179"/>
        <v>33.5</v>
      </c>
      <c r="V554" s="15">
        <f t="shared" si="186"/>
        <v>43.5</v>
      </c>
      <c r="W554" s="27">
        <f t="shared" si="180"/>
        <v>7.7011494252873556</v>
      </c>
      <c r="X554" s="21">
        <f t="shared" si="181"/>
        <v>76.318543267400301</v>
      </c>
      <c r="Y554" s="11">
        <f t="shared" si="187"/>
        <v>11</v>
      </c>
      <c r="Z554" s="11">
        <v>22</v>
      </c>
      <c r="AA554" s="22">
        <f t="shared" si="182"/>
        <v>0.5</v>
      </c>
    </row>
    <row r="555" spans="1:27">
      <c r="A555" s="13" t="s">
        <v>977</v>
      </c>
      <c r="B555" s="20" t="s">
        <v>1285</v>
      </c>
      <c r="C555" s="14" t="s">
        <v>26</v>
      </c>
      <c r="D555" s="11" t="s">
        <v>962</v>
      </c>
      <c r="E555" s="11">
        <v>70</v>
      </c>
      <c r="F555" s="55">
        <v>7</v>
      </c>
      <c r="G555" s="21">
        <f t="shared" si="174"/>
        <v>77</v>
      </c>
      <c r="H555" s="57">
        <f t="shared" si="183"/>
        <v>89</v>
      </c>
      <c r="I555" s="27">
        <f t="shared" si="175"/>
        <v>25.95505617977528</v>
      </c>
      <c r="J555" s="11">
        <v>3.73</v>
      </c>
      <c r="K555" s="2">
        <f t="shared" si="184"/>
        <v>3.85</v>
      </c>
      <c r="L555" s="27">
        <f t="shared" si="176"/>
        <v>43.597402597402599</v>
      </c>
      <c r="M555" s="11">
        <v>0</v>
      </c>
      <c r="N555" s="11">
        <v>0</v>
      </c>
      <c r="O555" s="37">
        <v>2.5</v>
      </c>
      <c r="P555" s="28">
        <f t="shared" si="185"/>
        <v>68.81</v>
      </c>
      <c r="Q555" s="27">
        <f t="shared" si="177"/>
        <v>0.5449789274814707</v>
      </c>
      <c r="R555" s="27">
        <f t="shared" si="178"/>
        <v>44.142381524884073</v>
      </c>
      <c r="S555" s="11">
        <v>30</v>
      </c>
      <c r="T555" s="37">
        <v>7</v>
      </c>
      <c r="U555" s="28">
        <f t="shared" si="179"/>
        <v>37</v>
      </c>
      <c r="V555" s="15">
        <f t="shared" si="186"/>
        <v>43.5</v>
      </c>
      <c r="W555" s="27">
        <f t="shared" si="180"/>
        <v>8.5057471264367805</v>
      </c>
      <c r="X555" s="21">
        <f t="shared" si="181"/>
        <v>78.603184831096144</v>
      </c>
      <c r="Y555" s="11">
        <f t="shared" si="187"/>
        <v>6</v>
      </c>
      <c r="Z555" s="11">
        <v>22</v>
      </c>
      <c r="AA555" s="22">
        <f t="shared" si="182"/>
        <v>0.27272727272727271</v>
      </c>
    </row>
    <row r="556" spans="1:27">
      <c r="A556" s="13" t="s">
        <v>978</v>
      </c>
      <c r="B556" s="20" t="s">
        <v>1282</v>
      </c>
      <c r="C556" s="14" t="s">
        <v>26</v>
      </c>
      <c r="D556" s="11" t="s">
        <v>962</v>
      </c>
      <c r="E556" s="11">
        <v>70</v>
      </c>
      <c r="F556" s="55">
        <v>7</v>
      </c>
      <c r="G556" s="21">
        <f t="shared" si="174"/>
        <v>77</v>
      </c>
      <c r="H556" s="57">
        <f t="shared" si="183"/>
        <v>89</v>
      </c>
      <c r="I556" s="27">
        <f t="shared" si="175"/>
        <v>25.95505617977528</v>
      </c>
      <c r="J556" s="11">
        <v>3.42</v>
      </c>
      <c r="K556" s="2">
        <f t="shared" si="184"/>
        <v>3.85</v>
      </c>
      <c r="L556" s="27">
        <f t="shared" si="176"/>
        <v>39.97402597402597</v>
      </c>
      <c r="M556" s="11">
        <v>0</v>
      </c>
      <c r="N556" s="11">
        <v>0</v>
      </c>
      <c r="O556" s="37">
        <v>0</v>
      </c>
      <c r="P556" s="28">
        <f t="shared" si="185"/>
        <v>68.81</v>
      </c>
      <c r="Q556" s="27">
        <f t="shared" si="177"/>
        <v>0</v>
      </c>
      <c r="R556" s="27">
        <f t="shared" si="178"/>
        <v>39.97402597402597</v>
      </c>
      <c r="S556" s="11">
        <v>30</v>
      </c>
      <c r="T556" s="37">
        <v>0</v>
      </c>
      <c r="U556" s="28">
        <f t="shared" si="179"/>
        <v>30</v>
      </c>
      <c r="V556" s="15">
        <f t="shared" si="186"/>
        <v>43.5</v>
      </c>
      <c r="W556" s="27">
        <f t="shared" si="180"/>
        <v>6.8965517241379315</v>
      </c>
      <c r="X556" s="21">
        <f t="shared" si="181"/>
        <v>72.825633877939183</v>
      </c>
      <c r="Y556" s="11">
        <f t="shared" si="187"/>
        <v>17</v>
      </c>
      <c r="Z556" s="11">
        <v>22</v>
      </c>
      <c r="AA556" s="22">
        <f t="shared" si="182"/>
        <v>0.77272727272727271</v>
      </c>
    </row>
    <row r="557" spans="1:27">
      <c r="A557" s="13" t="s">
        <v>979</v>
      </c>
      <c r="B557" s="20" t="s">
        <v>1281</v>
      </c>
      <c r="C557" s="14" t="s">
        <v>26</v>
      </c>
      <c r="D557" s="11" t="s">
        <v>962</v>
      </c>
      <c r="E557" s="11">
        <v>70</v>
      </c>
      <c r="F557" s="55">
        <v>11</v>
      </c>
      <c r="G557" s="21">
        <f t="shared" si="174"/>
        <v>81</v>
      </c>
      <c r="H557" s="57">
        <f t="shared" si="183"/>
        <v>89</v>
      </c>
      <c r="I557" s="27">
        <f t="shared" si="175"/>
        <v>27.303370786516854</v>
      </c>
      <c r="J557" s="11">
        <v>3.54</v>
      </c>
      <c r="K557" s="2">
        <f t="shared" si="184"/>
        <v>3.85</v>
      </c>
      <c r="L557" s="27">
        <f t="shared" si="176"/>
        <v>41.376623376623378</v>
      </c>
      <c r="M557" s="11">
        <v>0</v>
      </c>
      <c r="N557" s="11">
        <v>0</v>
      </c>
      <c r="O557" s="37">
        <v>3.07</v>
      </c>
      <c r="P557" s="28">
        <f t="shared" si="185"/>
        <v>68.81</v>
      </c>
      <c r="Q557" s="27">
        <f t="shared" si="177"/>
        <v>0.66923412294724605</v>
      </c>
      <c r="R557" s="27">
        <f t="shared" si="178"/>
        <v>42.045857499570623</v>
      </c>
      <c r="S557" s="11">
        <v>30</v>
      </c>
      <c r="T557" s="37">
        <v>1</v>
      </c>
      <c r="U557" s="28">
        <f t="shared" si="179"/>
        <v>31</v>
      </c>
      <c r="V557" s="15">
        <f t="shared" si="186"/>
        <v>43.5</v>
      </c>
      <c r="W557" s="27">
        <f t="shared" si="180"/>
        <v>7.1264367816091951</v>
      </c>
      <c r="X557" s="21">
        <f t="shared" si="181"/>
        <v>76.475665067696681</v>
      </c>
      <c r="Y557" s="11">
        <f t="shared" si="187"/>
        <v>9</v>
      </c>
      <c r="Z557" s="11">
        <v>22</v>
      </c>
      <c r="AA557" s="22">
        <f t="shared" si="182"/>
        <v>0.40909090909090912</v>
      </c>
    </row>
    <row r="558" spans="1:27">
      <c r="A558" s="13" t="s">
        <v>980</v>
      </c>
      <c r="B558" s="20" t="s">
        <v>1280</v>
      </c>
      <c r="C558" s="14" t="s">
        <v>26</v>
      </c>
      <c r="D558" s="11" t="s">
        <v>962</v>
      </c>
      <c r="E558" s="11">
        <v>70</v>
      </c>
      <c r="F558" s="55">
        <v>7</v>
      </c>
      <c r="G558" s="21">
        <f t="shared" si="174"/>
        <v>77</v>
      </c>
      <c r="H558" s="57">
        <f t="shared" si="183"/>
        <v>89</v>
      </c>
      <c r="I558" s="27">
        <f t="shared" si="175"/>
        <v>25.95505617977528</v>
      </c>
      <c r="J558" s="11">
        <v>3.73</v>
      </c>
      <c r="K558" s="2">
        <f t="shared" si="184"/>
        <v>3.85</v>
      </c>
      <c r="L558" s="27">
        <f t="shared" si="176"/>
        <v>43.597402597402599</v>
      </c>
      <c r="M558" s="11">
        <v>0</v>
      </c>
      <c r="N558" s="11">
        <v>0</v>
      </c>
      <c r="O558" s="37">
        <v>0</v>
      </c>
      <c r="P558" s="28">
        <f t="shared" si="185"/>
        <v>68.81</v>
      </c>
      <c r="Q558" s="27">
        <f t="shared" si="177"/>
        <v>0</v>
      </c>
      <c r="R558" s="27">
        <f t="shared" si="178"/>
        <v>43.597402597402599</v>
      </c>
      <c r="S558" s="11">
        <v>30</v>
      </c>
      <c r="T558" s="37">
        <v>0</v>
      </c>
      <c r="U558" s="28">
        <f t="shared" si="179"/>
        <v>30</v>
      </c>
      <c r="V558" s="15">
        <f t="shared" si="186"/>
        <v>43.5</v>
      </c>
      <c r="W558" s="27">
        <f t="shared" si="180"/>
        <v>6.8965517241379315</v>
      </c>
      <c r="X558" s="21">
        <f t="shared" si="181"/>
        <v>76.449010501315811</v>
      </c>
      <c r="Y558" s="11">
        <f t="shared" si="187"/>
        <v>10</v>
      </c>
      <c r="Z558" s="11">
        <v>22</v>
      </c>
      <c r="AA558" s="22">
        <f t="shared" si="182"/>
        <v>0.45454545454545453</v>
      </c>
    </row>
    <row r="559" spans="1:27">
      <c r="A559" s="13" t="s">
        <v>981</v>
      </c>
      <c r="B559" s="20" t="s">
        <v>1279</v>
      </c>
      <c r="C559" s="14" t="s">
        <v>26</v>
      </c>
      <c r="D559" s="11" t="s">
        <v>962</v>
      </c>
      <c r="E559" s="11">
        <v>70</v>
      </c>
      <c r="F559" s="55">
        <v>4</v>
      </c>
      <c r="G559" s="21">
        <f t="shared" si="174"/>
        <v>74</v>
      </c>
      <c r="H559" s="57">
        <f t="shared" si="183"/>
        <v>89</v>
      </c>
      <c r="I559" s="27">
        <f t="shared" si="175"/>
        <v>24.943820224719101</v>
      </c>
      <c r="J559" s="11">
        <v>3.73</v>
      </c>
      <c r="K559" s="2">
        <f t="shared" si="184"/>
        <v>3.85</v>
      </c>
      <c r="L559" s="27">
        <f t="shared" si="176"/>
        <v>43.597402597402599</v>
      </c>
      <c r="M559" s="11">
        <v>0</v>
      </c>
      <c r="N559" s="11">
        <v>0</v>
      </c>
      <c r="O559" s="37">
        <v>1</v>
      </c>
      <c r="P559" s="28">
        <f t="shared" si="185"/>
        <v>68.81</v>
      </c>
      <c r="Q559" s="27">
        <f t="shared" si="177"/>
        <v>0.21799157099258828</v>
      </c>
      <c r="R559" s="27">
        <f t="shared" si="178"/>
        <v>43.815394168395187</v>
      </c>
      <c r="S559" s="11">
        <v>30</v>
      </c>
      <c r="T559" s="37">
        <v>0</v>
      </c>
      <c r="U559" s="28">
        <f t="shared" si="179"/>
        <v>30</v>
      </c>
      <c r="V559" s="15">
        <f t="shared" si="186"/>
        <v>43.5</v>
      </c>
      <c r="W559" s="27">
        <f t="shared" si="180"/>
        <v>6.8965517241379315</v>
      </c>
      <c r="X559" s="21">
        <f t="shared" si="181"/>
        <v>75.655766117252227</v>
      </c>
      <c r="Y559" s="11">
        <f t="shared" si="187"/>
        <v>12</v>
      </c>
      <c r="Z559" s="11">
        <v>22</v>
      </c>
      <c r="AA559" s="22">
        <f t="shared" si="182"/>
        <v>0.54545454545454541</v>
      </c>
    </row>
    <row r="560" spans="1:27">
      <c r="A560" s="13" t="s">
        <v>982</v>
      </c>
      <c r="B560" s="26" t="s">
        <v>983</v>
      </c>
      <c r="C560" s="14" t="s">
        <v>26</v>
      </c>
      <c r="D560" s="11" t="s">
        <v>962</v>
      </c>
      <c r="E560" s="11">
        <v>70</v>
      </c>
      <c r="F560" s="55">
        <v>-2</v>
      </c>
      <c r="G560" s="21">
        <f t="shared" si="174"/>
        <v>68</v>
      </c>
      <c r="H560" s="57">
        <f t="shared" si="183"/>
        <v>89</v>
      </c>
      <c r="I560" s="27">
        <f t="shared" si="175"/>
        <v>22.921348314606742</v>
      </c>
      <c r="J560" s="11">
        <v>3.54</v>
      </c>
      <c r="K560" s="2">
        <f t="shared" si="184"/>
        <v>3.85</v>
      </c>
      <c r="L560" s="27">
        <f t="shared" si="176"/>
        <v>41.376623376623378</v>
      </c>
      <c r="M560" s="11">
        <v>0</v>
      </c>
      <c r="N560" s="11">
        <v>0</v>
      </c>
      <c r="O560" s="37">
        <v>0</v>
      </c>
      <c r="P560" s="28">
        <f t="shared" si="185"/>
        <v>68.81</v>
      </c>
      <c r="Q560" s="27">
        <f t="shared" si="177"/>
        <v>0</v>
      </c>
      <c r="R560" s="27">
        <f t="shared" si="178"/>
        <v>41.376623376623378</v>
      </c>
      <c r="S560" s="11">
        <v>30</v>
      </c>
      <c r="T560" s="37">
        <v>0</v>
      </c>
      <c r="U560" s="28">
        <f t="shared" si="179"/>
        <v>30</v>
      </c>
      <c r="V560" s="15">
        <f t="shared" si="186"/>
        <v>43.5</v>
      </c>
      <c r="W560" s="27">
        <f t="shared" si="180"/>
        <v>6.8965517241379315</v>
      </c>
      <c r="X560" s="21">
        <f t="shared" si="181"/>
        <v>71.194523415368053</v>
      </c>
      <c r="Y560" s="11">
        <f t="shared" si="187"/>
        <v>20</v>
      </c>
      <c r="Z560" s="11">
        <v>22</v>
      </c>
      <c r="AA560" s="22">
        <f t="shared" si="182"/>
        <v>0.90909090909090906</v>
      </c>
    </row>
    <row r="561" spans="1:27">
      <c r="A561" s="13" t="s">
        <v>984</v>
      </c>
      <c r="B561" s="20" t="s">
        <v>1278</v>
      </c>
      <c r="C561" s="14" t="s">
        <v>26</v>
      </c>
      <c r="D561" s="11" t="s">
        <v>962</v>
      </c>
      <c r="E561" s="11">
        <v>70</v>
      </c>
      <c r="F561" s="55">
        <v>-1</v>
      </c>
      <c r="G561" s="21">
        <f t="shared" si="174"/>
        <v>69</v>
      </c>
      <c r="H561" s="57">
        <f t="shared" si="183"/>
        <v>89</v>
      </c>
      <c r="I561" s="27">
        <f t="shared" si="175"/>
        <v>23.258426966292134</v>
      </c>
      <c r="J561" s="11">
        <v>3.73</v>
      </c>
      <c r="K561" s="2">
        <f t="shared" si="184"/>
        <v>3.85</v>
      </c>
      <c r="L561" s="27">
        <f t="shared" si="176"/>
        <v>43.597402597402599</v>
      </c>
      <c r="M561" s="11">
        <v>0</v>
      </c>
      <c r="N561" s="11">
        <v>0</v>
      </c>
      <c r="O561" s="37">
        <v>3.81</v>
      </c>
      <c r="P561" s="28">
        <f t="shared" si="185"/>
        <v>68.81</v>
      </c>
      <c r="Q561" s="27">
        <f t="shared" si="177"/>
        <v>0.83054788548176128</v>
      </c>
      <c r="R561" s="27">
        <f t="shared" si="178"/>
        <v>44.427950482884363</v>
      </c>
      <c r="S561" s="11">
        <v>30</v>
      </c>
      <c r="T561" s="37">
        <v>0</v>
      </c>
      <c r="U561" s="28">
        <f t="shared" si="179"/>
        <v>30</v>
      </c>
      <c r="V561" s="15">
        <f t="shared" si="186"/>
        <v>43.5</v>
      </c>
      <c r="W561" s="27">
        <f t="shared" si="180"/>
        <v>6.8965517241379315</v>
      </c>
      <c r="X561" s="21">
        <f t="shared" si="181"/>
        <v>74.582929173314426</v>
      </c>
      <c r="Y561" s="11">
        <f t="shared" si="187"/>
        <v>16</v>
      </c>
      <c r="Z561" s="11">
        <v>22</v>
      </c>
      <c r="AA561" s="22">
        <f t="shared" si="182"/>
        <v>0.72727272727272729</v>
      </c>
    </row>
    <row r="562" spans="1:27">
      <c r="A562" s="13" t="s">
        <v>985</v>
      </c>
      <c r="B562" s="40" t="s">
        <v>986</v>
      </c>
      <c r="C562" s="2" t="s">
        <v>26</v>
      </c>
      <c r="D562" s="2" t="s">
        <v>987</v>
      </c>
      <c r="E562" s="2">
        <v>70</v>
      </c>
      <c r="F562" s="21">
        <v>22</v>
      </c>
      <c r="G562" s="21">
        <f t="shared" si="174"/>
        <v>92</v>
      </c>
      <c r="H562" s="21">
        <f>MAX(G$562:G$596)</f>
        <v>92</v>
      </c>
      <c r="I562" s="27">
        <f t="shared" si="175"/>
        <v>30</v>
      </c>
      <c r="J562" s="5">
        <v>3.89</v>
      </c>
      <c r="K562" s="2">
        <f>MAX($J$562:$J$596)</f>
        <v>4</v>
      </c>
      <c r="L562" s="27">
        <f t="shared" si="176"/>
        <v>43.762500000000003</v>
      </c>
      <c r="M562" s="2">
        <v>0</v>
      </c>
      <c r="N562" s="2">
        <v>0</v>
      </c>
      <c r="O562" s="28">
        <v>1</v>
      </c>
      <c r="P562" s="28">
        <f>MAX($O$562:$O$596)</f>
        <v>14.5</v>
      </c>
      <c r="Q562" s="27">
        <f t="shared" si="177"/>
        <v>1.0344827586206897</v>
      </c>
      <c r="R562" s="27">
        <f t="shared" si="178"/>
        <v>44.796982758620693</v>
      </c>
      <c r="S562" s="2">
        <v>30</v>
      </c>
      <c r="T562" s="28">
        <v>4.5</v>
      </c>
      <c r="U562" s="28">
        <f t="shared" si="179"/>
        <v>34.5</v>
      </c>
      <c r="V562" s="28">
        <f>MAX($U$562:$U$596)</f>
        <v>40</v>
      </c>
      <c r="W562" s="27">
        <f t="shared" si="180"/>
        <v>8.625</v>
      </c>
      <c r="X562" s="21">
        <f t="shared" si="181"/>
        <v>83.421982758620686</v>
      </c>
      <c r="Y562" s="2">
        <f>RANK(X562,X$562:X$596)</f>
        <v>18</v>
      </c>
      <c r="Z562" s="2">
        <v>35</v>
      </c>
      <c r="AA562" s="22">
        <f t="shared" si="182"/>
        <v>0.51428571428571423</v>
      </c>
    </row>
    <row r="563" spans="1:27">
      <c r="A563" s="13" t="s">
        <v>988</v>
      </c>
      <c r="B563" s="40" t="s">
        <v>989</v>
      </c>
      <c r="C563" s="2" t="s">
        <v>26</v>
      </c>
      <c r="D563" s="2" t="s">
        <v>987</v>
      </c>
      <c r="E563" s="2">
        <v>70</v>
      </c>
      <c r="F563" s="21">
        <v>15</v>
      </c>
      <c r="G563" s="21">
        <f t="shared" si="174"/>
        <v>85</v>
      </c>
      <c r="H563" s="21">
        <f t="shared" ref="H563:H596" si="188">MAX(G$562:G$596)</f>
        <v>92</v>
      </c>
      <c r="I563" s="27">
        <f t="shared" si="175"/>
        <v>27.717391304347824</v>
      </c>
      <c r="J563" s="5">
        <v>3.93</v>
      </c>
      <c r="K563" s="2">
        <f t="shared" ref="K563:K596" si="189">MAX($J$562:$J$596)</f>
        <v>4</v>
      </c>
      <c r="L563" s="27">
        <f t="shared" si="176"/>
        <v>44.212499999999999</v>
      </c>
      <c r="M563" s="2">
        <v>0</v>
      </c>
      <c r="N563" s="2">
        <v>0</v>
      </c>
      <c r="O563" s="28">
        <v>12.5</v>
      </c>
      <c r="P563" s="28">
        <f t="shared" ref="P563:P596" si="190">MAX($O$562:$O$596)</f>
        <v>14.5</v>
      </c>
      <c r="Q563" s="27">
        <f t="shared" si="177"/>
        <v>12.931034482758619</v>
      </c>
      <c r="R563" s="27">
        <f t="shared" si="178"/>
        <v>57.143534482758618</v>
      </c>
      <c r="S563" s="2">
        <v>30</v>
      </c>
      <c r="T563" s="28">
        <v>4</v>
      </c>
      <c r="U563" s="28">
        <f t="shared" si="179"/>
        <v>34</v>
      </c>
      <c r="V563" s="28">
        <f t="shared" ref="V563:V596" si="191">MAX($U$562:$U$596)</f>
        <v>40</v>
      </c>
      <c r="W563" s="27">
        <f t="shared" si="180"/>
        <v>8.5</v>
      </c>
      <c r="X563" s="21">
        <f t="shared" si="181"/>
        <v>93.360925787106439</v>
      </c>
      <c r="Y563" s="2">
        <f t="shared" ref="Y563:Y596" si="192">RANK(X563,X$562:X$596)</f>
        <v>2</v>
      </c>
      <c r="Z563" s="2">
        <v>35</v>
      </c>
      <c r="AA563" s="22">
        <f t="shared" si="182"/>
        <v>5.7142857142857141E-2</v>
      </c>
    </row>
    <row r="564" spans="1:27">
      <c r="A564" s="13" t="s">
        <v>990</v>
      </c>
      <c r="B564" s="40" t="s">
        <v>991</v>
      </c>
      <c r="C564" s="2" t="s">
        <v>26</v>
      </c>
      <c r="D564" s="2" t="s">
        <v>987</v>
      </c>
      <c r="E564" s="2">
        <v>70</v>
      </c>
      <c r="F564" s="21">
        <v>12</v>
      </c>
      <c r="G564" s="21">
        <f t="shared" si="174"/>
        <v>82</v>
      </c>
      <c r="H564" s="21">
        <f t="shared" si="188"/>
        <v>92</v>
      </c>
      <c r="I564" s="27">
        <f t="shared" si="175"/>
        <v>26.739130434782609</v>
      </c>
      <c r="J564" s="5">
        <v>3.93</v>
      </c>
      <c r="K564" s="2">
        <f t="shared" si="189"/>
        <v>4</v>
      </c>
      <c r="L564" s="27">
        <f t="shared" si="176"/>
        <v>44.212499999999999</v>
      </c>
      <c r="M564" s="2">
        <v>0</v>
      </c>
      <c r="N564" s="2">
        <v>0</v>
      </c>
      <c r="O564" s="28">
        <v>7.5</v>
      </c>
      <c r="P564" s="28">
        <f t="shared" si="190"/>
        <v>14.5</v>
      </c>
      <c r="Q564" s="27">
        <f t="shared" si="177"/>
        <v>7.7586206896551726</v>
      </c>
      <c r="R564" s="27">
        <f t="shared" si="178"/>
        <v>51.971120689655173</v>
      </c>
      <c r="S564" s="2">
        <v>30</v>
      </c>
      <c r="T564" s="28">
        <v>3</v>
      </c>
      <c r="U564" s="28">
        <f t="shared" si="179"/>
        <v>33</v>
      </c>
      <c r="V564" s="28">
        <f t="shared" si="191"/>
        <v>40</v>
      </c>
      <c r="W564" s="27">
        <f t="shared" si="180"/>
        <v>8.25</v>
      </c>
      <c r="X564" s="21">
        <f t="shared" si="181"/>
        <v>86.960251124437775</v>
      </c>
      <c r="Y564" s="2">
        <f t="shared" si="192"/>
        <v>11</v>
      </c>
      <c r="Z564" s="2">
        <v>35</v>
      </c>
      <c r="AA564" s="22">
        <f t="shared" si="182"/>
        <v>0.31428571428571428</v>
      </c>
    </row>
    <row r="565" spans="1:27">
      <c r="A565" s="13" t="s">
        <v>992</v>
      </c>
      <c r="B565" s="40" t="s">
        <v>993</v>
      </c>
      <c r="C565" s="2" t="s">
        <v>26</v>
      </c>
      <c r="D565" s="2" t="s">
        <v>987</v>
      </c>
      <c r="E565" s="2">
        <v>70</v>
      </c>
      <c r="F565" s="21">
        <v>13</v>
      </c>
      <c r="G565" s="21">
        <f t="shared" si="174"/>
        <v>83</v>
      </c>
      <c r="H565" s="21">
        <f t="shared" si="188"/>
        <v>92</v>
      </c>
      <c r="I565" s="27">
        <f t="shared" si="175"/>
        <v>27.065217391304348</v>
      </c>
      <c r="J565" s="5">
        <v>3.96</v>
      </c>
      <c r="K565" s="2">
        <f t="shared" si="189"/>
        <v>4</v>
      </c>
      <c r="L565" s="27">
        <f t="shared" si="176"/>
        <v>44.55</v>
      </c>
      <c r="M565" s="2">
        <v>0</v>
      </c>
      <c r="N565" s="2">
        <v>0</v>
      </c>
      <c r="O565" s="28">
        <v>7.5</v>
      </c>
      <c r="P565" s="28">
        <f t="shared" si="190"/>
        <v>14.5</v>
      </c>
      <c r="Q565" s="27">
        <f t="shared" si="177"/>
        <v>7.7586206896551726</v>
      </c>
      <c r="R565" s="27">
        <f t="shared" si="178"/>
        <v>52.308620689655172</v>
      </c>
      <c r="S565" s="2">
        <v>30</v>
      </c>
      <c r="T565" s="28">
        <v>4.5</v>
      </c>
      <c r="U565" s="28">
        <f t="shared" si="179"/>
        <v>34.5</v>
      </c>
      <c r="V565" s="28">
        <f t="shared" si="191"/>
        <v>40</v>
      </c>
      <c r="W565" s="27">
        <f t="shared" si="180"/>
        <v>8.625</v>
      </c>
      <c r="X565" s="21">
        <f t="shared" si="181"/>
        <v>87.998838080959516</v>
      </c>
      <c r="Y565" s="2">
        <f t="shared" si="192"/>
        <v>7</v>
      </c>
      <c r="Z565" s="2">
        <v>35</v>
      </c>
      <c r="AA565" s="22">
        <f t="shared" si="182"/>
        <v>0.2</v>
      </c>
    </row>
    <row r="566" spans="1:27">
      <c r="A566" s="13" t="s">
        <v>994</v>
      </c>
      <c r="B566" s="40" t="s">
        <v>995</v>
      </c>
      <c r="C566" s="2" t="s">
        <v>26</v>
      </c>
      <c r="D566" s="2" t="s">
        <v>987</v>
      </c>
      <c r="E566" s="2">
        <v>70</v>
      </c>
      <c r="F566" s="21">
        <v>4</v>
      </c>
      <c r="G566" s="21">
        <f t="shared" si="174"/>
        <v>74</v>
      </c>
      <c r="H566" s="21">
        <f t="shared" si="188"/>
        <v>92</v>
      </c>
      <c r="I566" s="27">
        <f t="shared" si="175"/>
        <v>24.130434782608695</v>
      </c>
      <c r="J566" s="5">
        <v>3.89</v>
      </c>
      <c r="K566" s="2">
        <f t="shared" si="189"/>
        <v>4</v>
      </c>
      <c r="L566" s="27">
        <f t="shared" si="176"/>
        <v>43.762500000000003</v>
      </c>
      <c r="M566" s="2">
        <v>0</v>
      </c>
      <c r="N566" s="2">
        <v>0</v>
      </c>
      <c r="O566" s="28">
        <v>2.5</v>
      </c>
      <c r="P566" s="28">
        <f t="shared" si="190"/>
        <v>14.5</v>
      </c>
      <c r="Q566" s="27">
        <f t="shared" si="177"/>
        <v>2.5862068965517242</v>
      </c>
      <c r="R566" s="27">
        <f t="shared" si="178"/>
        <v>46.348706896551725</v>
      </c>
      <c r="S566" s="2">
        <v>30</v>
      </c>
      <c r="T566" s="28">
        <v>0</v>
      </c>
      <c r="U566" s="28">
        <f t="shared" si="179"/>
        <v>30</v>
      </c>
      <c r="V566" s="28">
        <f t="shared" si="191"/>
        <v>40</v>
      </c>
      <c r="W566" s="27">
        <f t="shared" si="180"/>
        <v>7.5</v>
      </c>
      <c r="X566" s="21">
        <f t="shared" si="181"/>
        <v>77.979141679160421</v>
      </c>
      <c r="Y566" s="2">
        <f t="shared" si="192"/>
        <v>25</v>
      </c>
      <c r="Z566" s="2">
        <v>35</v>
      </c>
      <c r="AA566" s="22">
        <f t="shared" si="182"/>
        <v>0.7142857142857143</v>
      </c>
    </row>
    <row r="567" spans="1:27">
      <c r="A567" s="13" t="s">
        <v>996</v>
      </c>
      <c r="B567" s="40" t="s">
        <v>997</v>
      </c>
      <c r="C567" s="2" t="s">
        <v>26</v>
      </c>
      <c r="D567" s="2" t="s">
        <v>987</v>
      </c>
      <c r="E567" s="2">
        <v>70</v>
      </c>
      <c r="F567" s="21">
        <v>21</v>
      </c>
      <c r="G567" s="21">
        <f t="shared" si="174"/>
        <v>91</v>
      </c>
      <c r="H567" s="21">
        <f t="shared" si="188"/>
        <v>92</v>
      </c>
      <c r="I567" s="27">
        <f t="shared" si="175"/>
        <v>29.673913043478258</v>
      </c>
      <c r="J567" s="5">
        <v>3.89</v>
      </c>
      <c r="K567" s="2">
        <f t="shared" si="189"/>
        <v>4</v>
      </c>
      <c r="L567" s="27">
        <f t="shared" si="176"/>
        <v>43.762500000000003</v>
      </c>
      <c r="M567" s="2">
        <v>0</v>
      </c>
      <c r="N567" s="2">
        <v>0</v>
      </c>
      <c r="O567" s="28">
        <v>2.5</v>
      </c>
      <c r="P567" s="28">
        <f t="shared" si="190"/>
        <v>14.5</v>
      </c>
      <c r="Q567" s="27">
        <f t="shared" si="177"/>
        <v>2.5862068965517242</v>
      </c>
      <c r="R567" s="27">
        <f t="shared" si="178"/>
        <v>46.348706896551725</v>
      </c>
      <c r="S567" s="2">
        <v>30</v>
      </c>
      <c r="T567" s="28">
        <v>3</v>
      </c>
      <c r="U567" s="28">
        <f t="shared" si="179"/>
        <v>33</v>
      </c>
      <c r="V567" s="28">
        <f t="shared" si="191"/>
        <v>40</v>
      </c>
      <c r="W567" s="27">
        <f t="shared" si="180"/>
        <v>8.25</v>
      </c>
      <c r="X567" s="21">
        <f t="shared" si="181"/>
        <v>84.272619940029983</v>
      </c>
      <c r="Y567" s="2">
        <f t="shared" si="192"/>
        <v>13</v>
      </c>
      <c r="Z567" s="2">
        <v>35</v>
      </c>
      <c r="AA567" s="22">
        <f t="shared" si="182"/>
        <v>0.37142857142857144</v>
      </c>
    </row>
    <row r="568" spans="1:27">
      <c r="A568" s="13" t="s">
        <v>998</v>
      </c>
      <c r="B568" s="40" t="s">
        <v>999</v>
      </c>
      <c r="C568" s="2" t="s">
        <v>26</v>
      </c>
      <c r="D568" s="2" t="s">
        <v>987</v>
      </c>
      <c r="E568" s="2">
        <v>70</v>
      </c>
      <c r="F568" s="21">
        <v>4</v>
      </c>
      <c r="G568" s="21">
        <f t="shared" si="174"/>
        <v>74</v>
      </c>
      <c r="H568" s="21">
        <f t="shared" si="188"/>
        <v>92</v>
      </c>
      <c r="I568" s="27">
        <f t="shared" si="175"/>
        <v>24.130434782608695</v>
      </c>
      <c r="J568" s="5">
        <v>3.71</v>
      </c>
      <c r="K568" s="2">
        <f t="shared" si="189"/>
        <v>4</v>
      </c>
      <c r="L568" s="27">
        <f t="shared" si="176"/>
        <v>41.737499999999997</v>
      </c>
      <c r="M568" s="2">
        <v>0</v>
      </c>
      <c r="N568" s="2">
        <v>0</v>
      </c>
      <c r="O568" s="28">
        <v>9.5</v>
      </c>
      <c r="P568" s="28">
        <f t="shared" si="190"/>
        <v>14.5</v>
      </c>
      <c r="Q568" s="27">
        <f t="shared" si="177"/>
        <v>9.8275862068965516</v>
      </c>
      <c r="R568" s="27">
        <f t="shared" si="178"/>
        <v>51.565086206896552</v>
      </c>
      <c r="S568" s="2">
        <v>30</v>
      </c>
      <c r="T568" s="28">
        <v>0</v>
      </c>
      <c r="U568" s="28">
        <f t="shared" si="179"/>
        <v>30</v>
      </c>
      <c r="V568" s="28">
        <f t="shared" si="191"/>
        <v>40</v>
      </c>
      <c r="W568" s="27">
        <f t="shared" si="180"/>
        <v>7.5</v>
      </c>
      <c r="X568" s="21">
        <f t="shared" si="181"/>
        <v>83.195520989505241</v>
      </c>
      <c r="Y568" s="2">
        <f t="shared" si="192"/>
        <v>19</v>
      </c>
      <c r="Z568" s="2">
        <v>35</v>
      </c>
      <c r="AA568" s="22">
        <f t="shared" si="182"/>
        <v>0.54285714285714282</v>
      </c>
    </row>
    <row r="569" spans="1:27">
      <c r="A569" s="13" t="s">
        <v>1000</v>
      </c>
      <c r="B569" s="20" t="s">
        <v>1265</v>
      </c>
      <c r="C569" s="2" t="s">
        <v>26</v>
      </c>
      <c r="D569" s="2" t="s">
        <v>987</v>
      </c>
      <c r="E569" s="2">
        <v>70</v>
      </c>
      <c r="F569" s="21">
        <v>4</v>
      </c>
      <c r="G569" s="21">
        <f t="shared" si="174"/>
        <v>74</v>
      </c>
      <c r="H569" s="21">
        <f t="shared" si="188"/>
        <v>92</v>
      </c>
      <c r="I569" s="27">
        <f t="shared" si="175"/>
        <v>24.130434782608695</v>
      </c>
      <c r="J569" s="5">
        <v>3.79</v>
      </c>
      <c r="K569" s="2">
        <f t="shared" si="189"/>
        <v>4</v>
      </c>
      <c r="L569" s="27">
        <f t="shared" si="176"/>
        <v>42.637500000000003</v>
      </c>
      <c r="M569" s="2">
        <v>0</v>
      </c>
      <c r="N569" s="2">
        <v>0</v>
      </c>
      <c r="O569" s="28">
        <v>12.5</v>
      </c>
      <c r="P569" s="28">
        <f t="shared" si="190"/>
        <v>14.5</v>
      </c>
      <c r="Q569" s="27">
        <f t="shared" si="177"/>
        <v>12.931034482758619</v>
      </c>
      <c r="R569" s="27">
        <f t="shared" si="178"/>
        <v>55.568534482758622</v>
      </c>
      <c r="S569" s="2">
        <v>30</v>
      </c>
      <c r="T569" s="28">
        <v>0</v>
      </c>
      <c r="U569" s="28">
        <f t="shared" si="179"/>
        <v>30</v>
      </c>
      <c r="V569" s="28">
        <f t="shared" si="191"/>
        <v>40</v>
      </c>
      <c r="W569" s="27">
        <f t="shared" si="180"/>
        <v>7.5</v>
      </c>
      <c r="X569" s="21">
        <f t="shared" si="181"/>
        <v>87.19896926536731</v>
      </c>
      <c r="Y569" s="2">
        <f t="shared" si="192"/>
        <v>8</v>
      </c>
      <c r="Z569" s="2">
        <v>35</v>
      </c>
      <c r="AA569" s="22">
        <f t="shared" si="182"/>
        <v>0.22857142857142856</v>
      </c>
    </row>
    <row r="570" spans="1:27">
      <c r="A570" s="13" t="s">
        <v>1001</v>
      </c>
      <c r="B570" s="20" t="s">
        <v>1266</v>
      </c>
      <c r="C570" s="2" t="s">
        <v>26</v>
      </c>
      <c r="D570" s="2" t="s">
        <v>987</v>
      </c>
      <c r="E570" s="2">
        <v>70</v>
      </c>
      <c r="F570" s="21">
        <v>11</v>
      </c>
      <c r="G570" s="21">
        <f t="shared" si="174"/>
        <v>81</v>
      </c>
      <c r="H570" s="21">
        <f t="shared" si="188"/>
        <v>92</v>
      </c>
      <c r="I570" s="27">
        <f t="shared" si="175"/>
        <v>26.413043478260871</v>
      </c>
      <c r="J570" s="5">
        <v>4</v>
      </c>
      <c r="K570" s="2">
        <f t="shared" si="189"/>
        <v>4</v>
      </c>
      <c r="L570" s="27">
        <f t="shared" si="176"/>
        <v>45</v>
      </c>
      <c r="M570" s="2">
        <v>0</v>
      </c>
      <c r="N570" s="2">
        <v>0</v>
      </c>
      <c r="O570" s="28">
        <v>14.5</v>
      </c>
      <c r="P570" s="28">
        <f t="shared" si="190"/>
        <v>14.5</v>
      </c>
      <c r="Q570" s="27">
        <f t="shared" si="177"/>
        <v>15</v>
      </c>
      <c r="R570" s="27">
        <f t="shared" si="178"/>
        <v>60</v>
      </c>
      <c r="S570" s="2">
        <v>30</v>
      </c>
      <c r="T570" s="28">
        <v>8.5</v>
      </c>
      <c r="U570" s="28">
        <f t="shared" si="179"/>
        <v>38.5</v>
      </c>
      <c r="V570" s="28">
        <f t="shared" si="191"/>
        <v>40</v>
      </c>
      <c r="W570" s="27">
        <f t="shared" si="180"/>
        <v>9.625</v>
      </c>
      <c r="X570" s="21">
        <f t="shared" si="181"/>
        <v>96.038043478260875</v>
      </c>
      <c r="Y570" s="2">
        <f t="shared" si="192"/>
        <v>1</v>
      </c>
      <c r="Z570" s="2">
        <v>35</v>
      </c>
      <c r="AA570" s="22">
        <f t="shared" si="182"/>
        <v>2.8571428571428571E-2</v>
      </c>
    </row>
    <row r="571" spans="1:27">
      <c r="A571" s="13" t="s">
        <v>1002</v>
      </c>
      <c r="B571" s="20" t="s">
        <v>1267</v>
      </c>
      <c r="C571" s="2" t="s">
        <v>26</v>
      </c>
      <c r="D571" s="2" t="s">
        <v>987</v>
      </c>
      <c r="E571" s="2">
        <v>70</v>
      </c>
      <c r="F571" s="21">
        <v>4</v>
      </c>
      <c r="G571" s="21">
        <f t="shared" si="174"/>
        <v>74</v>
      </c>
      <c r="H571" s="21">
        <f t="shared" si="188"/>
        <v>92</v>
      </c>
      <c r="I571" s="27">
        <f t="shared" si="175"/>
        <v>24.130434782608695</v>
      </c>
      <c r="J571" s="5">
        <v>3.86</v>
      </c>
      <c r="K571" s="2">
        <f t="shared" si="189"/>
        <v>4</v>
      </c>
      <c r="L571" s="27">
        <f t="shared" si="176"/>
        <v>43.424999999999997</v>
      </c>
      <c r="M571" s="2">
        <v>0</v>
      </c>
      <c r="N571" s="2">
        <v>0</v>
      </c>
      <c r="O571" s="28">
        <v>8.5</v>
      </c>
      <c r="P571" s="28">
        <f t="shared" si="190"/>
        <v>14.5</v>
      </c>
      <c r="Q571" s="27">
        <f t="shared" si="177"/>
        <v>8.7931034482758612</v>
      </c>
      <c r="R571" s="27">
        <f t="shared" si="178"/>
        <v>52.218103448275855</v>
      </c>
      <c r="S571" s="2">
        <v>30</v>
      </c>
      <c r="T571" s="28">
        <v>0</v>
      </c>
      <c r="U571" s="28">
        <f t="shared" si="179"/>
        <v>30</v>
      </c>
      <c r="V571" s="28">
        <f t="shared" si="191"/>
        <v>40</v>
      </c>
      <c r="W571" s="27">
        <f t="shared" si="180"/>
        <v>7.5</v>
      </c>
      <c r="X571" s="21">
        <f t="shared" si="181"/>
        <v>83.848538230884543</v>
      </c>
      <c r="Y571" s="2">
        <f t="shared" si="192"/>
        <v>14</v>
      </c>
      <c r="Z571" s="2">
        <v>35</v>
      </c>
      <c r="AA571" s="22">
        <f t="shared" si="182"/>
        <v>0.4</v>
      </c>
    </row>
    <row r="572" spans="1:27">
      <c r="A572" s="13" t="s">
        <v>1003</v>
      </c>
      <c r="B572" s="20" t="s">
        <v>1268</v>
      </c>
      <c r="C572" s="2" t="s">
        <v>26</v>
      </c>
      <c r="D572" s="2" t="s">
        <v>987</v>
      </c>
      <c r="E572" s="2">
        <v>70</v>
      </c>
      <c r="F572" s="21">
        <v>1</v>
      </c>
      <c r="G572" s="21">
        <f t="shared" si="174"/>
        <v>71</v>
      </c>
      <c r="H572" s="21">
        <f t="shared" si="188"/>
        <v>92</v>
      </c>
      <c r="I572" s="27">
        <f t="shared" si="175"/>
        <v>23.152173913043477</v>
      </c>
      <c r="J572" s="5">
        <v>3.68</v>
      </c>
      <c r="K572" s="2">
        <f t="shared" si="189"/>
        <v>4</v>
      </c>
      <c r="L572" s="27">
        <f t="shared" si="176"/>
        <v>41.4</v>
      </c>
      <c r="M572" s="2">
        <v>0</v>
      </c>
      <c r="N572" s="2">
        <v>0</v>
      </c>
      <c r="O572" s="28">
        <v>1.5</v>
      </c>
      <c r="P572" s="28">
        <f t="shared" si="190"/>
        <v>14.5</v>
      </c>
      <c r="Q572" s="27">
        <f t="shared" si="177"/>
        <v>1.5517241379310345</v>
      </c>
      <c r="R572" s="27">
        <f t="shared" si="178"/>
        <v>42.951724137931031</v>
      </c>
      <c r="S572" s="2">
        <v>30</v>
      </c>
      <c r="T572" s="28">
        <v>0</v>
      </c>
      <c r="U572" s="28">
        <f t="shared" si="179"/>
        <v>30</v>
      </c>
      <c r="V572" s="28">
        <f t="shared" si="191"/>
        <v>40</v>
      </c>
      <c r="W572" s="27">
        <f t="shared" si="180"/>
        <v>7.5</v>
      </c>
      <c r="X572" s="21">
        <f t="shared" si="181"/>
        <v>73.603898050974507</v>
      </c>
      <c r="Y572" s="2">
        <f t="shared" si="192"/>
        <v>32</v>
      </c>
      <c r="Z572" s="2">
        <v>35</v>
      </c>
      <c r="AA572" s="22">
        <f t="shared" si="182"/>
        <v>0.91428571428571426</v>
      </c>
    </row>
    <row r="573" spans="1:27">
      <c r="A573" s="13" t="s">
        <v>1004</v>
      </c>
      <c r="B573" s="20" t="s">
        <v>1269</v>
      </c>
      <c r="C573" s="2" t="s">
        <v>26</v>
      </c>
      <c r="D573" s="2" t="s">
        <v>987</v>
      </c>
      <c r="E573" s="2">
        <v>70</v>
      </c>
      <c r="F573" s="21">
        <v>1</v>
      </c>
      <c r="G573" s="21">
        <f t="shared" si="174"/>
        <v>71</v>
      </c>
      <c r="H573" s="21">
        <f t="shared" si="188"/>
        <v>92</v>
      </c>
      <c r="I573" s="27">
        <f t="shared" si="175"/>
        <v>23.152173913043477</v>
      </c>
      <c r="J573" s="5">
        <v>3.71</v>
      </c>
      <c r="K573" s="2">
        <f t="shared" si="189"/>
        <v>4</v>
      </c>
      <c r="L573" s="27">
        <f t="shared" si="176"/>
        <v>41.737499999999997</v>
      </c>
      <c r="M573" s="2">
        <v>0</v>
      </c>
      <c r="N573" s="2">
        <v>0</v>
      </c>
      <c r="O573" s="28">
        <v>0.33</v>
      </c>
      <c r="P573" s="28">
        <f t="shared" si="190"/>
        <v>14.5</v>
      </c>
      <c r="Q573" s="27">
        <f t="shared" si="177"/>
        <v>0.3413793103448276</v>
      </c>
      <c r="R573" s="27">
        <f t="shared" si="178"/>
        <v>42.078879310344824</v>
      </c>
      <c r="S573" s="2">
        <v>30</v>
      </c>
      <c r="T573" s="28">
        <v>0</v>
      </c>
      <c r="U573" s="28">
        <f t="shared" si="179"/>
        <v>30</v>
      </c>
      <c r="V573" s="28">
        <f t="shared" si="191"/>
        <v>40</v>
      </c>
      <c r="W573" s="27">
        <f t="shared" si="180"/>
        <v>7.5</v>
      </c>
      <c r="X573" s="21">
        <f t="shared" si="181"/>
        <v>72.731053223388301</v>
      </c>
      <c r="Y573" s="2">
        <f t="shared" si="192"/>
        <v>33</v>
      </c>
      <c r="Z573" s="2">
        <v>35</v>
      </c>
      <c r="AA573" s="22">
        <f t="shared" si="182"/>
        <v>0.94285714285714284</v>
      </c>
    </row>
    <row r="574" spans="1:27">
      <c r="A574" s="13" t="s">
        <v>1005</v>
      </c>
      <c r="B574" s="20" t="s">
        <v>1270</v>
      </c>
      <c r="C574" s="2" t="s">
        <v>26</v>
      </c>
      <c r="D574" s="2" t="s">
        <v>987</v>
      </c>
      <c r="E574" s="2">
        <v>70</v>
      </c>
      <c r="F574" s="21">
        <v>-1</v>
      </c>
      <c r="G574" s="21">
        <f t="shared" si="174"/>
        <v>69</v>
      </c>
      <c r="H574" s="21">
        <f t="shared" si="188"/>
        <v>92</v>
      </c>
      <c r="I574" s="27">
        <f t="shared" si="175"/>
        <v>22.5</v>
      </c>
      <c r="J574" s="5">
        <v>3.89</v>
      </c>
      <c r="K574" s="2">
        <f t="shared" si="189"/>
        <v>4</v>
      </c>
      <c r="L574" s="27">
        <f t="shared" si="176"/>
        <v>43.762500000000003</v>
      </c>
      <c r="M574" s="2">
        <v>0</v>
      </c>
      <c r="N574" s="2">
        <v>0</v>
      </c>
      <c r="O574" s="28">
        <v>5.33</v>
      </c>
      <c r="P574" s="28">
        <f t="shared" si="190"/>
        <v>14.5</v>
      </c>
      <c r="Q574" s="27">
        <f t="shared" si="177"/>
        <v>5.5137931034482763</v>
      </c>
      <c r="R574" s="27">
        <f t="shared" si="178"/>
        <v>49.276293103448282</v>
      </c>
      <c r="S574" s="2">
        <v>30</v>
      </c>
      <c r="T574" s="28">
        <v>0</v>
      </c>
      <c r="U574" s="28">
        <f t="shared" si="179"/>
        <v>30</v>
      </c>
      <c r="V574" s="28">
        <f t="shared" si="191"/>
        <v>40</v>
      </c>
      <c r="W574" s="27">
        <f t="shared" si="180"/>
        <v>7.5</v>
      </c>
      <c r="X574" s="21">
        <f t="shared" si="181"/>
        <v>79.276293103448282</v>
      </c>
      <c r="Y574" s="2">
        <f t="shared" si="192"/>
        <v>24</v>
      </c>
      <c r="Z574" s="2">
        <v>35</v>
      </c>
      <c r="AA574" s="22">
        <f t="shared" si="182"/>
        <v>0.68571428571428572</v>
      </c>
    </row>
    <row r="575" spans="1:27">
      <c r="A575" s="13" t="s">
        <v>1006</v>
      </c>
      <c r="B575" s="20" t="s">
        <v>1271</v>
      </c>
      <c r="C575" s="2" t="s">
        <v>26</v>
      </c>
      <c r="D575" s="2" t="s">
        <v>987</v>
      </c>
      <c r="E575" s="2">
        <v>70</v>
      </c>
      <c r="F575" s="21">
        <v>1</v>
      </c>
      <c r="G575" s="21">
        <f t="shared" si="174"/>
        <v>71</v>
      </c>
      <c r="H575" s="21">
        <f t="shared" si="188"/>
        <v>92</v>
      </c>
      <c r="I575" s="27">
        <f t="shared" si="175"/>
        <v>23.152173913043477</v>
      </c>
      <c r="J575" s="5">
        <v>3.86</v>
      </c>
      <c r="K575" s="2">
        <f t="shared" si="189"/>
        <v>4</v>
      </c>
      <c r="L575" s="27">
        <f t="shared" si="176"/>
        <v>43.424999999999997</v>
      </c>
      <c r="M575" s="2">
        <v>0</v>
      </c>
      <c r="N575" s="2">
        <v>0</v>
      </c>
      <c r="O575" s="28">
        <v>5.33</v>
      </c>
      <c r="P575" s="28">
        <f t="shared" si="190"/>
        <v>14.5</v>
      </c>
      <c r="Q575" s="27">
        <f t="shared" si="177"/>
        <v>5.5137931034482763</v>
      </c>
      <c r="R575" s="27">
        <f t="shared" si="178"/>
        <v>48.938793103448276</v>
      </c>
      <c r="S575" s="2">
        <v>30</v>
      </c>
      <c r="T575" s="28">
        <v>0</v>
      </c>
      <c r="U575" s="28">
        <f t="shared" si="179"/>
        <v>30</v>
      </c>
      <c r="V575" s="28">
        <f t="shared" si="191"/>
        <v>40</v>
      </c>
      <c r="W575" s="27">
        <f t="shared" si="180"/>
        <v>7.5</v>
      </c>
      <c r="X575" s="21">
        <f t="shared" si="181"/>
        <v>79.59096701649176</v>
      </c>
      <c r="Y575" s="2">
        <f t="shared" si="192"/>
        <v>23</v>
      </c>
      <c r="Z575" s="2">
        <v>35</v>
      </c>
      <c r="AA575" s="22">
        <f t="shared" si="182"/>
        <v>0.65714285714285714</v>
      </c>
    </row>
    <row r="576" spans="1:27">
      <c r="A576" s="13" t="s">
        <v>1007</v>
      </c>
      <c r="B576" s="20" t="s">
        <v>1272</v>
      </c>
      <c r="C576" s="2" t="s">
        <v>26</v>
      </c>
      <c r="D576" s="2" t="s">
        <v>987</v>
      </c>
      <c r="E576" s="2">
        <v>70</v>
      </c>
      <c r="F576" s="21">
        <v>4</v>
      </c>
      <c r="G576" s="21">
        <f t="shared" si="174"/>
        <v>74</v>
      </c>
      <c r="H576" s="21">
        <f t="shared" si="188"/>
        <v>92</v>
      </c>
      <c r="I576" s="27">
        <f t="shared" si="175"/>
        <v>24.130434782608695</v>
      </c>
      <c r="J576" s="5">
        <v>3.61</v>
      </c>
      <c r="K576" s="2">
        <f t="shared" si="189"/>
        <v>4</v>
      </c>
      <c r="L576" s="27">
        <f t="shared" si="176"/>
        <v>40.612499999999997</v>
      </c>
      <c r="M576" s="2">
        <v>0</v>
      </c>
      <c r="N576" s="2">
        <v>0</v>
      </c>
      <c r="O576" s="28">
        <v>1.5</v>
      </c>
      <c r="P576" s="28">
        <f t="shared" si="190"/>
        <v>14.5</v>
      </c>
      <c r="Q576" s="27">
        <f t="shared" si="177"/>
        <v>1.5517241379310345</v>
      </c>
      <c r="R576" s="27">
        <f t="shared" si="178"/>
        <v>42.164224137931029</v>
      </c>
      <c r="S576" s="2">
        <v>30</v>
      </c>
      <c r="T576" s="28">
        <v>0</v>
      </c>
      <c r="U576" s="28">
        <f t="shared" si="179"/>
        <v>30</v>
      </c>
      <c r="V576" s="28">
        <f t="shared" si="191"/>
        <v>40</v>
      </c>
      <c r="W576" s="27">
        <f t="shared" si="180"/>
        <v>7.5</v>
      </c>
      <c r="X576" s="21">
        <f t="shared" si="181"/>
        <v>73.794658920539717</v>
      </c>
      <c r="Y576" s="2">
        <f t="shared" si="192"/>
        <v>31</v>
      </c>
      <c r="Z576" s="2">
        <v>35</v>
      </c>
      <c r="AA576" s="22">
        <f t="shared" si="182"/>
        <v>0.88571428571428568</v>
      </c>
    </row>
    <row r="577" spans="1:27">
      <c r="A577" s="13" t="s">
        <v>1008</v>
      </c>
      <c r="B577" s="20" t="s">
        <v>1273</v>
      </c>
      <c r="C577" s="2" t="s">
        <v>26</v>
      </c>
      <c r="D577" s="2" t="s">
        <v>987</v>
      </c>
      <c r="E577" s="2">
        <v>70</v>
      </c>
      <c r="F577" s="21">
        <v>4</v>
      </c>
      <c r="G577" s="21">
        <f t="shared" si="174"/>
        <v>74</v>
      </c>
      <c r="H577" s="21">
        <f t="shared" si="188"/>
        <v>92</v>
      </c>
      <c r="I577" s="27">
        <f t="shared" si="175"/>
        <v>24.130434782608695</v>
      </c>
      <c r="J577" s="5">
        <v>3.79</v>
      </c>
      <c r="K577" s="2">
        <f t="shared" si="189"/>
        <v>4</v>
      </c>
      <c r="L577" s="27">
        <f t="shared" si="176"/>
        <v>42.637500000000003</v>
      </c>
      <c r="M577" s="2">
        <v>0</v>
      </c>
      <c r="N577" s="2">
        <v>0</v>
      </c>
      <c r="O577" s="28">
        <v>7</v>
      </c>
      <c r="P577" s="28">
        <f t="shared" si="190"/>
        <v>14.5</v>
      </c>
      <c r="Q577" s="27">
        <f t="shared" si="177"/>
        <v>7.2413793103448283</v>
      </c>
      <c r="R577" s="27">
        <f t="shared" si="178"/>
        <v>49.878879310344828</v>
      </c>
      <c r="S577" s="2">
        <v>30</v>
      </c>
      <c r="T577" s="28">
        <v>2.5</v>
      </c>
      <c r="U577" s="28">
        <f t="shared" si="179"/>
        <v>32.5</v>
      </c>
      <c r="V577" s="28">
        <f t="shared" si="191"/>
        <v>40</v>
      </c>
      <c r="W577" s="27">
        <f t="shared" si="180"/>
        <v>8.125</v>
      </c>
      <c r="X577" s="21">
        <f t="shared" si="181"/>
        <v>82.134314092953531</v>
      </c>
      <c r="Y577" s="2">
        <f t="shared" si="192"/>
        <v>20</v>
      </c>
      <c r="Z577" s="2">
        <v>35</v>
      </c>
      <c r="AA577" s="22">
        <f t="shared" si="182"/>
        <v>0.5714285714285714</v>
      </c>
    </row>
    <row r="578" spans="1:27">
      <c r="A578" s="13" t="s">
        <v>1009</v>
      </c>
      <c r="B578" s="20" t="s">
        <v>1274</v>
      </c>
      <c r="C578" s="2" t="s">
        <v>26</v>
      </c>
      <c r="D578" s="2" t="s">
        <v>987</v>
      </c>
      <c r="E578" s="2">
        <v>70</v>
      </c>
      <c r="F578" s="21">
        <v>0</v>
      </c>
      <c r="G578" s="21">
        <f t="shared" si="174"/>
        <v>70</v>
      </c>
      <c r="H578" s="21">
        <f t="shared" si="188"/>
        <v>92</v>
      </c>
      <c r="I578" s="27">
        <f t="shared" si="175"/>
        <v>22.826086956521742</v>
      </c>
      <c r="J578" s="5">
        <v>3.64</v>
      </c>
      <c r="K578" s="2">
        <f t="shared" si="189"/>
        <v>4</v>
      </c>
      <c r="L578" s="27">
        <f t="shared" si="176"/>
        <v>40.950000000000003</v>
      </c>
      <c r="M578" s="2">
        <v>0</v>
      </c>
      <c r="N578" s="2">
        <v>0</v>
      </c>
      <c r="O578" s="28">
        <v>2.5</v>
      </c>
      <c r="P578" s="28">
        <f t="shared" si="190"/>
        <v>14.5</v>
      </c>
      <c r="Q578" s="27">
        <f t="shared" si="177"/>
        <v>2.5862068965517242</v>
      </c>
      <c r="R578" s="27">
        <f t="shared" si="178"/>
        <v>43.536206896551725</v>
      </c>
      <c r="S578" s="2">
        <v>30</v>
      </c>
      <c r="T578" s="28">
        <v>2</v>
      </c>
      <c r="U578" s="28">
        <f t="shared" si="179"/>
        <v>32</v>
      </c>
      <c r="V578" s="28">
        <f t="shared" si="191"/>
        <v>40</v>
      </c>
      <c r="W578" s="27">
        <f t="shared" si="180"/>
        <v>8</v>
      </c>
      <c r="X578" s="21">
        <f t="shared" si="181"/>
        <v>74.362293853073467</v>
      </c>
      <c r="Y578" s="2">
        <f t="shared" si="192"/>
        <v>29</v>
      </c>
      <c r="Z578" s="2">
        <v>35</v>
      </c>
      <c r="AA578" s="22">
        <f t="shared" si="182"/>
        <v>0.82857142857142863</v>
      </c>
    </row>
    <row r="579" spans="1:27">
      <c r="A579" s="13" t="s">
        <v>1010</v>
      </c>
      <c r="B579" s="20" t="s">
        <v>1275</v>
      </c>
      <c r="C579" s="2" t="s">
        <v>26</v>
      </c>
      <c r="D579" s="2" t="s">
        <v>987</v>
      </c>
      <c r="E579" s="2">
        <v>70</v>
      </c>
      <c r="F579" s="21">
        <v>6</v>
      </c>
      <c r="G579" s="21">
        <f t="shared" si="174"/>
        <v>76</v>
      </c>
      <c r="H579" s="21">
        <f t="shared" si="188"/>
        <v>92</v>
      </c>
      <c r="I579" s="27">
        <f t="shared" si="175"/>
        <v>24.782608695652176</v>
      </c>
      <c r="J579" s="5">
        <v>3.61</v>
      </c>
      <c r="K579" s="2">
        <f t="shared" si="189"/>
        <v>4</v>
      </c>
      <c r="L579" s="27">
        <f t="shared" si="176"/>
        <v>40.612499999999997</v>
      </c>
      <c r="M579" s="2">
        <v>0</v>
      </c>
      <c r="N579" s="2">
        <v>0</v>
      </c>
      <c r="O579" s="28">
        <v>1.5</v>
      </c>
      <c r="P579" s="28">
        <f t="shared" si="190"/>
        <v>14.5</v>
      </c>
      <c r="Q579" s="27">
        <f t="shared" si="177"/>
        <v>1.5517241379310345</v>
      </c>
      <c r="R579" s="27">
        <f t="shared" si="178"/>
        <v>42.164224137931029</v>
      </c>
      <c r="S579" s="2">
        <v>30</v>
      </c>
      <c r="T579" s="28">
        <v>4.5</v>
      </c>
      <c r="U579" s="28">
        <f t="shared" si="179"/>
        <v>34.5</v>
      </c>
      <c r="V579" s="28">
        <f t="shared" si="191"/>
        <v>40</v>
      </c>
      <c r="W579" s="27">
        <f t="shared" si="180"/>
        <v>8.625</v>
      </c>
      <c r="X579" s="21">
        <f t="shared" si="181"/>
        <v>75.571832833583201</v>
      </c>
      <c r="Y579" s="2">
        <f t="shared" si="192"/>
        <v>28</v>
      </c>
      <c r="Z579" s="2">
        <v>35</v>
      </c>
      <c r="AA579" s="22">
        <f t="shared" si="182"/>
        <v>0.8</v>
      </c>
    </row>
    <row r="580" spans="1:27">
      <c r="A580" s="13" t="s">
        <v>1011</v>
      </c>
      <c r="B580" s="20" t="s">
        <v>1276</v>
      </c>
      <c r="C580" s="2" t="s">
        <v>26</v>
      </c>
      <c r="D580" s="2" t="s">
        <v>987</v>
      </c>
      <c r="E580" s="2">
        <v>70</v>
      </c>
      <c r="F580" s="21">
        <v>0</v>
      </c>
      <c r="G580" s="21">
        <f t="shared" si="174"/>
        <v>70</v>
      </c>
      <c r="H580" s="21">
        <f t="shared" si="188"/>
        <v>92</v>
      </c>
      <c r="I580" s="27">
        <f t="shared" si="175"/>
        <v>22.826086956521742</v>
      </c>
      <c r="J580" s="5">
        <v>3.71</v>
      </c>
      <c r="K580" s="2">
        <f t="shared" si="189"/>
        <v>4</v>
      </c>
      <c r="L580" s="27">
        <f t="shared" si="176"/>
        <v>41.737499999999997</v>
      </c>
      <c r="M580" s="2">
        <v>0</v>
      </c>
      <c r="N580" s="2">
        <v>0</v>
      </c>
      <c r="O580" s="28">
        <v>0.25</v>
      </c>
      <c r="P580" s="28">
        <f t="shared" si="190"/>
        <v>14.5</v>
      </c>
      <c r="Q580" s="27">
        <f t="shared" si="177"/>
        <v>0.25862068965517243</v>
      </c>
      <c r="R580" s="27">
        <f t="shared" si="178"/>
        <v>41.996120689655172</v>
      </c>
      <c r="S580" s="2">
        <v>30</v>
      </c>
      <c r="T580" s="28">
        <v>0.5</v>
      </c>
      <c r="U580" s="28">
        <f t="shared" si="179"/>
        <v>30.5</v>
      </c>
      <c r="V580" s="28">
        <f t="shared" si="191"/>
        <v>40</v>
      </c>
      <c r="W580" s="27">
        <f t="shared" si="180"/>
        <v>7.625</v>
      </c>
      <c r="X580" s="21">
        <f t="shared" si="181"/>
        <v>72.447207646176906</v>
      </c>
      <c r="Y580" s="2">
        <f t="shared" si="192"/>
        <v>34</v>
      </c>
      <c r="Z580" s="2">
        <v>35</v>
      </c>
      <c r="AA580" s="22">
        <f t="shared" si="182"/>
        <v>0.97142857142857142</v>
      </c>
    </row>
    <row r="581" spans="1:27">
      <c r="A581" s="13" t="s">
        <v>1012</v>
      </c>
      <c r="B581" s="20" t="s">
        <v>1277</v>
      </c>
      <c r="C581" s="2" t="s">
        <v>26</v>
      </c>
      <c r="D581" s="2" t="s">
        <v>987</v>
      </c>
      <c r="E581" s="2">
        <v>70</v>
      </c>
      <c r="F581" s="21">
        <v>9</v>
      </c>
      <c r="G581" s="21">
        <f t="shared" si="174"/>
        <v>79</v>
      </c>
      <c r="H581" s="21">
        <f t="shared" si="188"/>
        <v>92</v>
      </c>
      <c r="I581" s="27">
        <f t="shared" si="175"/>
        <v>25.760869565217391</v>
      </c>
      <c r="J581" s="5">
        <v>3.82</v>
      </c>
      <c r="K581" s="2">
        <f t="shared" si="189"/>
        <v>4</v>
      </c>
      <c r="L581" s="27">
        <f t="shared" si="176"/>
        <v>42.975000000000001</v>
      </c>
      <c r="M581" s="2">
        <v>0</v>
      </c>
      <c r="N581" s="2">
        <v>0</v>
      </c>
      <c r="O581" s="28">
        <v>9.5</v>
      </c>
      <c r="P581" s="28">
        <f t="shared" si="190"/>
        <v>14.5</v>
      </c>
      <c r="Q581" s="27">
        <f t="shared" si="177"/>
        <v>9.8275862068965516</v>
      </c>
      <c r="R581" s="27">
        <f t="shared" si="178"/>
        <v>52.802586206896549</v>
      </c>
      <c r="S581" s="2">
        <v>30</v>
      </c>
      <c r="T581" s="28">
        <v>9.5</v>
      </c>
      <c r="U581" s="28">
        <f t="shared" si="179"/>
        <v>39.5</v>
      </c>
      <c r="V581" s="28">
        <f t="shared" si="191"/>
        <v>40</v>
      </c>
      <c r="W581" s="27">
        <f t="shared" si="180"/>
        <v>9.875</v>
      </c>
      <c r="X581" s="21">
        <f t="shared" si="181"/>
        <v>88.43845577211394</v>
      </c>
      <c r="Y581" s="2">
        <f t="shared" si="192"/>
        <v>6</v>
      </c>
      <c r="Z581" s="2">
        <v>35</v>
      </c>
      <c r="AA581" s="22">
        <f t="shared" si="182"/>
        <v>0.17142857142857143</v>
      </c>
    </row>
    <row r="582" spans="1:27">
      <c r="A582" s="13" t="s">
        <v>1013</v>
      </c>
      <c r="B582" s="20" t="s">
        <v>1253</v>
      </c>
      <c r="C582" s="2" t="s">
        <v>26</v>
      </c>
      <c r="D582" s="2" t="s">
        <v>987</v>
      </c>
      <c r="E582" s="2">
        <v>70</v>
      </c>
      <c r="F582" s="21">
        <v>9</v>
      </c>
      <c r="G582" s="21">
        <f t="shared" si="174"/>
        <v>79</v>
      </c>
      <c r="H582" s="21">
        <f t="shared" si="188"/>
        <v>92</v>
      </c>
      <c r="I582" s="27">
        <f t="shared" si="175"/>
        <v>25.760869565217391</v>
      </c>
      <c r="J582" s="5">
        <v>3.79</v>
      </c>
      <c r="K582" s="2">
        <f t="shared" si="189"/>
        <v>4</v>
      </c>
      <c r="L582" s="27">
        <f t="shared" si="176"/>
        <v>42.637500000000003</v>
      </c>
      <c r="M582" s="2">
        <v>0</v>
      </c>
      <c r="N582" s="2">
        <v>0</v>
      </c>
      <c r="O582" s="28">
        <v>12.5</v>
      </c>
      <c r="P582" s="28">
        <f t="shared" si="190"/>
        <v>14.5</v>
      </c>
      <c r="Q582" s="27">
        <f t="shared" si="177"/>
        <v>12.931034482758619</v>
      </c>
      <c r="R582" s="27">
        <f t="shared" si="178"/>
        <v>55.568534482758622</v>
      </c>
      <c r="S582" s="2">
        <v>30</v>
      </c>
      <c r="T582" s="28">
        <v>0.5</v>
      </c>
      <c r="U582" s="28">
        <f t="shared" si="179"/>
        <v>30.5</v>
      </c>
      <c r="V582" s="28">
        <f t="shared" si="191"/>
        <v>40</v>
      </c>
      <c r="W582" s="27">
        <f t="shared" si="180"/>
        <v>7.625</v>
      </c>
      <c r="X582" s="21">
        <f t="shared" si="181"/>
        <v>88.954404047976013</v>
      </c>
      <c r="Y582" s="2">
        <f t="shared" si="192"/>
        <v>4</v>
      </c>
      <c r="Z582" s="2">
        <v>35</v>
      </c>
      <c r="AA582" s="22">
        <f t="shared" si="182"/>
        <v>0.11428571428571428</v>
      </c>
    </row>
    <row r="583" spans="1:27">
      <c r="A583" s="13" t="s">
        <v>1014</v>
      </c>
      <c r="B583" s="20" t="s">
        <v>1254</v>
      </c>
      <c r="C583" s="2" t="s">
        <v>26</v>
      </c>
      <c r="D583" s="2" t="s">
        <v>987</v>
      </c>
      <c r="E583" s="2">
        <v>70</v>
      </c>
      <c r="F583" s="21">
        <v>13</v>
      </c>
      <c r="G583" s="21">
        <f t="shared" ref="G583:G636" si="193">E583+F583</f>
        <v>83</v>
      </c>
      <c r="H583" s="21">
        <f t="shared" si="188"/>
        <v>92</v>
      </c>
      <c r="I583" s="27">
        <f t="shared" ref="I583:I636" si="194">G583/H583*30</f>
        <v>27.065217391304348</v>
      </c>
      <c r="J583" s="5">
        <v>3.96</v>
      </c>
      <c r="K583" s="2">
        <f t="shared" si="189"/>
        <v>4</v>
      </c>
      <c r="L583" s="27">
        <f t="shared" ref="L583:L636" si="195">J583/K583*45</f>
        <v>44.55</v>
      </c>
      <c r="M583" s="2">
        <v>0</v>
      </c>
      <c r="N583" s="2">
        <v>0</v>
      </c>
      <c r="O583" s="28">
        <v>9.5</v>
      </c>
      <c r="P583" s="28">
        <f t="shared" si="190"/>
        <v>14.5</v>
      </c>
      <c r="Q583" s="27">
        <f t="shared" ref="Q583:Q636" si="196">O583/P583*15</f>
        <v>9.8275862068965516</v>
      </c>
      <c r="R583" s="27">
        <f t="shared" ref="R583:R636" si="197">L583+Q583</f>
        <v>54.377586206896552</v>
      </c>
      <c r="S583" s="2">
        <v>30</v>
      </c>
      <c r="T583" s="28">
        <v>5.5</v>
      </c>
      <c r="U583" s="28">
        <f t="shared" ref="U583:U636" si="198">S583+T583</f>
        <v>35.5</v>
      </c>
      <c r="V583" s="28">
        <f t="shared" si="191"/>
        <v>40</v>
      </c>
      <c r="W583" s="27">
        <f t="shared" ref="W583:W636" si="199">U583/V583*10</f>
        <v>8.875</v>
      </c>
      <c r="X583" s="21">
        <f t="shared" ref="X583:X636" si="200">I583+R583+W583</f>
        <v>90.317803598200896</v>
      </c>
      <c r="Y583" s="2">
        <f t="shared" si="192"/>
        <v>3</v>
      </c>
      <c r="Z583" s="2">
        <v>35</v>
      </c>
      <c r="AA583" s="22">
        <f t="shared" ref="AA583:AA636" si="201">Y583/Z583</f>
        <v>8.5714285714285715E-2</v>
      </c>
    </row>
    <row r="584" spans="1:27">
      <c r="A584" s="13" t="s">
        <v>1015</v>
      </c>
      <c r="B584" s="20" t="s">
        <v>1255</v>
      </c>
      <c r="C584" s="2" t="s">
        <v>26</v>
      </c>
      <c r="D584" s="2" t="s">
        <v>987</v>
      </c>
      <c r="E584" s="2">
        <v>70</v>
      </c>
      <c r="F584" s="21">
        <v>9</v>
      </c>
      <c r="G584" s="21">
        <f t="shared" si="193"/>
        <v>79</v>
      </c>
      <c r="H584" s="21">
        <f t="shared" si="188"/>
        <v>92</v>
      </c>
      <c r="I584" s="27">
        <f t="shared" si="194"/>
        <v>25.760869565217391</v>
      </c>
      <c r="J584" s="5">
        <v>4</v>
      </c>
      <c r="K584" s="2">
        <f t="shared" si="189"/>
        <v>4</v>
      </c>
      <c r="L584" s="27">
        <f t="shared" si="195"/>
        <v>45</v>
      </c>
      <c r="M584" s="2">
        <v>0</v>
      </c>
      <c r="N584" s="2">
        <v>0</v>
      </c>
      <c r="O584" s="28">
        <v>9.5</v>
      </c>
      <c r="P584" s="28">
        <f t="shared" si="190"/>
        <v>14.5</v>
      </c>
      <c r="Q584" s="27">
        <f t="shared" si="196"/>
        <v>9.8275862068965516</v>
      </c>
      <c r="R584" s="27">
        <f t="shared" si="197"/>
        <v>54.827586206896555</v>
      </c>
      <c r="S584" s="2">
        <v>30</v>
      </c>
      <c r="T584" s="28">
        <v>3</v>
      </c>
      <c r="U584" s="28">
        <f t="shared" si="198"/>
        <v>33</v>
      </c>
      <c r="V584" s="28">
        <f t="shared" si="191"/>
        <v>40</v>
      </c>
      <c r="W584" s="27">
        <f t="shared" si="199"/>
        <v>8.25</v>
      </c>
      <c r="X584" s="21">
        <f t="shared" si="200"/>
        <v>88.838455772113946</v>
      </c>
      <c r="Y584" s="2">
        <f t="shared" si="192"/>
        <v>5</v>
      </c>
      <c r="Z584" s="2">
        <v>35</v>
      </c>
      <c r="AA584" s="22">
        <f t="shared" si="201"/>
        <v>0.14285714285714285</v>
      </c>
    </row>
    <row r="585" spans="1:27">
      <c r="A585" s="13" t="s">
        <v>1016</v>
      </c>
      <c r="B585" s="20" t="s">
        <v>1256</v>
      </c>
      <c r="C585" s="2" t="s">
        <v>26</v>
      </c>
      <c r="D585" s="2" t="s">
        <v>987</v>
      </c>
      <c r="E585" s="2">
        <v>70</v>
      </c>
      <c r="F585" s="21">
        <v>4</v>
      </c>
      <c r="G585" s="21">
        <f t="shared" si="193"/>
        <v>74</v>
      </c>
      <c r="H585" s="21">
        <f t="shared" si="188"/>
        <v>92</v>
      </c>
      <c r="I585" s="27">
        <f t="shared" si="194"/>
        <v>24.130434782608695</v>
      </c>
      <c r="J585" s="5">
        <v>3.75</v>
      </c>
      <c r="K585" s="2">
        <f t="shared" si="189"/>
        <v>4</v>
      </c>
      <c r="L585" s="27">
        <f t="shared" si="195"/>
        <v>42.1875</v>
      </c>
      <c r="M585" s="2">
        <v>0</v>
      </c>
      <c r="N585" s="2">
        <v>0</v>
      </c>
      <c r="O585" s="28">
        <v>1.75</v>
      </c>
      <c r="P585" s="28">
        <f t="shared" si="190"/>
        <v>14.5</v>
      </c>
      <c r="Q585" s="27">
        <f t="shared" si="196"/>
        <v>1.8103448275862071</v>
      </c>
      <c r="R585" s="27">
        <f t="shared" si="197"/>
        <v>43.997844827586206</v>
      </c>
      <c r="S585" s="2">
        <v>30</v>
      </c>
      <c r="T585" s="28">
        <v>7</v>
      </c>
      <c r="U585" s="28">
        <f t="shared" si="198"/>
        <v>37</v>
      </c>
      <c r="V585" s="28">
        <f t="shared" si="191"/>
        <v>40</v>
      </c>
      <c r="W585" s="27">
        <f t="shared" si="199"/>
        <v>9.25</v>
      </c>
      <c r="X585" s="21">
        <f t="shared" si="200"/>
        <v>77.378279610194909</v>
      </c>
      <c r="Y585" s="2">
        <f t="shared" si="192"/>
        <v>26</v>
      </c>
      <c r="Z585" s="2">
        <v>35</v>
      </c>
      <c r="AA585" s="22">
        <f t="shared" si="201"/>
        <v>0.74285714285714288</v>
      </c>
    </row>
    <row r="586" spans="1:27">
      <c r="A586" s="13" t="s">
        <v>1017</v>
      </c>
      <c r="B586" s="20" t="s">
        <v>1257</v>
      </c>
      <c r="C586" s="2" t="s">
        <v>26</v>
      </c>
      <c r="D586" s="2" t="s">
        <v>987</v>
      </c>
      <c r="E586" s="2">
        <v>70</v>
      </c>
      <c r="F586" s="21">
        <v>8</v>
      </c>
      <c r="G586" s="21">
        <f t="shared" si="193"/>
        <v>78</v>
      </c>
      <c r="H586" s="21">
        <f t="shared" si="188"/>
        <v>92</v>
      </c>
      <c r="I586" s="27">
        <f t="shared" si="194"/>
        <v>25.434782608695652</v>
      </c>
      <c r="J586" s="5">
        <v>3.82</v>
      </c>
      <c r="K586" s="2">
        <f t="shared" si="189"/>
        <v>4</v>
      </c>
      <c r="L586" s="27">
        <f t="shared" si="195"/>
        <v>42.975000000000001</v>
      </c>
      <c r="M586" s="2">
        <v>0</v>
      </c>
      <c r="N586" s="2">
        <v>0</v>
      </c>
      <c r="O586" s="28">
        <v>9</v>
      </c>
      <c r="P586" s="28">
        <f t="shared" si="190"/>
        <v>14.5</v>
      </c>
      <c r="Q586" s="27">
        <f t="shared" si="196"/>
        <v>9.3103448275862064</v>
      </c>
      <c r="R586" s="27">
        <f t="shared" si="197"/>
        <v>52.285344827586208</v>
      </c>
      <c r="S586" s="2">
        <v>30</v>
      </c>
      <c r="T586" s="28">
        <v>7</v>
      </c>
      <c r="U586" s="28">
        <f t="shared" si="198"/>
        <v>37</v>
      </c>
      <c r="V586" s="28">
        <f t="shared" si="191"/>
        <v>40</v>
      </c>
      <c r="W586" s="27">
        <f t="shared" si="199"/>
        <v>9.25</v>
      </c>
      <c r="X586" s="21">
        <f t="shared" si="200"/>
        <v>86.970127436281857</v>
      </c>
      <c r="Y586" s="2">
        <f t="shared" si="192"/>
        <v>10</v>
      </c>
      <c r="Z586" s="2">
        <v>35</v>
      </c>
      <c r="AA586" s="22">
        <f t="shared" si="201"/>
        <v>0.2857142857142857</v>
      </c>
    </row>
    <row r="587" spans="1:27">
      <c r="A587" s="13" t="s">
        <v>1018</v>
      </c>
      <c r="B587" s="20" t="s">
        <v>1258</v>
      </c>
      <c r="C587" s="2" t="s">
        <v>26</v>
      </c>
      <c r="D587" s="2" t="s">
        <v>987</v>
      </c>
      <c r="E587" s="2">
        <v>70</v>
      </c>
      <c r="F587" s="21">
        <v>4</v>
      </c>
      <c r="G587" s="21">
        <f t="shared" si="193"/>
        <v>74</v>
      </c>
      <c r="H587" s="21">
        <f t="shared" si="188"/>
        <v>92</v>
      </c>
      <c r="I587" s="27">
        <f t="shared" si="194"/>
        <v>24.130434782608695</v>
      </c>
      <c r="J587" s="5">
        <v>3.68</v>
      </c>
      <c r="K587" s="2">
        <f t="shared" si="189"/>
        <v>4</v>
      </c>
      <c r="L587" s="27">
        <f t="shared" si="195"/>
        <v>41.4</v>
      </c>
      <c r="M587" s="2">
        <v>0</v>
      </c>
      <c r="N587" s="2">
        <v>0</v>
      </c>
      <c r="O587" s="28">
        <v>6.75</v>
      </c>
      <c r="P587" s="28">
        <f t="shared" si="190"/>
        <v>14.5</v>
      </c>
      <c r="Q587" s="27">
        <f t="shared" si="196"/>
        <v>6.9827586206896548</v>
      </c>
      <c r="R587" s="27">
        <f t="shared" si="197"/>
        <v>48.382758620689657</v>
      </c>
      <c r="S587" s="2">
        <v>30</v>
      </c>
      <c r="T587" s="28">
        <v>7</v>
      </c>
      <c r="U587" s="28">
        <f t="shared" si="198"/>
        <v>37</v>
      </c>
      <c r="V587" s="28">
        <f t="shared" si="191"/>
        <v>40</v>
      </c>
      <c r="W587" s="27">
        <f t="shared" si="199"/>
        <v>9.25</v>
      </c>
      <c r="X587" s="21">
        <f t="shared" si="200"/>
        <v>81.763193403298345</v>
      </c>
      <c r="Y587" s="2">
        <f t="shared" si="192"/>
        <v>21</v>
      </c>
      <c r="Z587" s="2">
        <v>35</v>
      </c>
      <c r="AA587" s="22">
        <f t="shared" si="201"/>
        <v>0.6</v>
      </c>
    </row>
    <row r="588" spans="1:27">
      <c r="A588" s="13" t="s">
        <v>1019</v>
      </c>
      <c r="B588" s="20" t="s">
        <v>1259</v>
      </c>
      <c r="C588" s="2" t="s">
        <v>26</v>
      </c>
      <c r="D588" s="2" t="s">
        <v>987</v>
      </c>
      <c r="E588" s="2">
        <v>70</v>
      </c>
      <c r="F588" s="21">
        <v>6.5</v>
      </c>
      <c r="G588" s="21">
        <f t="shared" si="193"/>
        <v>76.5</v>
      </c>
      <c r="H588" s="21">
        <f t="shared" si="188"/>
        <v>92</v>
      </c>
      <c r="I588" s="27">
        <f t="shared" si="194"/>
        <v>24.945652173913043</v>
      </c>
      <c r="J588" s="5">
        <v>3.71</v>
      </c>
      <c r="K588" s="2">
        <f t="shared" si="189"/>
        <v>4</v>
      </c>
      <c r="L588" s="27">
        <f t="shared" si="195"/>
        <v>41.737499999999997</v>
      </c>
      <c r="M588" s="2">
        <v>0</v>
      </c>
      <c r="N588" s="2">
        <v>0</v>
      </c>
      <c r="O588" s="28">
        <v>12</v>
      </c>
      <c r="P588" s="28">
        <f t="shared" si="190"/>
        <v>14.5</v>
      </c>
      <c r="Q588" s="27">
        <f t="shared" si="196"/>
        <v>12.413793103448276</v>
      </c>
      <c r="R588" s="27">
        <f t="shared" si="197"/>
        <v>54.151293103448275</v>
      </c>
      <c r="S588" s="2">
        <v>30</v>
      </c>
      <c r="T588" s="28">
        <v>2</v>
      </c>
      <c r="U588" s="28">
        <f t="shared" si="198"/>
        <v>32</v>
      </c>
      <c r="V588" s="28">
        <f t="shared" si="191"/>
        <v>40</v>
      </c>
      <c r="W588" s="27">
        <f t="shared" si="199"/>
        <v>8</v>
      </c>
      <c r="X588" s="21">
        <f t="shared" si="200"/>
        <v>87.096945277361314</v>
      </c>
      <c r="Y588" s="2">
        <f t="shared" si="192"/>
        <v>9</v>
      </c>
      <c r="Z588" s="2">
        <v>35</v>
      </c>
      <c r="AA588" s="22">
        <f t="shared" si="201"/>
        <v>0.25714285714285712</v>
      </c>
    </row>
    <row r="589" spans="1:27">
      <c r="A589" s="13" t="s">
        <v>1020</v>
      </c>
      <c r="B589" s="20" t="s">
        <v>1260</v>
      </c>
      <c r="C589" s="2" t="s">
        <v>26</v>
      </c>
      <c r="D589" s="2" t="s">
        <v>987</v>
      </c>
      <c r="E589" s="2">
        <v>70</v>
      </c>
      <c r="F589" s="21">
        <v>4</v>
      </c>
      <c r="G589" s="21">
        <f t="shared" si="193"/>
        <v>74</v>
      </c>
      <c r="H589" s="21">
        <f t="shared" si="188"/>
        <v>92</v>
      </c>
      <c r="I589" s="27">
        <f t="shared" si="194"/>
        <v>24.130434782608695</v>
      </c>
      <c r="J589" s="5">
        <v>3.61</v>
      </c>
      <c r="K589" s="2">
        <f t="shared" si="189"/>
        <v>4</v>
      </c>
      <c r="L589" s="27">
        <f t="shared" si="195"/>
        <v>40.612499999999997</v>
      </c>
      <c r="M589" s="2">
        <v>0</v>
      </c>
      <c r="N589" s="2">
        <v>0</v>
      </c>
      <c r="O589" s="28">
        <v>5.75</v>
      </c>
      <c r="P589" s="28">
        <f>MAX($O$562:$O$596)</f>
        <v>14.5</v>
      </c>
      <c r="Q589" s="27">
        <f t="shared" si="196"/>
        <v>5.9482758620689662</v>
      </c>
      <c r="R589" s="27">
        <f t="shared" si="197"/>
        <v>46.560775862068965</v>
      </c>
      <c r="S589" s="2">
        <v>30</v>
      </c>
      <c r="T589" s="28">
        <v>10</v>
      </c>
      <c r="U589" s="28">
        <f t="shared" si="198"/>
        <v>40</v>
      </c>
      <c r="V589" s="28">
        <f t="shared" si="191"/>
        <v>40</v>
      </c>
      <c r="W589" s="27">
        <f t="shared" si="199"/>
        <v>10</v>
      </c>
      <c r="X589" s="21">
        <f t="shared" si="200"/>
        <v>80.691210644677653</v>
      </c>
      <c r="Y589" s="2">
        <f t="shared" si="192"/>
        <v>22</v>
      </c>
      <c r="Z589" s="2">
        <v>35</v>
      </c>
      <c r="AA589" s="22">
        <f t="shared" si="201"/>
        <v>0.62857142857142856</v>
      </c>
    </row>
    <row r="590" spans="1:27">
      <c r="A590" s="13" t="s">
        <v>1021</v>
      </c>
      <c r="B590" s="20" t="s">
        <v>1261</v>
      </c>
      <c r="C590" s="2" t="s">
        <v>26</v>
      </c>
      <c r="D590" s="2" t="s">
        <v>987</v>
      </c>
      <c r="E590" s="2">
        <v>70</v>
      </c>
      <c r="F590" s="21">
        <v>1</v>
      </c>
      <c r="G590" s="21">
        <f t="shared" si="193"/>
        <v>71</v>
      </c>
      <c r="H590" s="21">
        <f t="shared" si="188"/>
        <v>92</v>
      </c>
      <c r="I590" s="27">
        <f t="shared" si="194"/>
        <v>23.152173913043477</v>
      </c>
      <c r="J590" s="5">
        <v>3.79</v>
      </c>
      <c r="K590" s="2">
        <f t="shared" si="189"/>
        <v>4</v>
      </c>
      <c r="L590" s="27">
        <f t="shared" si="195"/>
        <v>42.637500000000003</v>
      </c>
      <c r="M590" s="2">
        <v>0</v>
      </c>
      <c r="N590" s="2">
        <v>0</v>
      </c>
      <c r="O590" s="28">
        <v>2.5</v>
      </c>
      <c r="P590" s="28">
        <f t="shared" si="190"/>
        <v>14.5</v>
      </c>
      <c r="Q590" s="27">
        <f t="shared" si="196"/>
        <v>2.5862068965517242</v>
      </c>
      <c r="R590" s="27">
        <f t="shared" si="197"/>
        <v>45.223706896551725</v>
      </c>
      <c r="S590" s="2">
        <v>30</v>
      </c>
      <c r="T590" s="28">
        <v>0</v>
      </c>
      <c r="U590" s="28">
        <f t="shared" si="198"/>
        <v>30</v>
      </c>
      <c r="V590" s="28">
        <f t="shared" si="191"/>
        <v>40</v>
      </c>
      <c r="W590" s="27">
        <f t="shared" si="199"/>
        <v>7.5</v>
      </c>
      <c r="X590" s="21">
        <f t="shared" si="200"/>
        <v>75.875880809595202</v>
      </c>
      <c r="Y590" s="2">
        <f t="shared" si="192"/>
        <v>27</v>
      </c>
      <c r="Z590" s="2">
        <v>35</v>
      </c>
      <c r="AA590" s="22">
        <f t="shared" si="201"/>
        <v>0.77142857142857146</v>
      </c>
    </row>
    <row r="591" spans="1:27">
      <c r="A591" s="13" t="s">
        <v>1022</v>
      </c>
      <c r="B591" s="20" t="s">
        <v>1262</v>
      </c>
      <c r="C591" s="2" t="s">
        <v>26</v>
      </c>
      <c r="D591" s="2" t="s">
        <v>987</v>
      </c>
      <c r="E591" s="2">
        <v>70</v>
      </c>
      <c r="F591" s="21">
        <v>-1</v>
      </c>
      <c r="G591" s="21">
        <f t="shared" si="193"/>
        <v>69</v>
      </c>
      <c r="H591" s="21">
        <f t="shared" si="188"/>
        <v>92</v>
      </c>
      <c r="I591" s="27">
        <f t="shared" si="194"/>
        <v>22.5</v>
      </c>
      <c r="J591" s="5">
        <v>3.68</v>
      </c>
      <c r="K591" s="2">
        <f t="shared" si="189"/>
        <v>4</v>
      </c>
      <c r="L591" s="27">
        <f t="shared" si="195"/>
        <v>41.4</v>
      </c>
      <c r="M591" s="2">
        <v>0</v>
      </c>
      <c r="N591" s="2">
        <v>0</v>
      </c>
      <c r="O591" s="28">
        <v>2.5</v>
      </c>
      <c r="P591" s="28">
        <f>MAX($O$562:$O$596)</f>
        <v>14.5</v>
      </c>
      <c r="Q591" s="27">
        <f t="shared" si="196"/>
        <v>2.5862068965517242</v>
      </c>
      <c r="R591" s="27">
        <f t="shared" si="197"/>
        <v>43.986206896551721</v>
      </c>
      <c r="S591" s="2">
        <v>30</v>
      </c>
      <c r="T591" s="28">
        <v>0</v>
      </c>
      <c r="U591" s="28">
        <f t="shared" si="198"/>
        <v>30</v>
      </c>
      <c r="V591" s="28">
        <f t="shared" si="191"/>
        <v>40</v>
      </c>
      <c r="W591" s="27">
        <f t="shared" si="199"/>
        <v>7.5</v>
      </c>
      <c r="X591" s="21">
        <f t="shared" si="200"/>
        <v>73.986206896551721</v>
      </c>
      <c r="Y591" s="2">
        <f t="shared" si="192"/>
        <v>30</v>
      </c>
      <c r="Z591" s="2">
        <v>35</v>
      </c>
      <c r="AA591" s="22">
        <f t="shared" si="201"/>
        <v>0.8571428571428571</v>
      </c>
    </row>
    <row r="592" spans="1:27">
      <c r="A592" s="13" t="s">
        <v>1023</v>
      </c>
      <c r="B592" s="20" t="s">
        <v>1263</v>
      </c>
      <c r="C592" s="2" t="s">
        <v>26</v>
      </c>
      <c r="D592" s="2" t="s">
        <v>987</v>
      </c>
      <c r="E592" s="2">
        <v>70</v>
      </c>
      <c r="F592" s="21">
        <v>14</v>
      </c>
      <c r="G592" s="21">
        <f t="shared" si="193"/>
        <v>84</v>
      </c>
      <c r="H592" s="21">
        <f t="shared" si="188"/>
        <v>92</v>
      </c>
      <c r="I592" s="27">
        <f t="shared" si="194"/>
        <v>27.391304347826086</v>
      </c>
      <c r="J592" s="5">
        <v>3.82</v>
      </c>
      <c r="K592" s="2">
        <f t="shared" si="189"/>
        <v>4</v>
      </c>
      <c r="L592" s="27">
        <f t="shared" si="195"/>
        <v>42.975000000000001</v>
      </c>
      <c r="M592" s="2">
        <v>0</v>
      </c>
      <c r="N592" s="2">
        <v>0</v>
      </c>
      <c r="O592" s="28">
        <v>5.25</v>
      </c>
      <c r="P592" s="28">
        <f t="shared" si="190"/>
        <v>14.5</v>
      </c>
      <c r="Q592" s="27">
        <f t="shared" si="196"/>
        <v>5.431034482758621</v>
      </c>
      <c r="R592" s="27">
        <f t="shared" si="197"/>
        <v>48.406034482758621</v>
      </c>
      <c r="S592" s="2">
        <v>30</v>
      </c>
      <c r="T592" s="28">
        <v>0.5</v>
      </c>
      <c r="U592" s="28">
        <f t="shared" si="198"/>
        <v>30.5</v>
      </c>
      <c r="V592" s="28">
        <f t="shared" si="191"/>
        <v>40</v>
      </c>
      <c r="W592" s="27">
        <f t="shared" si="199"/>
        <v>7.625</v>
      </c>
      <c r="X592" s="21">
        <f t="shared" si="200"/>
        <v>83.422338830584707</v>
      </c>
      <c r="Y592" s="2">
        <f t="shared" si="192"/>
        <v>17</v>
      </c>
      <c r="Z592" s="2">
        <v>35</v>
      </c>
      <c r="AA592" s="22">
        <f t="shared" si="201"/>
        <v>0.48571428571428571</v>
      </c>
    </row>
    <row r="593" spans="1:27">
      <c r="A593" s="13" t="s">
        <v>1024</v>
      </c>
      <c r="B593" s="20" t="s">
        <v>1264</v>
      </c>
      <c r="C593" s="2" t="s">
        <v>26</v>
      </c>
      <c r="D593" s="2" t="s">
        <v>987</v>
      </c>
      <c r="E593" s="2">
        <v>70</v>
      </c>
      <c r="F593" s="21">
        <v>1</v>
      </c>
      <c r="G593" s="21">
        <f t="shared" si="193"/>
        <v>71</v>
      </c>
      <c r="H593" s="21">
        <f t="shared" si="188"/>
        <v>92</v>
      </c>
      <c r="I593" s="27">
        <f t="shared" si="194"/>
        <v>23.152173913043477</v>
      </c>
      <c r="J593" s="5">
        <v>3.68</v>
      </c>
      <c r="K593" s="2">
        <f t="shared" si="189"/>
        <v>4</v>
      </c>
      <c r="L593" s="27">
        <f t="shared" si="195"/>
        <v>41.4</v>
      </c>
      <c r="M593" s="2">
        <v>0</v>
      </c>
      <c r="N593" s="2">
        <v>0</v>
      </c>
      <c r="O593" s="28">
        <v>9.5</v>
      </c>
      <c r="P593" s="28">
        <f t="shared" si="190"/>
        <v>14.5</v>
      </c>
      <c r="Q593" s="27">
        <f t="shared" si="196"/>
        <v>9.8275862068965516</v>
      </c>
      <c r="R593" s="27">
        <f t="shared" si="197"/>
        <v>51.227586206896547</v>
      </c>
      <c r="S593" s="2">
        <v>30</v>
      </c>
      <c r="T593" s="28">
        <v>7</v>
      </c>
      <c r="U593" s="28">
        <f t="shared" si="198"/>
        <v>37</v>
      </c>
      <c r="V593" s="28">
        <f t="shared" si="191"/>
        <v>40</v>
      </c>
      <c r="W593" s="27">
        <f t="shared" si="199"/>
        <v>9.25</v>
      </c>
      <c r="X593" s="21">
        <f t="shared" si="200"/>
        <v>83.629760119940016</v>
      </c>
      <c r="Y593" s="2">
        <f t="shared" si="192"/>
        <v>16</v>
      </c>
      <c r="Z593" s="2">
        <v>35</v>
      </c>
      <c r="AA593" s="22">
        <f t="shared" si="201"/>
        <v>0.45714285714285713</v>
      </c>
    </row>
    <row r="594" spans="1:27">
      <c r="A594" s="13" t="s">
        <v>1025</v>
      </c>
      <c r="B594" s="20" t="s">
        <v>1247</v>
      </c>
      <c r="C594" s="2" t="s">
        <v>26</v>
      </c>
      <c r="D594" s="2" t="s">
        <v>987</v>
      </c>
      <c r="E594" s="2">
        <v>70</v>
      </c>
      <c r="F594" s="21">
        <v>-4</v>
      </c>
      <c r="G594" s="21">
        <f t="shared" si="193"/>
        <v>66</v>
      </c>
      <c r="H594" s="21">
        <f t="shared" si="188"/>
        <v>92</v>
      </c>
      <c r="I594" s="27">
        <f t="shared" si="194"/>
        <v>21.521739130434781</v>
      </c>
      <c r="J594" s="5">
        <v>3.75</v>
      </c>
      <c r="K594" s="2">
        <f t="shared" si="189"/>
        <v>4</v>
      </c>
      <c r="L594" s="27">
        <f t="shared" si="195"/>
        <v>42.1875</v>
      </c>
      <c r="M594" s="2">
        <v>0</v>
      </c>
      <c r="N594" s="2">
        <v>0</v>
      </c>
      <c r="O594" s="28">
        <v>0.75</v>
      </c>
      <c r="P594" s="28">
        <f>MAX($O$562:$O$596)</f>
        <v>14.5</v>
      </c>
      <c r="Q594" s="27">
        <f t="shared" si="196"/>
        <v>0.77586206896551724</v>
      </c>
      <c r="R594" s="27">
        <f t="shared" si="197"/>
        <v>42.963362068965516</v>
      </c>
      <c r="S594" s="2">
        <v>30</v>
      </c>
      <c r="T594" s="28">
        <v>1.5</v>
      </c>
      <c r="U594" s="28">
        <f t="shared" si="198"/>
        <v>31.5</v>
      </c>
      <c r="V594" s="28">
        <f t="shared" si="191"/>
        <v>40</v>
      </c>
      <c r="W594" s="27">
        <f t="shared" si="199"/>
        <v>7.875</v>
      </c>
      <c r="X594" s="21">
        <f t="shared" si="200"/>
        <v>72.360101199400304</v>
      </c>
      <c r="Y594" s="2">
        <f t="shared" si="192"/>
        <v>35</v>
      </c>
      <c r="Z594" s="2">
        <v>35</v>
      </c>
      <c r="AA594" s="22">
        <f t="shared" si="201"/>
        <v>1</v>
      </c>
    </row>
    <row r="595" spans="1:27">
      <c r="A595" s="13" t="s">
        <v>1026</v>
      </c>
      <c r="B595" s="20" t="s">
        <v>1248</v>
      </c>
      <c r="C595" s="2" t="s">
        <v>26</v>
      </c>
      <c r="D595" s="2" t="s">
        <v>987</v>
      </c>
      <c r="E595" s="2">
        <v>70</v>
      </c>
      <c r="F595" s="21">
        <v>2</v>
      </c>
      <c r="G595" s="21">
        <f t="shared" si="193"/>
        <v>72</v>
      </c>
      <c r="H595" s="21">
        <f t="shared" si="188"/>
        <v>92</v>
      </c>
      <c r="I595" s="27">
        <f t="shared" si="194"/>
        <v>23.478260869565219</v>
      </c>
      <c r="J595" s="5">
        <v>3.68</v>
      </c>
      <c r="K595" s="2">
        <f t="shared" si="189"/>
        <v>4</v>
      </c>
      <c r="L595" s="27">
        <f t="shared" si="195"/>
        <v>41.4</v>
      </c>
      <c r="M595" s="2">
        <v>0</v>
      </c>
      <c r="N595" s="2">
        <v>0</v>
      </c>
      <c r="O595" s="28">
        <v>11</v>
      </c>
      <c r="P595" s="28">
        <f t="shared" si="190"/>
        <v>14.5</v>
      </c>
      <c r="Q595" s="27">
        <f t="shared" si="196"/>
        <v>11.379310344827585</v>
      </c>
      <c r="R595" s="27">
        <f t="shared" si="197"/>
        <v>52.779310344827586</v>
      </c>
      <c r="S595" s="2">
        <v>30</v>
      </c>
      <c r="T595" s="28">
        <v>0</v>
      </c>
      <c r="U595" s="28">
        <f t="shared" si="198"/>
        <v>30</v>
      </c>
      <c r="V595" s="28">
        <f t="shared" si="191"/>
        <v>40</v>
      </c>
      <c r="W595" s="27">
        <f t="shared" si="199"/>
        <v>7.5</v>
      </c>
      <c r="X595" s="21">
        <f t="shared" si="200"/>
        <v>83.757571214392811</v>
      </c>
      <c r="Y595" s="2">
        <f t="shared" si="192"/>
        <v>15</v>
      </c>
      <c r="Z595" s="2">
        <v>35</v>
      </c>
      <c r="AA595" s="22">
        <f t="shared" si="201"/>
        <v>0.42857142857142855</v>
      </c>
    </row>
    <row r="596" spans="1:27">
      <c r="A596" s="13" t="s">
        <v>1027</v>
      </c>
      <c r="B596" s="20" t="s">
        <v>1249</v>
      </c>
      <c r="C596" s="2" t="s">
        <v>26</v>
      </c>
      <c r="D596" s="2" t="s">
        <v>987</v>
      </c>
      <c r="E596" s="2">
        <v>70</v>
      </c>
      <c r="F596" s="21">
        <v>6</v>
      </c>
      <c r="G596" s="21">
        <f t="shared" si="193"/>
        <v>76</v>
      </c>
      <c r="H596" s="21">
        <f t="shared" si="188"/>
        <v>92</v>
      </c>
      <c r="I596" s="27">
        <f t="shared" si="194"/>
        <v>24.782608695652176</v>
      </c>
      <c r="J596" s="5">
        <v>3.75</v>
      </c>
      <c r="K596" s="2">
        <f t="shared" si="189"/>
        <v>4</v>
      </c>
      <c r="L596" s="27">
        <f t="shared" si="195"/>
        <v>42.1875</v>
      </c>
      <c r="M596" s="2">
        <v>0</v>
      </c>
      <c r="N596" s="2">
        <v>0</v>
      </c>
      <c r="O596" s="28">
        <v>10.25</v>
      </c>
      <c r="P596" s="28">
        <f t="shared" si="190"/>
        <v>14.5</v>
      </c>
      <c r="Q596" s="27">
        <f t="shared" si="196"/>
        <v>10.603448275862068</v>
      </c>
      <c r="R596" s="27">
        <f t="shared" si="197"/>
        <v>52.790948275862064</v>
      </c>
      <c r="S596" s="2">
        <v>30</v>
      </c>
      <c r="T596" s="28">
        <v>4</v>
      </c>
      <c r="U596" s="28">
        <f t="shared" si="198"/>
        <v>34</v>
      </c>
      <c r="V596" s="28">
        <f t="shared" si="191"/>
        <v>40</v>
      </c>
      <c r="W596" s="27">
        <f t="shared" si="199"/>
        <v>8.5</v>
      </c>
      <c r="X596" s="21">
        <f t="shared" si="200"/>
        <v>86.073556971514236</v>
      </c>
      <c r="Y596" s="2">
        <f t="shared" si="192"/>
        <v>12</v>
      </c>
      <c r="Z596" s="2">
        <v>35</v>
      </c>
      <c r="AA596" s="22">
        <f t="shared" si="201"/>
        <v>0.34285714285714286</v>
      </c>
    </row>
    <row r="597" spans="1:27">
      <c r="A597" s="13" t="s">
        <v>1028</v>
      </c>
      <c r="B597" s="20" t="s">
        <v>1250</v>
      </c>
      <c r="C597" s="2" t="s">
        <v>26</v>
      </c>
      <c r="D597" s="2" t="s">
        <v>1029</v>
      </c>
      <c r="E597" s="2">
        <v>70</v>
      </c>
      <c r="F597" s="21">
        <v>12</v>
      </c>
      <c r="G597" s="21">
        <f t="shared" si="193"/>
        <v>82</v>
      </c>
      <c r="H597" s="21">
        <f>MAX(G$597:G$636)</f>
        <v>83</v>
      </c>
      <c r="I597" s="27">
        <f t="shared" si="194"/>
        <v>29.638554216867469</v>
      </c>
      <c r="J597" s="5">
        <v>3.92</v>
      </c>
      <c r="K597" s="2">
        <f>MAX($J$597:$J$636)</f>
        <v>4.04</v>
      </c>
      <c r="L597" s="27">
        <f t="shared" si="195"/>
        <v>43.663366336633665</v>
      </c>
      <c r="M597" s="2">
        <v>0</v>
      </c>
      <c r="N597" s="2">
        <v>0</v>
      </c>
      <c r="O597" s="28">
        <v>9</v>
      </c>
      <c r="P597" s="28">
        <f>MAX($O$597:$O$636)</f>
        <v>11.83</v>
      </c>
      <c r="Q597" s="27">
        <f t="shared" si="196"/>
        <v>11.411665257819104</v>
      </c>
      <c r="R597" s="27">
        <f t="shared" si="197"/>
        <v>55.075031594452767</v>
      </c>
      <c r="S597" s="2">
        <v>30</v>
      </c>
      <c r="T597" s="28">
        <v>20.5</v>
      </c>
      <c r="U597" s="28">
        <f t="shared" si="198"/>
        <v>50.5</v>
      </c>
      <c r="V597" s="28">
        <f>MAX($U$597:$U$636)</f>
        <v>50.5</v>
      </c>
      <c r="W597" s="27">
        <f t="shared" si="199"/>
        <v>10</v>
      </c>
      <c r="X597" s="21">
        <f t="shared" si="200"/>
        <v>94.713585811320229</v>
      </c>
      <c r="Y597" s="2">
        <f>RANK(X597,X$597:X$636)</f>
        <v>1</v>
      </c>
      <c r="Z597" s="2">
        <v>40</v>
      </c>
      <c r="AA597" s="22">
        <f t="shared" si="201"/>
        <v>2.5000000000000001E-2</v>
      </c>
    </row>
    <row r="598" spans="1:27">
      <c r="A598" s="13" t="s">
        <v>1030</v>
      </c>
      <c r="B598" s="20" t="s">
        <v>1251</v>
      </c>
      <c r="C598" s="2" t="s">
        <v>26</v>
      </c>
      <c r="D598" s="2" t="s">
        <v>1029</v>
      </c>
      <c r="E598" s="2">
        <v>70</v>
      </c>
      <c r="F598" s="21">
        <v>7</v>
      </c>
      <c r="G598" s="21">
        <f t="shared" si="193"/>
        <v>77</v>
      </c>
      <c r="H598" s="21">
        <f t="shared" ref="H598:H636" si="202">MAX(G$597:G$636)</f>
        <v>83</v>
      </c>
      <c r="I598" s="27">
        <f t="shared" si="194"/>
        <v>27.831325301204821</v>
      </c>
      <c r="J598" s="5">
        <v>3.88</v>
      </c>
      <c r="K598" s="2">
        <f t="shared" ref="K598:K636" si="203">MAX($J$597:$J$636)</f>
        <v>4.04</v>
      </c>
      <c r="L598" s="27">
        <f t="shared" si="195"/>
        <v>43.21782178217822</v>
      </c>
      <c r="M598" s="2">
        <v>0</v>
      </c>
      <c r="N598" s="2">
        <v>0</v>
      </c>
      <c r="O598" s="28">
        <v>1.75</v>
      </c>
      <c r="P598" s="28">
        <f t="shared" ref="P598:P636" si="204">MAX($O$597:$O$636)</f>
        <v>11.83</v>
      </c>
      <c r="Q598" s="27">
        <f t="shared" si="196"/>
        <v>2.2189349112426036</v>
      </c>
      <c r="R598" s="27">
        <f t="shared" si="197"/>
        <v>45.436756693420826</v>
      </c>
      <c r="S598" s="2">
        <v>30</v>
      </c>
      <c r="T598" s="28">
        <v>17.5</v>
      </c>
      <c r="U598" s="28">
        <f t="shared" si="198"/>
        <v>47.5</v>
      </c>
      <c r="V598" s="28">
        <f t="shared" ref="V598:V636" si="205">MAX($U$597:$U$636)</f>
        <v>50.5</v>
      </c>
      <c r="W598" s="27">
        <f t="shared" si="199"/>
        <v>9.4059405940594054</v>
      </c>
      <c r="X598" s="21">
        <f t="shared" si="200"/>
        <v>82.674022588685048</v>
      </c>
      <c r="Y598" s="2">
        <f t="shared" ref="Y598:Y636" si="206">RANK(X598,X$597:X$636)</f>
        <v>11</v>
      </c>
      <c r="Z598" s="2">
        <v>40</v>
      </c>
      <c r="AA598" s="22">
        <f t="shared" si="201"/>
        <v>0.27500000000000002</v>
      </c>
    </row>
    <row r="599" spans="1:27">
      <c r="A599" s="13" t="s">
        <v>1031</v>
      </c>
      <c r="B599" s="20" t="s">
        <v>1252</v>
      </c>
      <c r="C599" s="2" t="s">
        <v>26</v>
      </c>
      <c r="D599" s="2" t="s">
        <v>1029</v>
      </c>
      <c r="E599" s="2">
        <v>70</v>
      </c>
      <c r="F599" s="21">
        <v>5</v>
      </c>
      <c r="G599" s="21">
        <f t="shared" si="193"/>
        <v>75</v>
      </c>
      <c r="H599" s="21">
        <f t="shared" si="202"/>
        <v>83</v>
      </c>
      <c r="I599" s="27">
        <f t="shared" si="194"/>
        <v>27.108433734939759</v>
      </c>
      <c r="J599" s="5">
        <v>3.79</v>
      </c>
      <c r="K599" s="2">
        <f t="shared" si="203"/>
        <v>4.04</v>
      </c>
      <c r="L599" s="27">
        <f t="shared" si="195"/>
        <v>42.215346534653463</v>
      </c>
      <c r="M599" s="2">
        <v>0</v>
      </c>
      <c r="N599" s="2">
        <v>0</v>
      </c>
      <c r="O599" s="28">
        <v>10.33</v>
      </c>
      <c r="P599" s="28">
        <f t="shared" si="204"/>
        <v>11.83</v>
      </c>
      <c r="Q599" s="27">
        <f t="shared" si="196"/>
        <v>13.098055790363482</v>
      </c>
      <c r="R599" s="27">
        <f t="shared" si="197"/>
        <v>55.313402325016945</v>
      </c>
      <c r="S599" s="2">
        <v>30</v>
      </c>
      <c r="T599" s="28">
        <v>3</v>
      </c>
      <c r="U599" s="28">
        <f t="shared" si="198"/>
        <v>33</v>
      </c>
      <c r="V599" s="28">
        <f t="shared" si="205"/>
        <v>50.5</v>
      </c>
      <c r="W599" s="27">
        <f t="shared" si="199"/>
        <v>6.5346534653465351</v>
      </c>
      <c r="X599" s="21">
        <f t="shared" si="200"/>
        <v>88.95648952530324</v>
      </c>
      <c r="Y599" s="2">
        <f t="shared" si="206"/>
        <v>4</v>
      </c>
      <c r="Z599" s="2">
        <v>40</v>
      </c>
      <c r="AA599" s="22">
        <f t="shared" si="201"/>
        <v>0.1</v>
      </c>
    </row>
    <row r="600" spans="1:27">
      <c r="A600" s="13" t="s">
        <v>1032</v>
      </c>
      <c r="B600" s="20" t="s">
        <v>1246</v>
      </c>
      <c r="C600" s="2" t="s">
        <v>26</v>
      </c>
      <c r="D600" s="2" t="s">
        <v>1029</v>
      </c>
      <c r="E600" s="2">
        <v>70</v>
      </c>
      <c r="F600" s="21">
        <v>7</v>
      </c>
      <c r="G600" s="21">
        <f t="shared" si="193"/>
        <v>77</v>
      </c>
      <c r="H600" s="21">
        <f t="shared" si="202"/>
        <v>83</v>
      </c>
      <c r="I600" s="27">
        <f t="shared" si="194"/>
        <v>27.831325301204821</v>
      </c>
      <c r="J600" s="5">
        <v>3.83</v>
      </c>
      <c r="K600" s="2">
        <f t="shared" si="203"/>
        <v>4.04</v>
      </c>
      <c r="L600" s="27">
        <f t="shared" si="195"/>
        <v>42.660891089108908</v>
      </c>
      <c r="M600" s="2">
        <v>0</v>
      </c>
      <c r="N600" s="2">
        <v>0</v>
      </c>
      <c r="O600" s="28">
        <v>1.33</v>
      </c>
      <c r="P600" s="28">
        <f t="shared" si="204"/>
        <v>11.83</v>
      </c>
      <c r="Q600" s="27">
        <f t="shared" si="196"/>
        <v>1.6863905325443789</v>
      </c>
      <c r="R600" s="27">
        <f t="shared" si="197"/>
        <v>44.347281621653288</v>
      </c>
      <c r="S600" s="2">
        <v>30</v>
      </c>
      <c r="T600" s="28">
        <v>11</v>
      </c>
      <c r="U600" s="28">
        <f t="shared" si="198"/>
        <v>41</v>
      </c>
      <c r="V600" s="28">
        <f t="shared" si="205"/>
        <v>50.5</v>
      </c>
      <c r="W600" s="27">
        <f t="shared" si="199"/>
        <v>8.1188118811881189</v>
      </c>
      <c r="X600" s="21">
        <f t="shared" si="200"/>
        <v>80.297418804046231</v>
      </c>
      <c r="Y600" s="2">
        <f t="shared" si="206"/>
        <v>20</v>
      </c>
      <c r="Z600" s="2">
        <v>40</v>
      </c>
      <c r="AA600" s="22">
        <f t="shared" si="201"/>
        <v>0.5</v>
      </c>
    </row>
    <row r="601" spans="1:27">
      <c r="A601" s="13" t="s">
        <v>1033</v>
      </c>
      <c r="B601" s="20" t="s">
        <v>1245</v>
      </c>
      <c r="C601" s="2" t="s">
        <v>26</v>
      </c>
      <c r="D601" s="2" t="s">
        <v>1029</v>
      </c>
      <c r="E601" s="2">
        <v>70</v>
      </c>
      <c r="F601" s="21">
        <v>7</v>
      </c>
      <c r="G601" s="21">
        <f t="shared" si="193"/>
        <v>77</v>
      </c>
      <c r="H601" s="21">
        <f t="shared" si="202"/>
        <v>83</v>
      </c>
      <c r="I601" s="27">
        <f t="shared" si="194"/>
        <v>27.831325301204821</v>
      </c>
      <c r="J601" s="5">
        <v>3.67</v>
      </c>
      <c r="K601" s="2">
        <f t="shared" si="203"/>
        <v>4.04</v>
      </c>
      <c r="L601" s="27">
        <f t="shared" si="195"/>
        <v>40.878712871287128</v>
      </c>
      <c r="M601" s="2">
        <v>0</v>
      </c>
      <c r="N601" s="2">
        <v>0</v>
      </c>
      <c r="O601" s="28">
        <v>5.33</v>
      </c>
      <c r="P601" s="28">
        <f t="shared" si="204"/>
        <v>11.83</v>
      </c>
      <c r="Q601" s="27">
        <f t="shared" si="196"/>
        <v>6.7582417582417582</v>
      </c>
      <c r="R601" s="27">
        <f t="shared" si="197"/>
        <v>47.636954629528887</v>
      </c>
      <c r="S601" s="2">
        <v>30</v>
      </c>
      <c r="T601" s="28">
        <v>0</v>
      </c>
      <c r="U601" s="28">
        <f t="shared" si="198"/>
        <v>30</v>
      </c>
      <c r="V601" s="28">
        <f t="shared" si="205"/>
        <v>50.5</v>
      </c>
      <c r="W601" s="27">
        <f t="shared" si="199"/>
        <v>5.9405940594059405</v>
      </c>
      <c r="X601" s="21">
        <f t="shared" si="200"/>
        <v>81.408873990139639</v>
      </c>
      <c r="Y601" s="2">
        <f t="shared" si="206"/>
        <v>17</v>
      </c>
      <c r="Z601" s="2">
        <v>40</v>
      </c>
      <c r="AA601" s="22">
        <f t="shared" si="201"/>
        <v>0.42499999999999999</v>
      </c>
    </row>
    <row r="602" spans="1:27">
      <c r="A602" s="13" t="s">
        <v>1034</v>
      </c>
      <c r="B602" s="20" t="s">
        <v>1244</v>
      </c>
      <c r="C602" s="2" t="s">
        <v>26</v>
      </c>
      <c r="D602" s="2" t="s">
        <v>1029</v>
      </c>
      <c r="E602" s="2">
        <v>70</v>
      </c>
      <c r="F602" s="21">
        <v>7</v>
      </c>
      <c r="G602" s="21">
        <f t="shared" si="193"/>
        <v>77</v>
      </c>
      <c r="H602" s="21">
        <f t="shared" si="202"/>
        <v>83</v>
      </c>
      <c r="I602" s="27">
        <f t="shared" si="194"/>
        <v>27.831325301204821</v>
      </c>
      <c r="J602" s="5">
        <v>3.88</v>
      </c>
      <c r="K602" s="2">
        <f t="shared" si="203"/>
        <v>4.04</v>
      </c>
      <c r="L602" s="27">
        <f t="shared" si="195"/>
        <v>43.21782178217822</v>
      </c>
      <c r="M602" s="2">
        <v>0</v>
      </c>
      <c r="N602" s="2">
        <v>0</v>
      </c>
      <c r="O602" s="28">
        <v>1.75</v>
      </c>
      <c r="P602" s="28">
        <f t="shared" si="204"/>
        <v>11.83</v>
      </c>
      <c r="Q602" s="27">
        <f t="shared" si="196"/>
        <v>2.2189349112426036</v>
      </c>
      <c r="R602" s="27">
        <f t="shared" si="197"/>
        <v>45.436756693420826</v>
      </c>
      <c r="S602" s="2">
        <v>30</v>
      </c>
      <c r="T602" s="28">
        <v>3</v>
      </c>
      <c r="U602" s="28">
        <f t="shared" si="198"/>
        <v>33</v>
      </c>
      <c r="V602" s="28">
        <f t="shared" si="205"/>
        <v>50.5</v>
      </c>
      <c r="W602" s="27">
        <f t="shared" si="199"/>
        <v>6.5346534653465351</v>
      </c>
      <c r="X602" s="21">
        <f t="shared" si="200"/>
        <v>79.802735459972183</v>
      </c>
      <c r="Y602" s="2">
        <f t="shared" si="206"/>
        <v>22</v>
      </c>
      <c r="Z602" s="2">
        <v>40</v>
      </c>
      <c r="AA602" s="22">
        <f t="shared" si="201"/>
        <v>0.55000000000000004</v>
      </c>
    </row>
    <row r="603" spans="1:27">
      <c r="A603" s="13" t="s">
        <v>1035</v>
      </c>
      <c r="B603" s="20" t="s">
        <v>1243</v>
      </c>
      <c r="C603" s="2" t="s">
        <v>26</v>
      </c>
      <c r="D603" s="2" t="s">
        <v>1029</v>
      </c>
      <c r="E603" s="2">
        <v>70</v>
      </c>
      <c r="F603" s="21">
        <v>4</v>
      </c>
      <c r="G603" s="21">
        <f t="shared" si="193"/>
        <v>74</v>
      </c>
      <c r="H603" s="21">
        <f t="shared" si="202"/>
        <v>83</v>
      </c>
      <c r="I603" s="27">
        <f t="shared" si="194"/>
        <v>26.746987951807228</v>
      </c>
      <c r="J603" s="5">
        <v>3.79</v>
      </c>
      <c r="K603" s="2">
        <f t="shared" si="203"/>
        <v>4.04</v>
      </c>
      <c r="L603" s="27">
        <f t="shared" si="195"/>
        <v>42.215346534653463</v>
      </c>
      <c r="M603" s="2">
        <v>0</v>
      </c>
      <c r="N603" s="2">
        <v>0</v>
      </c>
      <c r="O603" s="28">
        <v>0.33</v>
      </c>
      <c r="P603" s="28">
        <f t="shared" si="204"/>
        <v>11.83</v>
      </c>
      <c r="Q603" s="27">
        <f t="shared" si="196"/>
        <v>0.41842772612003382</v>
      </c>
      <c r="R603" s="27">
        <f t="shared" si="197"/>
        <v>42.6337742607735</v>
      </c>
      <c r="S603" s="2">
        <v>30</v>
      </c>
      <c r="T603" s="28">
        <v>0</v>
      </c>
      <c r="U603" s="28">
        <f t="shared" si="198"/>
        <v>30</v>
      </c>
      <c r="V603" s="28">
        <f t="shared" si="205"/>
        <v>50.5</v>
      </c>
      <c r="W603" s="27">
        <f t="shared" si="199"/>
        <v>5.9405940594059405</v>
      </c>
      <c r="X603" s="21">
        <f t="shared" si="200"/>
        <v>75.321356271986659</v>
      </c>
      <c r="Y603" s="2">
        <f t="shared" si="206"/>
        <v>30</v>
      </c>
      <c r="Z603" s="2">
        <v>40</v>
      </c>
      <c r="AA603" s="22">
        <f t="shared" si="201"/>
        <v>0.75</v>
      </c>
    </row>
    <row r="604" spans="1:27">
      <c r="A604" s="13" t="s">
        <v>1036</v>
      </c>
      <c r="B604" s="20" t="s">
        <v>1242</v>
      </c>
      <c r="C604" s="2" t="s">
        <v>26</v>
      </c>
      <c r="D604" s="2" t="s">
        <v>1029</v>
      </c>
      <c r="E604" s="2">
        <v>70</v>
      </c>
      <c r="F604" s="21">
        <v>7</v>
      </c>
      <c r="G604" s="21">
        <f t="shared" si="193"/>
        <v>77</v>
      </c>
      <c r="H604" s="21">
        <f t="shared" si="202"/>
        <v>83</v>
      </c>
      <c r="I604" s="27">
        <f t="shared" si="194"/>
        <v>27.831325301204821</v>
      </c>
      <c r="J604" s="5">
        <v>3.79</v>
      </c>
      <c r="K604" s="2">
        <f t="shared" si="203"/>
        <v>4.04</v>
      </c>
      <c r="L604" s="27">
        <f t="shared" si="195"/>
        <v>42.215346534653463</v>
      </c>
      <c r="M604" s="2">
        <v>0</v>
      </c>
      <c r="N604" s="2">
        <v>0</v>
      </c>
      <c r="O604" s="28" t="s">
        <v>1037</v>
      </c>
      <c r="P604" s="28">
        <f t="shared" si="204"/>
        <v>11.83</v>
      </c>
      <c r="Q604" s="27">
        <f t="shared" si="196"/>
        <v>9.1927303465765</v>
      </c>
      <c r="R604" s="27">
        <f t="shared" si="197"/>
        <v>51.40807688122996</v>
      </c>
      <c r="S604" s="2">
        <v>30</v>
      </c>
      <c r="T604" s="28">
        <v>0</v>
      </c>
      <c r="U604" s="28">
        <f t="shared" si="198"/>
        <v>30</v>
      </c>
      <c r="V604" s="28">
        <f t="shared" si="205"/>
        <v>50.5</v>
      </c>
      <c r="W604" s="27">
        <f t="shared" si="199"/>
        <v>5.9405940594059405</v>
      </c>
      <c r="X604" s="21">
        <f t="shared" si="200"/>
        <v>85.179996241840726</v>
      </c>
      <c r="Y604" s="2">
        <f t="shared" si="206"/>
        <v>8</v>
      </c>
      <c r="Z604" s="2">
        <v>40</v>
      </c>
      <c r="AA604" s="22">
        <f t="shared" si="201"/>
        <v>0.2</v>
      </c>
    </row>
    <row r="605" spans="1:27">
      <c r="A605" s="13" t="s">
        <v>1038</v>
      </c>
      <c r="B605" s="20" t="s">
        <v>1241</v>
      </c>
      <c r="C605" s="2" t="s">
        <v>26</v>
      </c>
      <c r="D605" s="2" t="s">
        <v>1029</v>
      </c>
      <c r="E605" s="2">
        <v>70</v>
      </c>
      <c r="F605" s="21">
        <v>13</v>
      </c>
      <c r="G605" s="21">
        <f t="shared" si="193"/>
        <v>83</v>
      </c>
      <c r="H605" s="21">
        <f t="shared" si="202"/>
        <v>83</v>
      </c>
      <c r="I605" s="27">
        <f t="shared" si="194"/>
        <v>30</v>
      </c>
      <c r="J605" s="5">
        <v>3.67</v>
      </c>
      <c r="K605" s="2">
        <f t="shared" si="203"/>
        <v>4.04</v>
      </c>
      <c r="L605" s="27">
        <f t="shared" si="195"/>
        <v>40.878712871287128</v>
      </c>
      <c r="M605" s="2">
        <v>0</v>
      </c>
      <c r="N605" s="2">
        <v>0</v>
      </c>
      <c r="O605" s="28">
        <v>11.83</v>
      </c>
      <c r="P605" s="28">
        <f t="shared" si="204"/>
        <v>11.83</v>
      </c>
      <c r="Q605" s="27">
        <f t="shared" si="196"/>
        <v>15</v>
      </c>
      <c r="R605" s="27">
        <f t="shared" si="197"/>
        <v>55.878712871287128</v>
      </c>
      <c r="S605" s="2">
        <v>30</v>
      </c>
      <c r="T605" s="28">
        <v>0</v>
      </c>
      <c r="U605" s="28">
        <f t="shared" si="198"/>
        <v>30</v>
      </c>
      <c r="V605" s="28">
        <f t="shared" si="205"/>
        <v>50.5</v>
      </c>
      <c r="W605" s="27">
        <f t="shared" si="199"/>
        <v>5.9405940594059405</v>
      </c>
      <c r="X605" s="21">
        <f t="shared" si="200"/>
        <v>91.81930693069306</v>
      </c>
      <c r="Y605" s="2">
        <f t="shared" si="206"/>
        <v>2</v>
      </c>
      <c r="Z605" s="2">
        <v>40</v>
      </c>
      <c r="AA605" s="22">
        <f t="shared" si="201"/>
        <v>0.05</v>
      </c>
    </row>
    <row r="606" spans="1:27">
      <c r="A606" s="13" t="s">
        <v>1039</v>
      </c>
      <c r="B606" s="20" t="s">
        <v>1240</v>
      </c>
      <c r="C606" s="2" t="s">
        <v>26</v>
      </c>
      <c r="D606" s="2" t="s">
        <v>1029</v>
      </c>
      <c r="E606" s="2">
        <v>70</v>
      </c>
      <c r="F606" s="21">
        <v>7</v>
      </c>
      <c r="G606" s="21">
        <f t="shared" si="193"/>
        <v>77</v>
      </c>
      <c r="H606" s="21">
        <f t="shared" si="202"/>
        <v>83</v>
      </c>
      <c r="I606" s="27">
        <f t="shared" si="194"/>
        <v>27.831325301204821</v>
      </c>
      <c r="J606" s="5">
        <v>3.67</v>
      </c>
      <c r="K606" s="2">
        <f t="shared" si="203"/>
        <v>4.04</v>
      </c>
      <c r="L606" s="27">
        <f t="shared" si="195"/>
        <v>40.878712871287128</v>
      </c>
      <c r="M606" s="2">
        <v>0</v>
      </c>
      <c r="N606" s="2">
        <v>0</v>
      </c>
      <c r="O606" s="28">
        <v>0</v>
      </c>
      <c r="P606" s="28">
        <f t="shared" si="204"/>
        <v>11.83</v>
      </c>
      <c r="Q606" s="27">
        <f t="shared" si="196"/>
        <v>0</v>
      </c>
      <c r="R606" s="27">
        <f t="shared" si="197"/>
        <v>40.878712871287128</v>
      </c>
      <c r="S606" s="2">
        <v>30</v>
      </c>
      <c r="T606" s="28">
        <v>0</v>
      </c>
      <c r="U606" s="28">
        <f t="shared" si="198"/>
        <v>30</v>
      </c>
      <c r="V606" s="28">
        <f t="shared" si="205"/>
        <v>50.5</v>
      </c>
      <c r="W606" s="27">
        <f t="shared" si="199"/>
        <v>5.9405940594059405</v>
      </c>
      <c r="X606" s="21">
        <f t="shared" si="200"/>
        <v>74.650632231897887</v>
      </c>
      <c r="Y606" s="2">
        <f t="shared" si="206"/>
        <v>33</v>
      </c>
      <c r="Z606" s="2">
        <v>40</v>
      </c>
      <c r="AA606" s="22">
        <f t="shared" si="201"/>
        <v>0.82499999999999996</v>
      </c>
    </row>
    <row r="607" spans="1:27">
      <c r="A607" s="13" t="s">
        <v>1040</v>
      </c>
      <c r="B607" s="20" t="s">
        <v>1239</v>
      </c>
      <c r="C607" s="2" t="s">
        <v>26</v>
      </c>
      <c r="D607" s="2" t="s">
        <v>1029</v>
      </c>
      <c r="E607" s="2">
        <v>70</v>
      </c>
      <c r="F607" s="21">
        <v>7</v>
      </c>
      <c r="G607" s="21">
        <f t="shared" si="193"/>
        <v>77</v>
      </c>
      <c r="H607" s="21">
        <f t="shared" si="202"/>
        <v>83</v>
      </c>
      <c r="I607" s="27">
        <f t="shared" si="194"/>
        <v>27.831325301204821</v>
      </c>
      <c r="J607" s="5">
        <v>3.75</v>
      </c>
      <c r="K607" s="2">
        <f t="shared" si="203"/>
        <v>4.04</v>
      </c>
      <c r="L607" s="27">
        <f t="shared" si="195"/>
        <v>41.769801980198025</v>
      </c>
      <c r="M607" s="2">
        <v>0</v>
      </c>
      <c r="N607" s="2">
        <v>0</v>
      </c>
      <c r="O607" s="28">
        <v>5</v>
      </c>
      <c r="P607" s="28">
        <f t="shared" si="204"/>
        <v>11.83</v>
      </c>
      <c r="Q607" s="27">
        <f t="shared" si="196"/>
        <v>6.3398140321217245</v>
      </c>
      <c r="R607" s="27">
        <f t="shared" si="197"/>
        <v>48.109616012319748</v>
      </c>
      <c r="S607" s="2">
        <v>30</v>
      </c>
      <c r="T607" s="28">
        <v>0</v>
      </c>
      <c r="U607" s="28">
        <f t="shared" si="198"/>
        <v>30</v>
      </c>
      <c r="V607" s="28">
        <f t="shared" si="205"/>
        <v>50.5</v>
      </c>
      <c r="W607" s="27">
        <f t="shared" si="199"/>
        <v>5.9405940594059405</v>
      </c>
      <c r="X607" s="21">
        <f t="shared" si="200"/>
        <v>81.881535372930514</v>
      </c>
      <c r="Y607" s="2">
        <f t="shared" si="206"/>
        <v>14</v>
      </c>
      <c r="Z607" s="2">
        <v>40</v>
      </c>
      <c r="AA607" s="22">
        <f t="shared" si="201"/>
        <v>0.35</v>
      </c>
    </row>
    <row r="608" spans="1:27">
      <c r="A608" s="13" t="s">
        <v>1041</v>
      </c>
      <c r="B608" s="20" t="s">
        <v>1238</v>
      </c>
      <c r="C608" s="2" t="s">
        <v>26</v>
      </c>
      <c r="D608" s="2" t="s">
        <v>1029</v>
      </c>
      <c r="E608" s="2">
        <v>70</v>
      </c>
      <c r="F608" s="21">
        <v>4</v>
      </c>
      <c r="G608" s="21">
        <f t="shared" si="193"/>
        <v>74</v>
      </c>
      <c r="H608" s="21">
        <f t="shared" si="202"/>
        <v>83</v>
      </c>
      <c r="I608" s="27">
        <f t="shared" si="194"/>
        <v>26.746987951807228</v>
      </c>
      <c r="J608" s="5">
        <v>3.67</v>
      </c>
      <c r="K608" s="2">
        <f t="shared" si="203"/>
        <v>4.04</v>
      </c>
      <c r="L608" s="27">
        <f t="shared" si="195"/>
        <v>40.878712871287128</v>
      </c>
      <c r="M608" s="2">
        <v>0</v>
      </c>
      <c r="N608" s="2">
        <v>0</v>
      </c>
      <c r="O608" s="28">
        <v>5.25</v>
      </c>
      <c r="P608" s="28">
        <f t="shared" si="204"/>
        <v>11.83</v>
      </c>
      <c r="Q608" s="27">
        <f t="shared" si="196"/>
        <v>6.6568047337278102</v>
      </c>
      <c r="R608" s="27">
        <f t="shared" si="197"/>
        <v>47.535517605014938</v>
      </c>
      <c r="S608" s="2">
        <v>30</v>
      </c>
      <c r="T608" s="28">
        <v>2</v>
      </c>
      <c r="U608" s="28">
        <f t="shared" si="198"/>
        <v>32</v>
      </c>
      <c r="V608" s="28">
        <f t="shared" si="205"/>
        <v>50.5</v>
      </c>
      <c r="W608" s="27">
        <f t="shared" si="199"/>
        <v>6.3366336633663369</v>
      </c>
      <c r="X608" s="21">
        <f t="shared" si="200"/>
        <v>80.619139220188515</v>
      </c>
      <c r="Y608" s="2">
        <f t="shared" si="206"/>
        <v>19</v>
      </c>
      <c r="Z608" s="2">
        <v>40</v>
      </c>
      <c r="AA608" s="22">
        <f t="shared" si="201"/>
        <v>0.47499999999999998</v>
      </c>
    </row>
    <row r="609" spans="1:27">
      <c r="A609" s="13" t="s">
        <v>1042</v>
      </c>
      <c r="B609" s="20" t="s">
        <v>1237</v>
      </c>
      <c r="C609" s="2" t="s">
        <v>26</v>
      </c>
      <c r="D609" s="2" t="s">
        <v>1029</v>
      </c>
      <c r="E609" s="2">
        <v>70</v>
      </c>
      <c r="F609" s="21">
        <v>4</v>
      </c>
      <c r="G609" s="21">
        <f t="shared" si="193"/>
        <v>74</v>
      </c>
      <c r="H609" s="21">
        <f t="shared" si="202"/>
        <v>83</v>
      </c>
      <c r="I609" s="27">
        <f t="shared" si="194"/>
        <v>26.746987951807228</v>
      </c>
      <c r="J609" s="5">
        <v>3.83</v>
      </c>
      <c r="K609" s="2">
        <f t="shared" si="203"/>
        <v>4.04</v>
      </c>
      <c r="L609" s="27">
        <f t="shared" si="195"/>
        <v>42.660891089108908</v>
      </c>
      <c r="M609" s="2">
        <v>0</v>
      </c>
      <c r="N609" s="2">
        <v>0</v>
      </c>
      <c r="O609" s="28">
        <v>5.75</v>
      </c>
      <c r="P609" s="28">
        <f t="shared" si="204"/>
        <v>11.83</v>
      </c>
      <c r="Q609" s="27">
        <f t="shared" si="196"/>
        <v>7.2907861369399836</v>
      </c>
      <c r="R609" s="27">
        <f t="shared" si="197"/>
        <v>49.951677226048893</v>
      </c>
      <c r="S609" s="2">
        <v>30</v>
      </c>
      <c r="T609" s="28">
        <v>2</v>
      </c>
      <c r="U609" s="28">
        <f t="shared" si="198"/>
        <v>32</v>
      </c>
      <c r="V609" s="28">
        <f t="shared" si="205"/>
        <v>50.5</v>
      </c>
      <c r="W609" s="27">
        <f t="shared" si="199"/>
        <v>6.3366336633663369</v>
      </c>
      <c r="X609" s="21">
        <f t="shared" si="200"/>
        <v>83.03529884122247</v>
      </c>
      <c r="Y609" s="2">
        <f t="shared" si="206"/>
        <v>10</v>
      </c>
      <c r="Z609" s="2">
        <v>40</v>
      </c>
      <c r="AA609" s="22">
        <f t="shared" si="201"/>
        <v>0.25</v>
      </c>
    </row>
    <row r="610" spans="1:27">
      <c r="A610" s="13" t="s">
        <v>1043</v>
      </c>
      <c r="B610" s="20" t="s">
        <v>1236</v>
      </c>
      <c r="C610" s="2" t="s">
        <v>26</v>
      </c>
      <c r="D610" s="2" t="s">
        <v>1029</v>
      </c>
      <c r="E610" s="2">
        <v>70</v>
      </c>
      <c r="F610" s="21">
        <v>4</v>
      </c>
      <c r="G610" s="21">
        <f t="shared" si="193"/>
        <v>74</v>
      </c>
      <c r="H610" s="21">
        <f t="shared" si="202"/>
        <v>83</v>
      </c>
      <c r="I610" s="27">
        <f t="shared" si="194"/>
        <v>26.746987951807228</v>
      </c>
      <c r="J610" s="5">
        <v>4.04</v>
      </c>
      <c r="K610" s="2">
        <f t="shared" si="203"/>
        <v>4.04</v>
      </c>
      <c r="L610" s="27">
        <f t="shared" si="195"/>
        <v>45</v>
      </c>
      <c r="M610" s="2">
        <v>0</v>
      </c>
      <c r="N610" s="2">
        <v>0</v>
      </c>
      <c r="O610" s="28">
        <v>0.66</v>
      </c>
      <c r="P610" s="28">
        <f t="shared" si="204"/>
        <v>11.83</v>
      </c>
      <c r="Q610" s="27">
        <f t="shared" si="196"/>
        <v>0.83685545224006763</v>
      </c>
      <c r="R610" s="27">
        <f t="shared" si="197"/>
        <v>45.836855452240066</v>
      </c>
      <c r="S610" s="2">
        <v>30</v>
      </c>
      <c r="T610" s="28">
        <v>2</v>
      </c>
      <c r="U610" s="28">
        <f t="shared" si="198"/>
        <v>32</v>
      </c>
      <c r="V610" s="28">
        <f t="shared" si="205"/>
        <v>50.5</v>
      </c>
      <c r="W610" s="27">
        <f t="shared" si="199"/>
        <v>6.3366336633663369</v>
      </c>
      <c r="X610" s="21">
        <f t="shared" si="200"/>
        <v>78.920477067413628</v>
      </c>
      <c r="Y610" s="2">
        <f t="shared" si="206"/>
        <v>24</v>
      </c>
      <c r="Z610" s="2">
        <v>40</v>
      </c>
      <c r="AA610" s="22">
        <f t="shared" si="201"/>
        <v>0.6</v>
      </c>
    </row>
    <row r="611" spans="1:27">
      <c r="A611" s="13" t="s">
        <v>1044</v>
      </c>
      <c r="B611" s="20" t="s">
        <v>1233</v>
      </c>
      <c r="C611" s="2" t="s">
        <v>26</v>
      </c>
      <c r="D611" s="2" t="s">
        <v>1029</v>
      </c>
      <c r="E611" s="2">
        <v>70</v>
      </c>
      <c r="F611" s="21">
        <v>7</v>
      </c>
      <c r="G611" s="21">
        <f t="shared" si="193"/>
        <v>77</v>
      </c>
      <c r="H611" s="21">
        <f t="shared" si="202"/>
        <v>83</v>
      </c>
      <c r="I611" s="27">
        <f t="shared" si="194"/>
        <v>27.831325301204821</v>
      </c>
      <c r="J611" s="5">
        <v>3.96</v>
      </c>
      <c r="K611" s="2">
        <f t="shared" si="203"/>
        <v>4.04</v>
      </c>
      <c r="L611" s="27">
        <f t="shared" si="195"/>
        <v>44.10891089108911</v>
      </c>
      <c r="M611" s="2">
        <v>0</v>
      </c>
      <c r="N611" s="2">
        <v>0</v>
      </c>
      <c r="O611" s="28">
        <v>1.5</v>
      </c>
      <c r="P611" s="28">
        <f t="shared" si="204"/>
        <v>11.83</v>
      </c>
      <c r="Q611" s="27">
        <f t="shared" si="196"/>
        <v>1.9019442096365171</v>
      </c>
      <c r="R611" s="27">
        <f t="shared" si="197"/>
        <v>46.010855100725628</v>
      </c>
      <c r="S611" s="2">
        <v>30</v>
      </c>
      <c r="T611" s="28">
        <v>0.5</v>
      </c>
      <c r="U611" s="28">
        <f t="shared" si="198"/>
        <v>30.5</v>
      </c>
      <c r="V611" s="28">
        <f t="shared" si="205"/>
        <v>50.5</v>
      </c>
      <c r="W611" s="27">
        <f t="shared" si="199"/>
        <v>6.0396039603960396</v>
      </c>
      <c r="X611" s="21">
        <f t="shared" si="200"/>
        <v>79.881784362326485</v>
      </c>
      <c r="Y611" s="2">
        <f t="shared" si="206"/>
        <v>21</v>
      </c>
      <c r="Z611" s="2">
        <v>40</v>
      </c>
      <c r="AA611" s="22">
        <f t="shared" si="201"/>
        <v>0.52500000000000002</v>
      </c>
    </row>
    <row r="612" spans="1:27">
      <c r="A612" s="13" t="s">
        <v>1045</v>
      </c>
      <c r="B612" s="20" t="s">
        <v>1234</v>
      </c>
      <c r="C612" s="2" t="s">
        <v>26</v>
      </c>
      <c r="D612" s="2" t="s">
        <v>1029</v>
      </c>
      <c r="E612" s="2">
        <v>70</v>
      </c>
      <c r="F612" s="21">
        <v>7</v>
      </c>
      <c r="G612" s="21">
        <f t="shared" si="193"/>
        <v>77</v>
      </c>
      <c r="H612" s="21">
        <f t="shared" si="202"/>
        <v>83</v>
      </c>
      <c r="I612" s="27">
        <f t="shared" si="194"/>
        <v>27.831325301204821</v>
      </c>
      <c r="J612" s="5">
        <v>3.88</v>
      </c>
      <c r="K612" s="2">
        <f t="shared" si="203"/>
        <v>4.04</v>
      </c>
      <c r="L612" s="27">
        <f t="shared" si="195"/>
        <v>43.21782178217822</v>
      </c>
      <c r="M612" s="2">
        <v>0</v>
      </c>
      <c r="N612" s="2">
        <v>0</v>
      </c>
      <c r="O612" s="28">
        <v>0.25</v>
      </c>
      <c r="P612" s="28">
        <f t="shared" si="204"/>
        <v>11.83</v>
      </c>
      <c r="Q612" s="27">
        <f t="shared" si="196"/>
        <v>0.31699070160608622</v>
      </c>
      <c r="R612" s="27">
        <f t="shared" si="197"/>
        <v>43.534812483784307</v>
      </c>
      <c r="S612" s="2">
        <v>30</v>
      </c>
      <c r="T612" s="28">
        <v>0</v>
      </c>
      <c r="U612" s="28">
        <f t="shared" si="198"/>
        <v>30</v>
      </c>
      <c r="V612" s="28">
        <f t="shared" si="205"/>
        <v>50.5</v>
      </c>
      <c r="W612" s="27">
        <f t="shared" si="199"/>
        <v>5.9405940594059405</v>
      </c>
      <c r="X612" s="21">
        <f t="shared" si="200"/>
        <v>77.30673184439506</v>
      </c>
      <c r="Y612" s="2">
        <f t="shared" si="206"/>
        <v>27</v>
      </c>
      <c r="Z612" s="2">
        <v>40</v>
      </c>
      <c r="AA612" s="22">
        <f t="shared" si="201"/>
        <v>0.67500000000000004</v>
      </c>
    </row>
    <row r="613" spans="1:27">
      <c r="A613" s="13" t="s">
        <v>1046</v>
      </c>
      <c r="B613" s="20" t="s">
        <v>1235</v>
      </c>
      <c r="C613" s="2" t="s">
        <v>26</v>
      </c>
      <c r="D613" s="2" t="s">
        <v>1029</v>
      </c>
      <c r="E613" s="2">
        <v>70</v>
      </c>
      <c r="F613" s="21">
        <v>4</v>
      </c>
      <c r="G613" s="21">
        <f t="shared" si="193"/>
        <v>74</v>
      </c>
      <c r="H613" s="21">
        <f t="shared" si="202"/>
        <v>83</v>
      </c>
      <c r="I613" s="27">
        <f t="shared" si="194"/>
        <v>26.746987951807228</v>
      </c>
      <c r="J613" s="5">
        <v>3.83</v>
      </c>
      <c r="K613" s="2">
        <f t="shared" si="203"/>
        <v>4.04</v>
      </c>
      <c r="L613" s="27">
        <f t="shared" si="195"/>
        <v>42.660891089108908</v>
      </c>
      <c r="M613" s="2">
        <v>0</v>
      </c>
      <c r="N613" s="2">
        <v>0</v>
      </c>
      <c r="O613" s="28">
        <v>5.33</v>
      </c>
      <c r="P613" s="28">
        <f t="shared" si="204"/>
        <v>11.83</v>
      </c>
      <c r="Q613" s="27">
        <f t="shared" si="196"/>
        <v>6.7582417582417582</v>
      </c>
      <c r="R613" s="27">
        <f t="shared" si="197"/>
        <v>49.419132847350667</v>
      </c>
      <c r="S613" s="2">
        <v>30</v>
      </c>
      <c r="T613" s="28">
        <v>0</v>
      </c>
      <c r="U613" s="28">
        <f t="shared" si="198"/>
        <v>30</v>
      </c>
      <c r="V613" s="28">
        <f t="shared" si="205"/>
        <v>50.5</v>
      </c>
      <c r="W613" s="27">
        <f t="shared" si="199"/>
        <v>5.9405940594059405</v>
      </c>
      <c r="X613" s="21">
        <f t="shared" si="200"/>
        <v>82.106714858563834</v>
      </c>
      <c r="Y613" s="2">
        <f t="shared" si="206"/>
        <v>12</v>
      </c>
      <c r="Z613" s="2">
        <v>40</v>
      </c>
      <c r="AA613" s="22">
        <f t="shared" si="201"/>
        <v>0.3</v>
      </c>
    </row>
    <row r="614" spans="1:27">
      <c r="A614" s="13" t="s">
        <v>1047</v>
      </c>
      <c r="B614" s="20" t="s">
        <v>1184</v>
      </c>
      <c r="C614" s="2" t="s">
        <v>26</v>
      </c>
      <c r="D614" s="2" t="s">
        <v>1029</v>
      </c>
      <c r="E614" s="2">
        <v>70</v>
      </c>
      <c r="F614" s="21">
        <v>4</v>
      </c>
      <c r="G614" s="21">
        <f t="shared" si="193"/>
        <v>74</v>
      </c>
      <c r="H614" s="21">
        <f t="shared" si="202"/>
        <v>83</v>
      </c>
      <c r="I614" s="27">
        <f t="shared" si="194"/>
        <v>26.746987951807228</v>
      </c>
      <c r="J614" s="5">
        <v>3.96</v>
      </c>
      <c r="K614" s="2">
        <f t="shared" si="203"/>
        <v>4.04</v>
      </c>
      <c r="L614" s="27">
        <f t="shared" si="195"/>
        <v>44.10891089108911</v>
      </c>
      <c r="M614" s="2">
        <v>0</v>
      </c>
      <c r="N614" s="2">
        <v>0</v>
      </c>
      <c r="O614" s="28">
        <v>11.75</v>
      </c>
      <c r="P614" s="28">
        <f t="shared" si="204"/>
        <v>11.83</v>
      </c>
      <c r="Q614" s="27">
        <f t="shared" si="196"/>
        <v>14.898562975486053</v>
      </c>
      <c r="R614" s="27">
        <f t="shared" si="197"/>
        <v>59.007473866575161</v>
      </c>
      <c r="S614" s="2">
        <v>30</v>
      </c>
      <c r="T614" s="28">
        <v>0</v>
      </c>
      <c r="U614" s="28">
        <f t="shared" si="198"/>
        <v>30</v>
      </c>
      <c r="V614" s="28">
        <f t="shared" si="205"/>
        <v>50.5</v>
      </c>
      <c r="W614" s="27">
        <f t="shared" si="199"/>
        <v>5.9405940594059405</v>
      </c>
      <c r="X614" s="21">
        <f t="shared" si="200"/>
        <v>91.695055877788334</v>
      </c>
      <c r="Y614" s="2">
        <f t="shared" si="206"/>
        <v>3</v>
      </c>
      <c r="Z614" s="2">
        <v>40</v>
      </c>
      <c r="AA614" s="22">
        <f t="shared" si="201"/>
        <v>7.4999999999999997E-2</v>
      </c>
    </row>
    <row r="615" spans="1:27">
      <c r="A615" s="13" t="s">
        <v>1048</v>
      </c>
      <c r="B615" s="20" t="s">
        <v>1183</v>
      </c>
      <c r="C615" s="2" t="s">
        <v>26</v>
      </c>
      <c r="D615" s="2" t="s">
        <v>1029</v>
      </c>
      <c r="E615" s="2">
        <v>70</v>
      </c>
      <c r="F615" s="21">
        <v>8</v>
      </c>
      <c r="G615" s="21">
        <f t="shared" si="193"/>
        <v>78</v>
      </c>
      <c r="H615" s="21">
        <f t="shared" si="202"/>
        <v>83</v>
      </c>
      <c r="I615" s="27">
        <f t="shared" si="194"/>
        <v>28.192771084337352</v>
      </c>
      <c r="J615" s="5">
        <v>3.88</v>
      </c>
      <c r="K615" s="2">
        <f t="shared" si="203"/>
        <v>4.04</v>
      </c>
      <c r="L615" s="27">
        <f t="shared" si="195"/>
        <v>43.21782178217822</v>
      </c>
      <c r="M615" s="2">
        <v>0</v>
      </c>
      <c r="N615" s="2">
        <v>0</v>
      </c>
      <c r="O615" s="28">
        <v>0</v>
      </c>
      <c r="P615" s="28">
        <f t="shared" si="204"/>
        <v>11.83</v>
      </c>
      <c r="Q615" s="27">
        <f t="shared" si="196"/>
        <v>0</v>
      </c>
      <c r="R615" s="27">
        <f t="shared" si="197"/>
        <v>43.21782178217822</v>
      </c>
      <c r="S615" s="2">
        <v>30</v>
      </c>
      <c r="T615" s="28">
        <v>0</v>
      </c>
      <c r="U615" s="28">
        <f t="shared" si="198"/>
        <v>30</v>
      </c>
      <c r="V615" s="28">
        <f t="shared" si="205"/>
        <v>50.5</v>
      </c>
      <c r="W615" s="27">
        <f t="shared" si="199"/>
        <v>5.9405940594059405</v>
      </c>
      <c r="X615" s="21">
        <f t="shared" si="200"/>
        <v>77.35118692592151</v>
      </c>
      <c r="Y615" s="2">
        <f t="shared" si="206"/>
        <v>26</v>
      </c>
      <c r="Z615" s="2">
        <v>40</v>
      </c>
      <c r="AA615" s="22">
        <f t="shared" si="201"/>
        <v>0.65</v>
      </c>
    </row>
    <row r="616" spans="1:27">
      <c r="A616" s="13" t="s">
        <v>1049</v>
      </c>
      <c r="B616" s="20" t="s">
        <v>1182</v>
      </c>
      <c r="C616" s="2" t="s">
        <v>26</v>
      </c>
      <c r="D616" s="2" t="s">
        <v>1029</v>
      </c>
      <c r="E616" s="2">
        <v>70</v>
      </c>
      <c r="F616" s="21">
        <v>1</v>
      </c>
      <c r="G616" s="21">
        <f t="shared" si="193"/>
        <v>71</v>
      </c>
      <c r="H616" s="21">
        <f t="shared" si="202"/>
        <v>83</v>
      </c>
      <c r="I616" s="27">
        <f t="shared" si="194"/>
        <v>25.662650602409638</v>
      </c>
      <c r="J616" s="5">
        <v>3.63</v>
      </c>
      <c r="K616" s="2">
        <f t="shared" si="203"/>
        <v>4.04</v>
      </c>
      <c r="L616" s="27">
        <f t="shared" si="195"/>
        <v>40.433168316831683</v>
      </c>
      <c r="M616" s="2">
        <v>0</v>
      </c>
      <c r="N616" s="2">
        <v>0</v>
      </c>
      <c r="O616" s="28">
        <v>0</v>
      </c>
      <c r="P616" s="28">
        <f t="shared" si="204"/>
        <v>11.83</v>
      </c>
      <c r="Q616" s="27">
        <f t="shared" si="196"/>
        <v>0</v>
      </c>
      <c r="R616" s="27">
        <f t="shared" si="197"/>
        <v>40.433168316831683</v>
      </c>
      <c r="S616" s="2">
        <v>30</v>
      </c>
      <c r="T616" s="28">
        <v>0</v>
      </c>
      <c r="U616" s="28">
        <f t="shared" si="198"/>
        <v>30</v>
      </c>
      <c r="V616" s="28">
        <f t="shared" si="205"/>
        <v>50.5</v>
      </c>
      <c r="W616" s="27">
        <f t="shared" si="199"/>
        <v>5.9405940594059405</v>
      </c>
      <c r="X616" s="21">
        <f t="shared" si="200"/>
        <v>72.036412978647263</v>
      </c>
      <c r="Y616" s="2">
        <f t="shared" si="206"/>
        <v>36</v>
      </c>
      <c r="Z616" s="2">
        <v>40</v>
      </c>
      <c r="AA616" s="22">
        <f t="shared" si="201"/>
        <v>0.9</v>
      </c>
    </row>
    <row r="617" spans="1:27">
      <c r="A617" s="13" t="s">
        <v>1050</v>
      </c>
      <c r="B617" s="20" t="s">
        <v>1181</v>
      </c>
      <c r="C617" s="2" t="s">
        <v>26</v>
      </c>
      <c r="D617" s="2" t="s">
        <v>1029</v>
      </c>
      <c r="E617" s="2">
        <v>70</v>
      </c>
      <c r="F617" s="21">
        <v>7</v>
      </c>
      <c r="G617" s="21">
        <f t="shared" si="193"/>
        <v>77</v>
      </c>
      <c r="H617" s="21">
        <f t="shared" si="202"/>
        <v>83</v>
      </c>
      <c r="I617" s="27">
        <f t="shared" si="194"/>
        <v>27.831325301204821</v>
      </c>
      <c r="J617" s="5">
        <v>3.92</v>
      </c>
      <c r="K617" s="2">
        <f t="shared" si="203"/>
        <v>4.04</v>
      </c>
      <c r="L617" s="27">
        <f t="shared" si="195"/>
        <v>43.663366336633665</v>
      </c>
      <c r="M617" s="2">
        <v>0</v>
      </c>
      <c r="N617" s="2">
        <v>0</v>
      </c>
      <c r="O617" s="28">
        <v>7</v>
      </c>
      <c r="P617" s="28">
        <f t="shared" si="204"/>
        <v>11.83</v>
      </c>
      <c r="Q617" s="27">
        <f t="shared" si="196"/>
        <v>8.8757396449704142</v>
      </c>
      <c r="R617" s="27">
        <f t="shared" si="197"/>
        <v>52.539105981604081</v>
      </c>
      <c r="S617" s="2">
        <v>30</v>
      </c>
      <c r="T617" s="28">
        <v>0</v>
      </c>
      <c r="U617" s="28">
        <f t="shared" si="198"/>
        <v>30</v>
      </c>
      <c r="V617" s="28">
        <f t="shared" si="205"/>
        <v>50.5</v>
      </c>
      <c r="W617" s="27">
        <f t="shared" si="199"/>
        <v>5.9405940594059405</v>
      </c>
      <c r="X617" s="21">
        <f t="shared" si="200"/>
        <v>86.311025342214847</v>
      </c>
      <c r="Y617" s="2">
        <f t="shared" si="206"/>
        <v>6</v>
      </c>
      <c r="Z617" s="2">
        <v>40</v>
      </c>
      <c r="AA617" s="22">
        <f t="shared" si="201"/>
        <v>0.15</v>
      </c>
    </row>
    <row r="618" spans="1:27">
      <c r="A618" s="13" t="s">
        <v>1051</v>
      </c>
      <c r="B618" s="20" t="s">
        <v>1180</v>
      </c>
      <c r="C618" s="2" t="s">
        <v>26</v>
      </c>
      <c r="D618" s="2" t="s">
        <v>1029</v>
      </c>
      <c r="E618" s="2">
        <v>70</v>
      </c>
      <c r="F618" s="21">
        <v>4</v>
      </c>
      <c r="G618" s="21">
        <f t="shared" si="193"/>
        <v>74</v>
      </c>
      <c r="H618" s="21">
        <f t="shared" si="202"/>
        <v>83</v>
      </c>
      <c r="I618" s="27">
        <f t="shared" si="194"/>
        <v>26.746987951807228</v>
      </c>
      <c r="J618" s="5">
        <v>3.71</v>
      </c>
      <c r="K618" s="2">
        <f t="shared" si="203"/>
        <v>4.04</v>
      </c>
      <c r="L618" s="27">
        <f t="shared" si="195"/>
        <v>41.324257425742573</v>
      </c>
      <c r="M618" s="2">
        <v>0</v>
      </c>
      <c r="N618" s="2">
        <v>0</v>
      </c>
      <c r="O618" s="28">
        <v>0.33</v>
      </c>
      <c r="P618" s="28">
        <f t="shared" si="204"/>
        <v>11.83</v>
      </c>
      <c r="Q618" s="27">
        <f t="shared" si="196"/>
        <v>0.41842772612003382</v>
      </c>
      <c r="R618" s="27">
        <f t="shared" si="197"/>
        <v>41.742685151862609</v>
      </c>
      <c r="S618" s="2">
        <v>30</v>
      </c>
      <c r="T618" s="28">
        <v>0</v>
      </c>
      <c r="U618" s="28">
        <f t="shared" si="198"/>
        <v>30</v>
      </c>
      <c r="V618" s="28">
        <f t="shared" si="205"/>
        <v>50.5</v>
      </c>
      <c r="W618" s="27">
        <f t="shared" si="199"/>
        <v>5.9405940594059405</v>
      </c>
      <c r="X618" s="21">
        <f t="shared" si="200"/>
        <v>74.430267163075783</v>
      </c>
      <c r="Y618" s="2">
        <f t="shared" si="206"/>
        <v>34</v>
      </c>
      <c r="Z618" s="2">
        <v>40</v>
      </c>
      <c r="AA618" s="22">
        <f t="shared" si="201"/>
        <v>0.85</v>
      </c>
    </row>
    <row r="619" spans="1:27">
      <c r="A619" s="13" t="s">
        <v>1052</v>
      </c>
      <c r="B619" s="20" t="s">
        <v>1179</v>
      </c>
      <c r="C619" s="2" t="s">
        <v>26</v>
      </c>
      <c r="D619" s="2" t="s">
        <v>1029</v>
      </c>
      <c r="E619" s="2">
        <v>70</v>
      </c>
      <c r="F619" s="21">
        <v>7</v>
      </c>
      <c r="G619" s="21">
        <f t="shared" si="193"/>
        <v>77</v>
      </c>
      <c r="H619" s="21">
        <f t="shared" si="202"/>
        <v>83</v>
      </c>
      <c r="I619" s="27">
        <f t="shared" si="194"/>
        <v>27.831325301204821</v>
      </c>
      <c r="J619" s="5">
        <v>3.88</v>
      </c>
      <c r="K619" s="2">
        <f t="shared" si="203"/>
        <v>4.04</v>
      </c>
      <c r="L619" s="27">
        <f t="shared" si="195"/>
        <v>43.21782178217822</v>
      </c>
      <c r="M619" s="2">
        <v>0</v>
      </c>
      <c r="N619" s="2">
        <v>0</v>
      </c>
      <c r="O619" s="28">
        <v>2</v>
      </c>
      <c r="P619" s="28">
        <f t="shared" si="204"/>
        <v>11.83</v>
      </c>
      <c r="Q619" s="27">
        <f t="shared" si="196"/>
        <v>2.5359256128486898</v>
      </c>
      <c r="R619" s="27">
        <f t="shared" si="197"/>
        <v>45.753747395026906</v>
      </c>
      <c r="S619" s="2">
        <v>30</v>
      </c>
      <c r="T619" s="28">
        <v>6</v>
      </c>
      <c r="U619" s="28">
        <f t="shared" si="198"/>
        <v>36</v>
      </c>
      <c r="V619" s="28">
        <f t="shared" si="205"/>
        <v>50.5</v>
      </c>
      <c r="W619" s="27">
        <f t="shared" si="199"/>
        <v>7.1287128712871279</v>
      </c>
      <c r="X619" s="21">
        <f t="shared" si="200"/>
        <v>80.71378556751884</v>
      </c>
      <c r="Y619" s="2">
        <f t="shared" si="206"/>
        <v>18</v>
      </c>
      <c r="Z619" s="2">
        <v>40</v>
      </c>
      <c r="AA619" s="22">
        <f t="shared" si="201"/>
        <v>0.45</v>
      </c>
    </row>
    <row r="620" spans="1:27">
      <c r="A620" s="13" t="s">
        <v>1053</v>
      </c>
      <c r="B620" s="20" t="s">
        <v>1178</v>
      </c>
      <c r="C620" s="2" t="s">
        <v>26</v>
      </c>
      <c r="D620" s="2" t="s">
        <v>1029</v>
      </c>
      <c r="E620" s="2">
        <v>70</v>
      </c>
      <c r="F620" s="21">
        <v>4</v>
      </c>
      <c r="G620" s="21">
        <f t="shared" si="193"/>
        <v>74</v>
      </c>
      <c r="H620" s="21">
        <f t="shared" si="202"/>
        <v>83</v>
      </c>
      <c r="I620" s="27">
        <f t="shared" si="194"/>
        <v>26.746987951807228</v>
      </c>
      <c r="J620" s="5">
        <v>4</v>
      </c>
      <c r="K620" s="2">
        <f t="shared" si="203"/>
        <v>4.04</v>
      </c>
      <c r="L620" s="27">
        <f t="shared" si="195"/>
        <v>44.554455445544555</v>
      </c>
      <c r="M620" s="2">
        <v>0</v>
      </c>
      <c r="N620" s="2">
        <v>0</v>
      </c>
      <c r="O620" s="28">
        <f>1.5+0.25+5</f>
        <v>6.75</v>
      </c>
      <c r="P620" s="28">
        <f t="shared" si="204"/>
        <v>11.83</v>
      </c>
      <c r="Q620" s="27">
        <f t="shared" si="196"/>
        <v>8.5587489433643285</v>
      </c>
      <c r="R620" s="27">
        <f t="shared" si="197"/>
        <v>53.113204388908883</v>
      </c>
      <c r="S620" s="2">
        <v>30</v>
      </c>
      <c r="T620" s="28">
        <f>0.5+1.5</f>
        <v>2</v>
      </c>
      <c r="U620" s="28">
        <f t="shared" si="198"/>
        <v>32</v>
      </c>
      <c r="V620" s="28">
        <f t="shared" si="205"/>
        <v>50.5</v>
      </c>
      <c r="W620" s="27">
        <f t="shared" si="199"/>
        <v>6.3366336633663369</v>
      </c>
      <c r="X620" s="21">
        <f t="shared" si="200"/>
        <v>86.196826004082453</v>
      </c>
      <c r="Y620" s="2">
        <f t="shared" si="206"/>
        <v>7</v>
      </c>
      <c r="Z620" s="2">
        <v>40</v>
      </c>
      <c r="AA620" s="22">
        <f t="shared" si="201"/>
        <v>0.17499999999999999</v>
      </c>
    </row>
    <row r="621" spans="1:27">
      <c r="A621" s="13" t="s">
        <v>1054</v>
      </c>
      <c r="B621" s="20" t="s">
        <v>1177</v>
      </c>
      <c r="C621" s="2" t="s">
        <v>26</v>
      </c>
      <c r="D621" s="2" t="s">
        <v>1029</v>
      </c>
      <c r="E621" s="2">
        <v>70</v>
      </c>
      <c r="F621" s="21">
        <v>1.5</v>
      </c>
      <c r="G621" s="21">
        <f t="shared" si="193"/>
        <v>71.5</v>
      </c>
      <c r="H621" s="21">
        <f t="shared" si="202"/>
        <v>83</v>
      </c>
      <c r="I621" s="27">
        <f t="shared" si="194"/>
        <v>25.843373493975903</v>
      </c>
      <c r="J621" s="5">
        <v>3.67</v>
      </c>
      <c r="K621" s="2">
        <f t="shared" si="203"/>
        <v>4.04</v>
      </c>
      <c r="L621" s="27">
        <f t="shared" si="195"/>
        <v>40.878712871287128</v>
      </c>
      <c r="M621" s="2">
        <v>0</v>
      </c>
      <c r="N621" s="2">
        <v>0</v>
      </c>
      <c r="O621" s="28">
        <v>5</v>
      </c>
      <c r="P621" s="28">
        <f t="shared" si="204"/>
        <v>11.83</v>
      </c>
      <c r="Q621" s="27">
        <f t="shared" si="196"/>
        <v>6.3398140321217245</v>
      </c>
      <c r="R621" s="27">
        <f t="shared" si="197"/>
        <v>47.218526903408851</v>
      </c>
      <c r="S621" s="2">
        <v>30</v>
      </c>
      <c r="T621" s="28">
        <v>0</v>
      </c>
      <c r="U621" s="28">
        <f t="shared" si="198"/>
        <v>30</v>
      </c>
      <c r="V621" s="28">
        <f t="shared" si="205"/>
        <v>50.5</v>
      </c>
      <c r="W621" s="27">
        <f t="shared" si="199"/>
        <v>5.9405940594059405</v>
      </c>
      <c r="X621" s="21">
        <f t="shared" si="200"/>
        <v>79.0024944567907</v>
      </c>
      <c r="Y621" s="2">
        <f t="shared" si="206"/>
        <v>23</v>
      </c>
      <c r="Z621" s="2">
        <v>40</v>
      </c>
      <c r="AA621" s="22">
        <f t="shared" si="201"/>
        <v>0.57499999999999996</v>
      </c>
    </row>
    <row r="622" spans="1:27">
      <c r="A622" s="13" t="s">
        <v>1055</v>
      </c>
      <c r="B622" s="20" t="s">
        <v>1176</v>
      </c>
      <c r="C622" s="2" t="s">
        <v>26</v>
      </c>
      <c r="D622" s="2" t="s">
        <v>1029</v>
      </c>
      <c r="E622" s="2">
        <v>70</v>
      </c>
      <c r="F622" s="21">
        <f>4-3</f>
        <v>1</v>
      </c>
      <c r="G622" s="21">
        <f t="shared" si="193"/>
        <v>71</v>
      </c>
      <c r="H622" s="21">
        <f t="shared" si="202"/>
        <v>83</v>
      </c>
      <c r="I622" s="27">
        <f t="shared" si="194"/>
        <v>25.662650602409638</v>
      </c>
      <c r="J622" s="5">
        <v>3.46</v>
      </c>
      <c r="K622" s="2">
        <f t="shared" si="203"/>
        <v>4.04</v>
      </c>
      <c r="L622" s="27">
        <f t="shared" si="195"/>
        <v>38.539603960396036</v>
      </c>
      <c r="M622" s="2">
        <v>0</v>
      </c>
      <c r="N622" s="2">
        <v>0</v>
      </c>
      <c r="O622" s="28">
        <v>0.33</v>
      </c>
      <c r="P622" s="28">
        <f t="shared" si="204"/>
        <v>11.83</v>
      </c>
      <c r="Q622" s="27">
        <f t="shared" si="196"/>
        <v>0.41842772612003382</v>
      </c>
      <c r="R622" s="27">
        <f t="shared" si="197"/>
        <v>38.958031686516073</v>
      </c>
      <c r="S622" s="2">
        <v>30</v>
      </c>
      <c r="T622" s="28">
        <v>0</v>
      </c>
      <c r="U622" s="28">
        <f t="shared" si="198"/>
        <v>30</v>
      </c>
      <c r="V622" s="28">
        <f t="shared" si="205"/>
        <v>50.5</v>
      </c>
      <c r="W622" s="27">
        <f t="shared" si="199"/>
        <v>5.9405940594059405</v>
      </c>
      <c r="X622" s="21">
        <f t="shared" si="200"/>
        <v>70.561276348331646</v>
      </c>
      <c r="Y622" s="2">
        <f t="shared" si="206"/>
        <v>38</v>
      </c>
      <c r="Z622" s="2">
        <v>40</v>
      </c>
      <c r="AA622" s="22">
        <f t="shared" si="201"/>
        <v>0.95</v>
      </c>
    </row>
    <row r="623" spans="1:27">
      <c r="A623" s="13" t="s">
        <v>1056</v>
      </c>
      <c r="B623" s="20" t="s">
        <v>1166</v>
      </c>
      <c r="C623" s="2" t="s">
        <v>26</v>
      </c>
      <c r="D623" s="2" t="s">
        <v>1029</v>
      </c>
      <c r="E623" s="2">
        <v>70</v>
      </c>
      <c r="F623" s="21">
        <v>-2</v>
      </c>
      <c r="G623" s="21">
        <f t="shared" si="193"/>
        <v>68</v>
      </c>
      <c r="H623" s="21">
        <f t="shared" si="202"/>
        <v>83</v>
      </c>
      <c r="I623" s="27">
        <f t="shared" si="194"/>
        <v>24.578313253012048</v>
      </c>
      <c r="J623" s="5">
        <v>3.83</v>
      </c>
      <c r="K623" s="2">
        <f t="shared" si="203"/>
        <v>4.04</v>
      </c>
      <c r="L623" s="27">
        <f t="shared" si="195"/>
        <v>42.660891089108908</v>
      </c>
      <c r="M623" s="2">
        <v>0</v>
      </c>
      <c r="N623" s="2">
        <v>0</v>
      </c>
      <c r="O623" s="28">
        <f>5+1.5+0.33</f>
        <v>6.83</v>
      </c>
      <c r="P623" s="28">
        <f t="shared" si="204"/>
        <v>11.83</v>
      </c>
      <c r="Q623" s="27">
        <f t="shared" si="196"/>
        <v>8.6601859678782755</v>
      </c>
      <c r="R623" s="27">
        <f t="shared" si="197"/>
        <v>51.321077056987185</v>
      </c>
      <c r="S623" s="2">
        <v>30</v>
      </c>
      <c r="T623" s="28">
        <v>0.5</v>
      </c>
      <c r="U623" s="28">
        <f t="shared" si="198"/>
        <v>30.5</v>
      </c>
      <c r="V623" s="28">
        <f t="shared" si="205"/>
        <v>50.5</v>
      </c>
      <c r="W623" s="27">
        <f t="shared" si="199"/>
        <v>6.0396039603960396</v>
      </c>
      <c r="X623" s="21">
        <f t="shared" si="200"/>
        <v>81.93899427039527</v>
      </c>
      <c r="Y623" s="2">
        <f t="shared" si="206"/>
        <v>13</v>
      </c>
      <c r="Z623" s="2">
        <v>40</v>
      </c>
      <c r="AA623" s="22">
        <f t="shared" si="201"/>
        <v>0.32500000000000001</v>
      </c>
    </row>
    <row r="624" spans="1:27">
      <c r="A624" s="13" t="s">
        <v>1057</v>
      </c>
      <c r="B624" s="20" t="s">
        <v>1165</v>
      </c>
      <c r="C624" s="2" t="s">
        <v>26</v>
      </c>
      <c r="D624" s="2" t="s">
        <v>1029</v>
      </c>
      <c r="E624" s="2">
        <v>70</v>
      </c>
      <c r="F624" s="21">
        <f>4+3+4</f>
        <v>11</v>
      </c>
      <c r="G624" s="21">
        <f t="shared" si="193"/>
        <v>81</v>
      </c>
      <c r="H624" s="21">
        <f t="shared" si="202"/>
        <v>83</v>
      </c>
      <c r="I624" s="27">
        <f t="shared" si="194"/>
        <v>29.277108433734941</v>
      </c>
      <c r="J624" s="5">
        <v>3.67</v>
      </c>
      <c r="K624" s="2">
        <f t="shared" si="203"/>
        <v>4.04</v>
      </c>
      <c r="L624" s="27">
        <f t="shared" si="195"/>
        <v>40.878712871287128</v>
      </c>
      <c r="M624" s="2">
        <v>0</v>
      </c>
      <c r="N624" s="2">
        <v>0</v>
      </c>
      <c r="O624" s="28">
        <v>0.25</v>
      </c>
      <c r="P624" s="28">
        <f t="shared" si="204"/>
        <v>11.83</v>
      </c>
      <c r="Q624" s="27">
        <f t="shared" si="196"/>
        <v>0.31699070160608622</v>
      </c>
      <c r="R624" s="27">
        <f t="shared" si="197"/>
        <v>41.195703572893215</v>
      </c>
      <c r="S624" s="2">
        <v>30</v>
      </c>
      <c r="T624" s="28">
        <v>0.5</v>
      </c>
      <c r="U624" s="28">
        <f t="shared" si="198"/>
        <v>30.5</v>
      </c>
      <c r="V624" s="28">
        <f t="shared" si="205"/>
        <v>50.5</v>
      </c>
      <c r="W624" s="27">
        <f t="shared" si="199"/>
        <v>6.0396039603960396</v>
      </c>
      <c r="X624" s="21">
        <f t="shared" si="200"/>
        <v>76.512415967024197</v>
      </c>
      <c r="Y624" s="2">
        <f t="shared" si="206"/>
        <v>29</v>
      </c>
      <c r="Z624" s="2">
        <v>40</v>
      </c>
      <c r="AA624" s="22">
        <f t="shared" si="201"/>
        <v>0.72499999999999998</v>
      </c>
    </row>
    <row r="625" spans="1:27">
      <c r="A625" s="13" t="s">
        <v>1058</v>
      </c>
      <c r="B625" s="20" t="s">
        <v>1164</v>
      </c>
      <c r="C625" s="2" t="s">
        <v>26</v>
      </c>
      <c r="D625" s="2" t="s">
        <v>1029</v>
      </c>
      <c r="E625" s="2">
        <v>70</v>
      </c>
      <c r="F625" s="21">
        <f>4-2</f>
        <v>2</v>
      </c>
      <c r="G625" s="21">
        <f t="shared" si="193"/>
        <v>72</v>
      </c>
      <c r="H625" s="21">
        <f t="shared" si="202"/>
        <v>83</v>
      </c>
      <c r="I625" s="27">
        <f t="shared" si="194"/>
        <v>26.024096385542169</v>
      </c>
      <c r="J625" s="5">
        <v>3.58</v>
      </c>
      <c r="K625" s="2">
        <f t="shared" si="203"/>
        <v>4.04</v>
      </c>
      <c r="L625" s="27">
        <f t="shared" si="195"/>
        <v>39.876237623762378</v>
      </c>
      <c r="M625" s="2">
        <v>0</v>
      </c>
      <c r="N625" s="2">
        <v>0</v>
      </c>
      <c r="O625" s="28">
        <v>0</v>
      </c>
      <c r="P625" s="28">
        <f t="shared" si="204"/>
        <v>11.83</v>
      </c>
      <c r="Q625" s="27">
        <f t="shared" si="196"/>
        <v>0</v>
      </c>
      <c r="R625" s="27">
        <f t="shared" si="197"/>
        <v>39.876237623762378</v>
      </c>
      <c r="S625" s="2">
        <v>30</v>
      </c>
      <c r="T625" s="28">
        <v>0</v>
      </c>
      <c r="U625" s="28">
        <f t="shared" si="198"/>
        <v>30</v>
      </c>
      <c r="V625" s="28">
        <f t="shared" si="205"/>
        <v>50.5</v>
      </c>
      <c r="W625" s="27">
        <f t="shared" si="199"/>
        <v>5.9405940594059405</v>
      </c>
      <c r="X625" s="21">
        <f t="shared" si="200"/>
        <v>71.840928068710483</v>
      </c>
      <c r="Y625" s="2">
        <f t="shared" si="206"/>
        <v>37</v>
      </c>
      <c r="Z625" s="2">
        <v>40</v>
      </c>
      <c r="AA625" s="22">
        <f t="shared" si="201"/>
        <v>0.92500000000000004</v>
      </c>
    </row>
    <row r="626" spans="1:27">
      <c r="A626" s="13" t="s">
        <v>1059</v>
      </c>
      <c r="B626" s="20" t="s">
        <v>1163</v>
      </c>
      <c r="C626" s="2" t="s">
        <v>26</v>
      </c>
      <c r="D626" s="2" t="s">
        <v>1029</v>
      </c>
      <c r="E626" s="2">
        <v>70</v>
      </c>
      <c r="F626" s="21">
        <f>4-3</f>
        <v>1</v>
      </c>
      <c r="G626" s="21">
        <f t="shared" si="193"/>
        <v>71</v>
      </c>
      <c r="H626" s="21">
        <f t="shared" si="202"/>
        <v>83</v>
      </c>
      <c r="I626" s="27">
        <f t="shared" si="194"/>
        <v>25.662650602409638</v>
      </c>
      <c r="J626" s="5">
        <v>3.46</v>
      </c>
      <c r="K626" s="2">
        <f t="shared" si="203"/>
        <v>4.04</v>
      </c>
      <c r="L626" s="27">
        <f t="shared" si="195"/>
        <v>38.539603960396036</v>
      </c>
      <c r="M626" s="2">
        <v>0</v>
      </c>
      <c r="N626" s="2">
        <v>0</v>
      </c>
      <c r="O626" s="28">
        <v>0.33</v>
      </c>
      <c r="P626" s="28">
        <f t="shared" si="204"/>
        <v>11.83</v>
      </c>
      <c r="Q626" s="27">
        <f t="shared" si="196"/>
        <v>0.41842772612003382</v>
      </c>
      <c r="R626" s="27">
        <f t="shared" si="197"/>
        <v>38.958031686516073</v>
      </c>
      <c r="S626" s="2">
        <v>30</v>
      </c>
      <c r="T626" s="28">
        <v>0</v>
      </c>
      <c r="U626" s="28">
        <f t="shared" si="198"/>
        <v>30</v>
      </c>
      <c r="V626" s="28">
        <f t="shared" si="205"/>
        <v>50.5</v>
      </c>
      <c r="W626" s="27">
        <f t="shared" si="199"/>
        <v>5.9405940594059405</v>
      </c>
      <c r="X626" s="21">
        <f t="shared" si="200"/>
        <v>70.561276348331646</v>
      </c>
      <c r="Y626" s="2">
        <f t="shared" si="206"/>
        <v>38</v>
      </c>
      <c r="Z626" s="2">
        <v>40</v>
      </c>
      <c r="AA626" s="22">
        <f t="shared" si="201"/>
        <v>0.95</v>
      </c>
    </row>
    <row r="627" spans="1:27">
      <c r="A627" s="13" t="s">
        <v>1060</v>
      </c>
      <c r="B627" s="20" t="s">
        <v>1162</v>
      </c>
      <c r="C627" s="2" t="s">
        <v>26</v>
      </c>
      <c r="D627" s="2" t="s">
        <v>1029</v>
      </c>
      <c r="E627" s="2">
        <v>70</v>
      </c>
      <c r="F627" s="21">
        <f>2+4</f>
        <v>6</v>
      </c>
      <c r="G627" s="21">
        <f t="shared" si="193"/>
        <v>76</v>
      </c>
      <c r="H627" s="21">
        <f t="shared" si="202"/>
        <v>83</v>
      </c>
      <c r="I627" s="27">
        <f t="shared" si="194"/>
        <v>27.469879518072286</v>
      </c>
      <c r="J627" s="5">
        <v>3.75</v>
      </c>
      <c r="K627" s="2">
        <f t="shared" si="203"/>
        <v>4.04</v>
      </c>
      <c r="L627" s="27">
        <f t="shared" si="195"/>
        <v>41.769801980198025</v>
      </c>
      <c r="M627" s="2">
        <v>0</v>
      </c>
      <c r="N627" s="2">
        <v>0</v>
      </c>
      <c r="O627" s="28">
        <v>0</v>
      </c>
      <c r="P627" s="28">
        <f t="shared" si="204"/>
        <v>11.83</v>
      </c>
      <c r="Q627" s="27">
        <f t="shared" si="196"/>
        <v>0</v>
      </c>
      <c r="R627" s="27">
        <f t="shared" si="197"/>
        <v>41.769801980198025</v>
      </c>
      <c r="S627" s="2">
        <v>30</v>
      </c>
      <c r="T627" s="28">
        <v>0.5</v>
      </c>
      <c r="U627" s="28">
        <f t="shared" si="198"/>
        <v>30.5</v>
      </c>
      <c r="V627" s="28">
        <f t="shared" si="205"/>
        <v>50.5</v>
      </c>
      <c r="W627" s="27">
        <f t="shared" si="199"/>
        <v>6.0396039603960396</v>
      </c>
      <c r="X627" s="21">
        <f t="shared" si="200"/>
        <v>75.279285458666351</v>
      </c>
      <c r="Y627" s="2">
        <f t="shared" si="206"/>
        <v>31</v>
      </c>
      <c r="Z627" s="2">
        <v>40</v>
      </c>
      <c r="AA627" s="22">
        <f t="shared" si="201"/>
        <v>0.77500000000000002</v>
      </c>
    </row>
    <row r="628" spans="1:27">
      <c r="A628" s="13" t="s">
        <v>1061</v>
      </c>
      <c r="B628" s="20" t="s">
        <v>1161</v>
      </c>
      <c r="C628" s="2" t="s">
        <v>26</v>
      </c>
      <c r="D628" s="2" t="s">
        <v>1029</v>
      </c>
      <c r="E628" s="2">
        <v>70</v>
      </c>
      <c r="F628" s="21">
        <f>4+3</f>
        <v>7</v>
      </c>
      <c r="G628" s="21">
        <f t="shared" si="193"/>
        <v>77</v>
      </c>
      <c r="H628" s="21">
        <f t="shared" si="202"/>
        <v>83</v>
      </c>
      <c r="I628" s="27">
        <f t="shared" si="194"/>
        <v>27.831325301204821</v>
      </c>
      <c r="J628" s="5">
        <v>3.92</v>
      </c>
      <c r="K628" s="2">
        <f t="shared" si="203"/>
        <v>4.04</v>
      </c>
      <c r="L628" s="27">
        <f t="shared" si="195"/>
        <v>43.663366336633665</v>
      </c>
      <c r="M628" s="2">
        <v>0</v>
      </c>
      <c r="N628" s="2">
        <v>0</v>
      </c>
      <c r="O628" s="28">
        <f>0.33+0.33</f>
        <v>0.66</v>
      </c>
      <c r="P628" s="28">
        <f t="shared" si="204"/>
        <v>11.83</v>
      </c>
      <c r="Q628" s="27">
        <f t="shared" si="196"/>
        <v>0.83685545224006763</v>
      </c>
      <c r="R628" s="27">
        <f t="shared" si="197"/>
        <v>44.500221788873731</v>
      </c>
      <c r="S628" s="2">
        <v>30</v>
      </c>
      <c r="T628" s="28">
        <f>0.5+1.5</f>
        <v>2</v>
      </c>
      <c r="U628" s="28">
        <f t="shared" si="198"/>
        <v>32</v>
      </c>
      <c r="V628" s="28">
        <f t="shared" si="205"/>
        <v>50.5</v>
      </c>
      <c r="W628" s="27">
        <f t="shared" si="199"/>
        <v>6.3366336633663369</v>
      </c>
      <c r="X628" s="21">
        <f t="shared" si="200"/>
        <v>78.668180753444886</v>
      </c>
      <c r="Y628" s="2">
        <f t="shared" si="206"/>
        <v>25</v>
      </c>
      <c r="Z628" s="2">
        <v>40</v>
      </c>
      <c r="AA628" s="22">
        <f t="shared" si="201"/>
        <v>0.625</v>
      </c>
    </row>
    <row r="629" spans="1:27">
      <c r="A629" s="13" t="s">
        <v>1062</v>
      </c>
      <c r="B629" s="20" t="s">
        <v>1160</v>
      </c>
      <c r="C629" s="2" t="s">
        <v>26</v>
      </c>
      <c r="D629" s="2" t="s">
        <v>1029</v>
      </c>
      <c r="E629" s="2">
        <v>70</v>
      </c>
      <c r="F629" s="21">
        <f>4+3</f>
        <v>7</v>
      </c>
      <c r="G629" s="21">
        <f t="shared" si="193"/>
        <v>77</v>
      </c>
      <c r="H629" s="21">
        <f t="shared" si="202"/>
        <v>83</v>
      </c>
      <c r="I629" s="27">
        <f t="shared" si="194"/>
        <v>27.831325301204821</v>
      </c>
      <c r="J629" s="5">
        <v>3.96</v>
      </c>
      <c r="K629" s="2">
        <f t="shared" si="203"/>
        <v>4.04</v>
      </c>
      <c r="L629" s="27">
        <f t="shared" si="195"/>
        <v>44.10891089108911</v>
      </c>
      <c r="M629" s="2">
        <v>0</v>
      </c>
      <c r="N629" s="2">
        <v>0</v>
      </c>
      <c r="O629" s="28">
        <f>7+0.33</f>
        <v>7.33</v>
      </c>
      <c r="P629" s="28">
        <f t="shared" si="204"/>
        <v>11.83</v>
      </c>
      <c r="Q629" s="27">
        <f t="shared" si="196"/>
        <v>9.2941673710904471</v>
      </c>
      <c r="R629" s="27">
        <f t="shared" si="197"/>
        <v>53.403078262179555</v>
      </c>
      <c r="S629" s="2">
        <v>30</v>
      </c>
      <c r="T629" s="28">
        <f>4+1.5+0.5+0.5</f>
        <v>6.5</v>
      </c>
      <c r="U629" s="28">
        <f t="shared" si="198"/>
        <v>36.5</v>
      </c>
      <c r="V629" s="28">
        <f t="shared" si="205"/>
        <v>50.5</v>
      </c>
      <c r="W629" s="27">
        <f t="shared" si="199"/>
        <v>7.227722772277227</v>
      </c>
      <c r="X629" s="21">
        <f t="shared" si="200"/>
        <v>88.462126335661608</v>
      </c>
      <c r="Y629" s="2">
        <f t="shared" si="206"/>
        <v>5</v>
      </c>
      <c r="Z629" s="2">
        <v>40</v>
      </c>
      <c r="AA629" s="22">
        <f t="shared" si="201"/>
        <v>0.125</v>
      </c>
    </row>
    <row r="630" spans="1:27">
      <c r="A630" s="13" t="s">
        <v>1063</v>
      </c>
      <c r="B630" s="20" t="s">
        <v>1159</v>
      </c>
      <c r="C630" s="2" t="s">
        <v>26</v>
      </c>
      <c r="D630" s="2" t="s">
        <v>1029</v>
      </c>
      <c r="E630" s="2">
        <v>70</v>
      </c>
      <c r="F630" s="21">
        <v>-3.5</v>
      </c>
      <c r="G630" s="21">
        <f t="shared" si="193"/>
        <v>66.5</v>
      </c>
      <c r="H630" s="21">
        <f t="shared" si="202"/>
        <v>83</v>
      </c>
      <c r="I630" s="27">
        <f t="shared" si="194"/>
        <v>24.036144578313252</v>
      </c>
      <c r="J630" s="5">
        <v>3.67</v>
      </c>
      <c r="K630" s="2">
        <f t="shared" si="203"/>
        <v>4.04</v>
      </c>
      <c r="L630" s="27">
        <f t="shared" si="195"/>
        <v>40.878712871287128</v>
      </c>
      <c r="M630" s="2">
        <v>0</v>
      </c>
      <c r="N630" s="2">
        <v>0</v>
      </c>
      <c r="O630" s="28">
        <v>5</v>
      </c>
      <c r="P630" s="28">
        <f t="shared" si="204"/>
        <v>11.83</v>
      </c>
      <c r="Q630" s="27">
        <f t="shared" si="196"/>
        <v>6.3398140321217245</v>
      </c>
      <c r="R630" s="27">
        <f t="shared" si="197"/>
        <v>47.218526903408851</v>
      </c>
      <c r="S630" s="2">
        <v>30</v>
      </c>
      <c r="T630" s="28">
        <v>0</v>
      </c>
      <c r="U630" s="28">
        <f t="shared" si="198"/>
        <v>30</v>
      </c>
      <c r="V630" s="28">
        <f t="shared" si="205"/>
        <v>50.5</v>
      </c>
      <c r="W630" s="27">
        <f t="shared" si="199"/>
        <v>5.9405940594059405</v>
      </c>
      <c r="X630" s="21">
        <f t="shared" si="200"/>
        <v>77.195265541128038</v>
      </c>
      <c r="Y630" s="2">
        <f t="shared" si="206"/>
        <v>28</v>
      </c>
      <c r="Z630" s="2">
        <v>40</v>
      </c>
      <c r="AA630" s="22">
        <f t="shared" si="201"/>
        <v>0.7</v>
      </c>
    </row>
    <row r="631" spans="1:27">
      <c r="A631" s="13" t="s">
        <v>1064</v>
      </c>
      <c r="B631" s="20" t="s">
        <v>1158</v>
      </c>
      <c r="C631" s="2" t="s">
        <v>26</v>
      </c>
      <c r="D631" s="2" t="s">
        <v>1029</v>
      </c>
      <c r="E631" s="2">
        <v>70</v>
      </c>
      <c r="F631" s="21">
        <f>4+3</f>
        <v>7</v>
      </c>
      <c r="G631" s="21">
        <f t="shared" si="193"/>
        <v>77</v>
      </c>
      <c r="H631" s="21">
        <f t="shared" si="202"/>
        <v>83</v>
      </c>
      <c r="I631" s="27">
        <f t="shared" si="194"/>
        <v>27.831325301204821</v>
      </c>
      <c r="J631" s="5">
        <v>4.04</v>
      </c>
      <c r="K631" s="2">
        <f t="shared" si="203"/>
        <v>4.04</v>
      </c>
      <c r="L631" s="27">
        <f t="shared" si="195"/>
        <v>45</v>
      </c>
      <c r="M631" s="2">
        <v>0</v>
      </c>
      <c r="N631" s="2">
        <v>0</v>
      </c>
      <c r="O631" s="28">
        <f>1.5+0.33</f>
        <v>1.83</v>
      </c>
      <c r="P631" s="28">
        <f t="shared" si="204"/>
        <v>11.83</v>
      </c>
      <c r="Q631" s="27">
        <f t="shared" si="196"/>
        <v>2.3203719357565511</v>
      </c>
      <c r="R631" s="27">
        <f t="shared" si="197"/>
        <v>47.320371935756555</v>
      </c>
      <c r="S631" s="2">
        <v>30</v>
      </c>
      <c r="T631" s="28">
        <f>0.5+1.5</f>
        <v>2</v>
      </c>
      <c r="U631" s="28">
        <f t="shared" si="198"/>
        <v>32</v>
      </c>
      <c r="V631" s="28">
        <f t="shared" si="205"/>
        <v>50.5</v>
      </c>
      <c r="W631" s="27">
        <f t="shared" si="199"/>
        <v>6.3366336633663369</v>
      </c>
      <c r="X631" s="21">
        <f t="shared" si="200"/>
        <v>81.488330900327725</v>
      </c>
      <c r="Y631" s="2">
        <f t="shared" si="206"/>
        <v>15</v>
      </c>
      <c r="Z631" s="2">
        <v>40</v>
      </c>
      <c r="AA631" s="22">
        <f t="shared" si="201"/>
        <v>0.375</v>
      </c>
    </row>
    <row r="632" spans="1:27">
      <c r="A632" s="13" t="s">
        <v>1065</v>
      </c>
      <c r="B632" s="20" t="s">
        <v>1157</v>
      </c>
      <c r="C632" s="2" t="s">
        <v>26</v>
      </c>
      <c r="D632" s="2" t="s">
        <v>1029</v>
      </c>
      <c r="E632" s="2">
        <v>70</v>
      </c>
      <c r="F632" s="21">
        <f>4+3</f>
        <v>7</v>
      </c>
      <c r="G632" s="21">
        <f t="shared" si="193"/>
        <v>77</v>
      </c>
      <c r="H632" s="21">
        <f t="shared" si="202"/>
        <v>83</v>
      </c>
      <c r="I632" s="27">
        <f t="shared" si="194"/>
        <v>27.831325301204821</v>
      </c>
      <c r="J632" s="5">
        <v>3.88</v>
      </c>
      <c r="K632" s="2">
        <f t="shared" si="203"/>
        <v>4.04</v>
      </c>
      <c r="L632" s="27">
        <f t="shared" si="195"/>
        <v>43.21782178217822</v>
      </c>
      <c r="M632" s="2">
        <v>0</v>
      </c>
      <c r="N632" s="2">
        <v>0</v>
      </c>
      <c r="O632" s="28">
        <f>0.33+5</f>
        <v>5.33</v>
      </c>
      <c r="P632" s="28">
        <f t="shared" si="204"/>
        <v>11.83</v>
      </c>
      <c r="Q632" s="27">
        <f t="shared" si="196"/>
        <v>6.7582417582417582</v>
      </c>
      <c r="R632" s="27">
        <f t="shared" si="197"/>
        <v>49.976063540419979</v>
      </c>
      <c r="S632" s="2">
        <v>30</v>
      </c>
      <c r="T632" s="28">
        <f>0.5+1.5</f>
        <v>2</v>
      </c>
      <c r="U632" s="28">
        <f t="shared" si="198"/>
        <v>32</v>
      </c>
      <c r="V632" s="28">
        <f t="shared" si="205"/>
        <v>50.5</v>
      </c>
      <c r="W632" s="27">
        <f t="shared" si="199"/>
        <v>6.3366336633663369</v>
      </c>
      <c r="X632" s="21">
        <f t="shared" si="200"/>
        <v>84.144022504991142</v>
      </c>
      <c r="Y632" s="2">
        <f t="shared" si="206"/>
        <v>9</v>
      </c>
      <c r="Z632" s="2">
        <v>40</v>
      </c>
      <c r="AA632" s="22">
        <f t="shared" si="201"/>
        <v>0.22500000000000001</v>
      </c>
    </row>
    <row r="633" spans="1:27">
      <c r="A633" s="13" t="s">
        <v>1066</v>
      </c>
      <c r="B633" s="20" t="s">
        <v>1156</v>
      </c>
      <c r="C633" s="2" t="s">
        <v>26</v>
      </c>
      <c r="D633" s="2" t="s">
        <v>1029</v>
      </c>
      <c r="E633" s="2">
        <v>70</v>
      </c>
      <c r="F633" s="21">
        <f>4-5</f>
        <v>-1</v>
      </c>
      <c r="G633" s="21">
        <f t="shared" si="193"/>
        <v>69</v>
      </c>
      <c r="H633" s="21">
        <f t="shared" si="202"/>
        <v>83</v>
      </c>
      <c r="I633" s="27">
        <f t="shared" si="194"/>
        <v>24.939759036144579</v>
      </c>
      <c r="J633" s="5">
        <v>3.79</v>
      </c>
      <c r="K633" s="2">
        <f t="shared" si="203"/>
        <v>4.04</v>
      </c>
      <c r="L633" s="27">
        <f t="shared" si="195"/>
        <v>42.215346534653463</v>
      </c>
      <c r="M633" s="2">
        <v>0</v>
      </c>
      <c r="N633" s="2">
        <v>0</v>
      </c>
      <c r="O633" s="28">
        <v>1.5</v>
      </c>
      <c r="P633" s="28">
        <f t="shared" si="204"/>
        <v>11.83</v>
      </c>
      <c r="Q633" s="27">
        <f t="shared" si="196"/>
        <v>1.9019442096365171</v>
      </c>
      <c r="R633" s="27">
        <f t="shared" si="197"/>
        <v>44.117290744289981</v>
      </c>
      <c r="S633" s="2">
        <v>30</v>
      </c>
      <c r="T633" s="28">
        <v>0</v>
      </c>
      <c r="U633" s="28">
        <f t="shared" si="198"/>
        <v>30</v>
      </c>
      <c r="V633" s="28">
        <f t="shared" si="205"/>
        <v>50.5</v>
      </c>
      <c r="W633" s="27">
        <f t="shared" si="199"/>
        <v>5.9405940594059405</v>
      </c>
      <c r="X633" s="21">
        <f t="shared" si="200"/>
        <v>74.997643839840507</v>
      </c>
      <c r="Y633" s="2">
        <f t="shared" si="206"/>
        <v>32</v>
      </c>
      <c r="Z633" s="2">
        <v>40</v>
      </c>
      <c r="AA633" s="22">
        <f t="shared" si="201"/>
        <v>0.8</v>
      </c>
    </row>
    <row r="634" spans="1:27">
      <c r="A634" s="13" t="s">
        <v>1067</v>
      </c>
      <c r="B634" s="20" t="s">
        <v>1155</v>
      </c>
      <c r="C634" s="2" t="s">
        <v>26</v>
      </c>
      <c r="D634" s="2" t="s">
        <v>1029</v>
      </c>
      <c r="E634" s="2">
        <v>70</v>
      </c>
      <c r="F634" s="21">
        <v>4</v>
      </c>
      <c r="G634" s="21">
        <f t="shared" si="193"/>
        <v>74</v>
      </c>
      <c r="H634" s="21">
        <f t="shared" si="202"/>
        <v>83</v>
      </c>
      <c r="I634" s="27">
        <f t="shared" si="194"/>
        <v>26.746987951807228</v>
      </c>
      <c r="J634" s="5">
        <v>3.67</v>
      </c>
      <c r="K634" s="2">
        <f t="shared" si="203"/>
        <v>4.04</v>
      </c>
      <c r="L634" s="27">
        <f t="shared" si="195"/>
        <v>40.878712871287128</v>
      </c>
      <c r="M634" s="2">
        <v>0</v>
      </c>
      <c r="N634" s="2">
        <v>0</v>
      </c>
      <c r="O634" s="28">
        <v>0.25</v>
      </c>
      <c r="P634" s="28">
        <f t="shared" si="204"/>
        <v>11.83</v>
      </c>
      <c r="Q634" s="27">
        <f t="shared" si="196"/>
        <v>0.31699070160608622</v>
      </c>
      <c r="R634" s="27">
        <f t="shared" si="197"/>
        <v>41.195703572893215</v>
      </c>
      <c r="S634" s="2">
        <v>30</v>
      </c>
      <c r="T634" s="28">
        <v>0.5</v>
      </c>
      <c r="U634" s="28">
        <f t="shared" si="198"/>
        <v>30.5</v>
      </c>
      <c r="V634" s="28">
        <f t="shared" si="205"/>
        <v>50.5</v>
      </c>
      <c r="W634" s="27">
        <f t="shared" si="199"/>
        <v>6.0396039603960396</v>
      </c>
      <c r="X634" s="21">
        <f t="shared" si="200"/>
        <v>73.982295485096486</v>
      </c>
      <c r="Y634" s="2">
        <f t="shared" si="206"/>
        <v>35</v>
      </c>
      <c r="Z634" s="2">
        <v>40</v>
      </c>
      <c r="AA634" s="22">
        <f t="shared" si="201"/>
        <v>0.875</v>
      </c>
    </row>
    <row r="635" spans="1:27">
      <c r="A635" s="13" t="s">
        <v>1068</v>
      </c>
      <c r="B635" s="20" t="s">
        <v>1154</v>
      </c>
      <c r="C635" s="2" t="s">
        <v>26</v>
      </c>
      <c r="D635" s="2" t="s">
        <v>1029</v>
      </c>
      <c r="E635" s="2">
        <v>70</v>
      </c>
      <c r="F635" s="21">
        <v>-9</v>
      </c>
      <c r="G635" s="21">
        <f t="shared" si="193"/>
        <v>61</v>
      </c>
      <c r="H635" s="21">
        <f t="shared" si="202"/>
        <v>83</v>
      </c>
      <c r="I635" s="27">
        <f t="shared" si="194"/>
        <v>22.048192771084338</v>
      </c>
      <c r="J635" s="5">
        <v>3.71</v>
      </c>
      <c r="K635" s="2">
        <f t="shared" si="203"/>
        <v>4.04</v>
      </c>
      <c r="L635" s="27">
        <f t="shared" si="195"/>
        <v>41.324257425742573</v>
      </c>
      <c r="M635" s="2">
        <v>0</v>
      </c>
      <c r="N635" s="2">
        <v>0</v>
      </c>
      <c r="O635" s="28">
        <v>0</v>
      </c>
      <c r="P635" s="28">
        <f t="shared" si="204"/>
        <v>11.83</v>
      </c>
      <c r="Q635" s="27">
        <f t="shared" si="196"/>
        <v>0</v>
      </c>
      <c r="R635" s="27">
        <f t="shared" si="197"/>
        <v>41.324257425742573</v>
      </c>
      <c r="S635" s="2">
        <v>30</v>
      </c>
      <c r="T635" s="28">
        <v>0</v>
      </c>
      <c r="U635" s="28">
        <f t="shared" si="198"/>
        <v>30</v>
      </c>
      <c r="V635" s="28">
        <f t="shared" si="205"/>
        <v>50.5</v>
      </c>
      <c r="W635" s="27">
        <f t="shared" si="199"/>
        <v>5.9405940594059405</v>
      </c>
      <c r="X635" s="21">
        <f t="shared" si="200"/>
        <v>69.313044256232857</v>
      </c>
      <c r="Y635" s="2">
        <f t="shared" si="206"/>
        <v>40</v>
      </c>
      <c r="Z635" s="2">
        <v>40</v>
      </c>
      <c r="AA635" s="22">
        <f t="shared" si="201"/>
        <v>1</v>
      </c>
    </row>
    <row r="636" spans="1:27">
      <c r="A636" s="13" t="s">
        <v>1069</v>
      </c>
      <c r="B636" s="20" t="s">
        <v>1153</v>
      </c>
      <c r="C636" s="2" t="s">
        <v>26</v>
      </c>
      <c r="D636" s="2" t="s">
        <v>1029</v>
      </c>
      <c r="E636" s="2">
        <v>70</v>
      </c>
      <c r="F636" s="21">
        <f>4-2</f>
        <v>2</v>
      </c>
      <c r="G636" s="21">
        <f t="shared" si="193"/>
        <v>72</v>
      </c>
      <c r="H636" s="21">
        <f t="shared" si="202"/>
        <v>83</v>
      </c>
      <c r="I636" s="27">
        <f t="shared" si="194"/>
        <v>26.024096385542169</v>
      </c>
      <c r="J636" s="5">
        <v>3.79</v>
      </c>
      <c r="K636" s="2">
        <f t="shared" si="203"/>
        <v>4.04</v>
      </c>
      <c r="L636" s="27">
        <f t="shared" si="195"/>
        <v>42.215346534653463</v>
      </c>
      <c r="M636" s="2">
        <v>0</v>
      </c>
      <c r="N636" s="2">
        <v>0</v>
      </c>
      <c r="O636" s="28">
        <v>5</v>
      </c>
      <c r="P636" s="28">
        <f t="shared" si="204"/>
        <v>11.83</v>
      </c>
      <c r="Q636" s="27">
        <f t="shared" si="196"/>
        <v>6.3398140321217245</v>
      </c>
      <c r="R636" s="27">
        <f t="shared" si="197"/>
        <v>48.555160566775186</v>
      </c>
      <c r="S636" s="2">
        <v>30</v>
      </c>
      <c r="T636" s="28">
        <f>2+1.5+0.5+0.5</f>
        <v>4.5</v>
      </c>
      <c r="U636" s="28">
        <f t="shared" si="198"/>
        <v>34.5</v>
      </c>
      <c r="V636" s="28">
        <f t="shared" si="205"/>
        <v>50.5</v>
      </c>
      <c r="W636" s="27">
        <f t="shared" si="199"/>
        <v>6.8316831683168324</v>
      </c>
      <c r="X636" s="21">
        <f t="shared" si="200"/>
        <v>81.41094012063418</v>
      </c>
      <c r="Y636" s="2">
        <f t="shared" si="206"/>
        <v>16</v>
      </c>
      <c r="Z636" s="2">
        <v>40</v>
      </c>
      <c r="AA636" s="22">
        <f t="shared" si="201"/>
        <v>0.4</v>
      </c>
    </row>
  </sheetData>
  <autoFilter ref="A4:AA636">
    <filterColumn colId="4" showButton="0"/>
    <filterColumn colId="5" showButton="0"/>
    <filterColumn colId="6" showButton="0"/>
    <filterColumn colId="7"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8" showButton="0"/>
    <filterColumn colId="19" showButton="0"/>
    <filterColumn colId="20" showButton="0"/>
    <filterColumn colId="21" showButton="0"/>
  </autoFilter>
  <sortState ref="A392:AA415">
    <sortCondition ref="B392:B415"/>
  </sortState>
  <mergeCells count="14">
    <mergeCell ref="A1:AA1"/>
    <mergeCell ref="A2:AA2"/>
    <mergeCell ref="A3:AA3"/>
    <mergeCell ref="J4:R4"/>
    <mergeCell ref="S4:W4"/>
    <mergeCell ref="X4:X5"/>
    <mergeCell ref="Y4:Y5"/>
    <mergeCell ref="Z4:Z5"/>
    <mergeCell ref="AA4:AA5"/>
    <mergeCell ref="A4:A5"/>
    <mergeCell ref="B4:B5"/>
    <mergeCell ref="C4:C5"/>
    <mergeCell ref="D4:D5"/>
    <mergeCell ref="E4:I4"/>
  </mergeCells>
  <phoneticPr fontId="1" type="noConversion"/>
  <pageMargins left="0.7" right="0.7" top="0.75" bottom="0.75" header="0.3" footer="0.3"/>
  <pageSetup paperSize="9" orientation="portrait"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虞 成龙</dc:creator>
  <cp:lastModifiedBy>A</cp:lastModifiedBy>
  <dcterms:created xsi:type="dcterms:W3CDTF">2022-10-07T06:07:09Z</dcterms:created>
  <dcterms:modified xsi:type="dcterms:W3CDTF">2022-10-10T00:34:03Z</dcterms:modified>
</cp:coreProperties>
</file>