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7" rupBuild="9303"/>
  <workbookPr/>
  <bookViews>
    <workbookView xWindow="75" yWindow="1185" windowWidth="20730" windowHeight="11760"/>
  </bookViews>
  <sheets>
    <sheet name="Sheet1" sheetId="1" r:id="rId1"/>
  </sheets>
  <definedNames>
    <definedName name="_xlnm._FilterDatabase" localSheetId="0" hidden="1">Sheet1!$J$4:$AB$643</definedName>
  </definedNames>
  <calcPr calcId="145621"/>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Z252" i="1" l="1"/>
  <c r="K605" i="1" l="1"/>
  <c r="K606" i="1"/>
  <c r="L606" i="1" s="1"/>
  <c r="K607" i="1"/>
  <c r="L607" i="1" s="1"/>
  <c r="K608" i="1"/>
  <c r="L608" i="1" s="1"/>
  <c r="K609" i="1"/>
  <c r="L609" i="1" s="1"/>
  <c r="K610" i="1"/>
  <c r="L610" i="1" s="1"/>
  <c r="K611" i="1"/>
  <c r="K612" i="1"/>
  <c r="K613" i="1"/>
  <c r="L613" i="1" s="1"/>
  <c r="K614" i="1"/>
  <c r="L614" i="1" s="1"/>
  <c r="K615" i="1"/>
  <c r="K616" i="1"/>
  <c r="L616" i="1" s="1"/>
  <c r="K617" i="1"/>
  <c r="L617" i="1" s="1"/>
  <c r="K618" i="1"/>
  <c r="L618" i="1" s="1"/>
  <c r="K619" i="1"/>
  <c r="K620" i="1"/>
  <c r="L620" i="1" s="1"/>
  <c r="K621" i="1"/>
  <c r="K622" i="1"/>
  <c r="K623" i="1"/>
  <c r="L623" i="1" s="1"/>
  <c r="K624" i="1"/>
  <c r="L624" i="1" s="1"/>
  <c r="K625" i="1"/>
  <c r="L625" i="1" s="1"/>
  <c r="K626" i="1"/>
  <c r="L626" i="1" s="1"/>
  <c r="K627" i="1"/>
  <c r="L627" i="1" s="1"/>
  <c r="K628" i="1"/>
  <c r="L628" i="1" s="1"/>
  <c r="K629" i="1"/>
  <c r="L629" i="1" s="1"/>
  <c r="K630" i="1"/>
  <c r="L630" i="1" s="1"/>
  <c r="K631" i="1"/>
  <c r="L631" i="1" s="1"/>
  <c r="K632" i="1"/>
  <c r="L632" i="1" s="1"/>
  <c r="K633" i="1"/>
  <c r="L633" i="1" s="1"/>
  <c r="K634" i="1"/>
  <c r="L634" i="1" s="1"/>
  <c r="K635" i="1"/>
  <c r="L635" i="1" s="1"/>
  <c r="K636" i="1"/>
  <c r="L636" i="1" s="1"/>
  <c r="K637" i="1"/>
  <c r="K638" i="1"/>
  <c r="L638" i="1" s="1"/>
  <c r="K639" i="1"/>
  <c r="L639" i="1" s="1"/>
  <c r="K640" i="1"/>
  <c r="L640" i="1" s="1"/>
  <c r="K641" i="1"/>
  <c r="L641" i="1" s="1"/>
  <c r="K642" i="1"/>
  <c r="L642" i="1" s="1"/>
  <c r="K643" i="1"/>
  <c r="L643" i="1" s="1"/>
  <c r="K604" i="1"/>
  <c r="L604" i="1" s="1"/>
  <c r="K600" i="1"/>
  <c r="K601" i="1"/>
  <c r="L601" i="1" s="1"/>
  <c r="K602" i="1"/>
  <c r="L602" i="1" s="1"/>
  <c r="K603" i="1"/>
  <c r="L603" i="1" s="1"/>
  <c r="K571" i="1"/>
  <c r="L571" i="1" s="1"/>
  <c r="K572" i="1"/>
  <c r="L572" i="1" s="1"/>
  <c r="K573" i="1"/>
  <c r="K574" i="1"/>
  <c r="L574" i="1" s="1"/>
  <c r="K575" i="1"/>
  <c r="L575" i="1" s="1"/>
  <c r="K576" i="1"/>
  <c r="L576" i="1" s="1"/>
  <c r="K577" i="1"/>
  <c r="L577" i="1" s="1"/>
  <c r="K578" i="1"/>
  <c r="L578" i="1" s="1"/>
  <c r="K579" i="1"/>
  <c r="L579" i="1" s="1"/>
  <c r="K580" i="1"/>
  <c r="K581" i="1"/>
  <c r="L581" i="1" s="1"/>
  <c r="K582" i="1"/>
  <c r="L582" i="1" s="1"/>
  <c r="K583" i="1"/>
  <c r="K584" i="1"/>
  <c r="L584" i="1" s="1"/>
  <c r="K585" i="1"/>
  <c r="L585" i="1" s="1"/>
  <c r="K586" i="1"/>
  <c r="L586" i="1" s="1"/>
  <c r="K587" i="1"/>
  <c r="L587" i="1" s="1"/>
  <c r="K588" i="1"/>
  <c r="L588" i="1" s="1"/>
  <c r="K589" i="1"/>
  <c r="L589" i="1" s="1"/>
  <c r="K590" i="1"/>
  <c r="L590" i="1" s="1"/>
  <c r="K591" i="1"/>
  <c r="L591" i="1" s="1"/>
  <c r="K592" i="1"/>
  <c r="L592" i="1" s="1"/>
  <c r="K593" i="1"/>
  <c r="L593" i="1" s="1"/>
  <c r="K594" i="1"/>
  <c r="L594" i="1" s="1"/>
  <c r="K595" i="1"/>
  <c r="L595" i="1" s="1"/>
  <c r="K596" i="1"/>
  <c r="L596" i="1" s="1"/>
  <c r="K597" i="1"/>
  <c r="K598" i="1"/>
  <c r="L598" i="1" s="1"/>
  <c r="K599" i="1"/>
  <c r="L599" i="1" s="1"/>
  <c r="K570" i="1"/>
  <c r="AB643" i="1"/>
  <c r="V643" i="1"/>
  <c r="P643" i="1"/>
  <c r="G643" i="1"/>
  <c r="AB642" i="1"/>
  <c r="V642" i="1"/>
  <c r="P642" i="1"/>
  <c r="G642" i="1"/>
  <c r="AB641" i="1"/>
  <c r="V641" i="1"/>
  <c r="P641" i="1"/>
  <c r="G641" i="1"/>
  <c r="AB640" i="1"/>
  <c r="V640" i="1"/>
  <c r="P640" i="1"/>
  <c r="G640" i="1"/>
  <c r="AB639" i="1"/>
  <c r="V639" i="1"/>
  <c r="P639" i="1"/>
  <c r="G639" i="1"/>
  <c r="AB638" i="1"/>
  <c r="V638" i="1"/>
  <c r="P638" i="1"/>
  <c r="G638" i="1"/>
  <c r="AB637" i="1"/>
  <c r="V637" i="1"/>
  <c r="P637" i="1"/>
  <c r="L637" i="1"/>
  <c r="G637" i="1"/>
  <c r="AB636" i="1"/>
  <c r="V636" i="1"/>
  <c r="P636" i="1"/>
  <c r="G636" i="1"/>
  <c r="AB635" i="1"/>
  <c r="V635" i="1"/>
  <c r="P635" i="1"/>
  <c r="G635" i="1"/>
  <c r="AB634" i="1"/>
  <c r="V634" i="1"/>
  <c r="P634" i="1"/>
  <c r="G634" i="1"/>
  <c r="AB633" i="1"/>
  <c r="V633" i="1"/>
  <c r="P633" i="1"/>
  <c r="G633" i="1"/>
  <c r="AB632" i="1"/>
  <c r="V632" i="1"/>
  <c r="P632" i="1"/>
  <c r="G632" i="1"/>
  <c r="AB631" i="1"/>
  <c r="V631" i="1"/>
  <c r="P631" i="1"/>
  <c r="G631" i="1"/>
  <c r="AB630" i="1"/>
  <c r="V630" i="1"/>
  <c r="P630" i="1"/>
  <c r="G630" i="1"/>
  <c r="AB629" i="1"/>
  <c r="V629" i="1"/>
  <c r="P629" i="1"/>
  <c r="G629" i="1"/>
  <c r="AB628" i="1"/>
  <c r="V628" i="1"/>
  <c r="P628" i="1"/>
  <c r="G628" i="1"/>
  <c r="AB627" i="1"/>
  <c r="V627" i="1"/>
  <c r="P627" i="1"/>
  <c r="G627" i="1"/>
  <c r="AB626" i="1"/>
  <c r="V626" i="1"/>
  <c r="P626" i="1"/>
  <c r="G626" i="1"/>
  <c r="AB625" i="1"/>
  <c r="V625" i="1"/>
  <c r="P625" i="1"/>
  <c r="G625" i="1"/>
  <c r="AB624" i="1"/>
  <c r="V624" i="1"/>
  <c r="P624" i="1"/>
  <c r="G624" i="1"/>
  <c r="AB623" i="1"/>
  <c r="V623" i="1"/>
  <c r="P623" i="1"/>
  <c r="G623" i="1"/>
  <c r="AB622" i="1"/>
  <c r="V622" i="1"/>
  <c r="P622" i="1"/>
  <c r="L622" i="1"/>
  <c r="G622" i="1"/>
  <c r="AB621" i="1"/>
  <c r="V621" i="1"/>
  <c r="P621" i="1"/>
  <c r="L621" i="1"/>
  <c r="G621" i="1"/>
  <c r="AB620" i="1"/>
  <c r="V620" i="1"/>
  <c r="P620" i="1"/>
  <c r="G620" i="1"/>
  <c r="AB619" i="1"/>
  <c r="V619" i="1"/>
  <c r="P619" i="1"/>
  <c r="L619" i="1"/>
  <c r="G619" i="1"/>
  <c r="AB618" i="1"/>
  <c r="V618" i="1"/>
  <c r="P618" i="1"/>
  <c r="G618" i="1"/>
  <c r="AB617" i="1"/>
  <c r="V617" i="1"/>
  <c r="P617" i="1"/>
  <c r="G617" i="1"/>
  <c r="AB616" i="1"/>
  <c r="V616" i="1"/>
  <c r="P616" i="1"/>
  <c r="G616" i="1"/>
  <c r="AB615" i="1"/>
  <c r="V615" i="1"/>
  <c r="P615" i="1"/>
  <c r="L615" i="1"/>
  <c r="G615" i="1"/>
  <c r="AB614" i="1"/>
  <c r="V614" i="1"/>
  <c r="P614" i="1"/>
  <c r="G614" i="1"/>
  <c r="AB613" i="1"/>
  <c r="V613" i="1"/>
  <c r="P613" i="1"/>
  <c r="G613" i="1"/>
  <c r="AB612" i="1"/>
  <c r="V612" i="1"/>
  <c r="P612" i="1"/>
  <c r="L612" i="1"/>
  <c r="G612" i="1"/>
  <c r="AB611" i="1"/>
  <c r="V611" i="1"/>
  <c r="P611" i="1"/>
  <c r="L611" i="1"/>
  <c r="G611" i="1"/>
  <c r="AB610" i="1"/>
  <c r="V610" i="1"/>
  <c r="P610" i="1"/>
  <c r="G610" i="1"/>
  <c r="AB609" i="1"/>
  <c r="V609" i="1"/>
  <c r="P609" i="1"/>
  <c r="G609" i="1"/>
  <c r="AB608" i="1"/>
  <c r="V608" i="1"/>
  <c r="P608" i="1"/>
  <c r="G608" i="1"/>
  <c r="AB607" i="1"/>
  <c r="V607" i="1"/>
  <c r="P607" i="1"/>
  <c r="G607" i="1"/>
  <c r="AB606" i="1"/>
  <c r="V606" i="1"/>
  <c r="P606" i="1"/>
  <c r="G606" i="1"/>
  <c r="AB605" i="1"/>
  <c r="V605" i="1"/>
  <c r="P605" i="1"/>
  <c r="L605" i="1"/>
  <c r="G605" i="1"/>
  <c r="AB604" i="1"/>
  <c r="V604" i="1"/>
  <c r="P604" i="1"/>
  <c r="G604" i="1"/>
  <c r="AB603" i="1"/>
  <c r="V603" i="1"/>
  <c r="P603" i="1"/>
  <c r="G603" i="1"/>
  <c r="AB602" i="1"/>
  <c r="V602" i="1"/>
  <c r="P602" i="1"/>
  <c r="G602" i="1"/>
  <c r="AB601" i="1"/>
  <c r="V601" i="1"/>
  <c r="P601" i="1"/>
  <c r="G601" i="1"/>
  <c r="AB600" i="1"/>
  <c r="V600" i="1"/>
  <c r="P600" i="1"/>
  <c r="L600" i="1"/>
  <c r="G600" i="1"/>
  <c r="AB599" i="1"/>
  <c r="V599" i="1"/>
  <c r="P599" i="1"/>
  <c r="G599" i="1"/>
  <c r="AB598" i="1"/>
  <c r="V598" i="1"/>
  <c r="P598" i="1"/>
  <c r="G598" i="1"/>
  <c r="AB597" i="1"/>
  <c r="V597" i="1"/>
  <c r="P597" i="1"/>
  <c r="L597" i="1"/>
  <c r="G597" i="1"/>
  <c r="AB596" i="1"/>
  <c r="V596" i="1"/>
  <c r="P596" i="1"/>
  <c r="G596" i="1"/>
  <c r="AB595" i="1"/>
  <c r="V595" i="1"/>
  <c r="P595" i="1"/>
  <c r="G595" i="1"/>
  <c r="AB594" i="1"/>
  <c r="V594" i="1"/>
  <c r="P594" i="1"/>
  <c r="G594" i="1"/>
  <c r="AB593" i="1"/>
  <c r="V593" i="1"/>
  <c r="P593" i="1"/>
  <c r="G593" i="1"/>
  <c r="AB592" i="1"/>
  <c r="V592" i="1"/>
  <c r="P592" i="1"/>
  <c r="G592" i="1"/>
  <c r="AB591" i="1"/>
  <c r="V591" i="1"/>
  <c r="P591" i="1"/>
  <c r="G591" i="1"/>
  <c r="AB590" i="1"/>
  <c r="V590" i="1"/>
  <c r="P590" i="1"/>
  <c r="G590" i="1"/>
  <c r="AB589" i="1"/>
  <c r="V589" i="1"/>
  <c r="P589" i="1"/>
  <c r="G589" i="1"/>
  <c r="AB588" i="1"/>
  <c r="V588" i="1"/>
  <c r="P588" i="1"/>
  <c r="G588" i="1"/>
  <c r="AB587" i="1"/>
  <c r="V587" i="1"/>
  <c r="P587" i="1"/>
  <c r="G587" i="1"/>
  <c r="AB586" i="1"/>
  <c r="V586" i="1"/>
  <c r="P586" i="1"/>
  <c r="G586" i="1"/>
  <c r="AB585" i="1"/>
  <c r="V585" i="1"/>
  <c r="P585" i="1"/>
  <c r="F585" i="1"/>
  <c r="G585" i="1" s="1"/>
  <c r="AB584" i="1"/>
  <c r="V584" i="1"/>
  <c r="P584" i="1"/>
  <c r="G584" i="1"/>
  <c r="AB583" i="1"/>
  <c r="V583" i="1"/>
  <c r="P583" i="1"/>
  <c r="L583" i="1"/>
  <c r="G583" i="1"/>
  <c r="AB582" i="1"/>
  <c r="V582" i="1"/>
  <c r="P582" i="1"/>
  <c r="G582" i="1"/>
  <c r="AB581" i="1"/>
  <c r="V581" i="1"/>
  <c r="P581" i="1"/>
  <c r="G581" i="1"/>
  <c r="AB580" i="1"/>
  <c r="V580" i="1"/>
  <c r="P580" i="1"/>
  <c r="L580" i="1"/>
  <c r="G580" i="1"/>
  <c r="AB579" i="1"/>
  <c r="V579" i="1"/>
  <c r="P579" i="1"/>
  <c r="G579" i="1"/>
  <c r="AB578" i="1"/>
  <c r="V578" i="1"/>
  <c r="P578" i="1"/>
  <c r="G578" i="1"/>
  <c r="AB577" i="1"/>
  <c r="V577" i="1"/>
  <c r="P577" i="1"/>
  <c r="G577" i="1"/>
  <c r="AB576" i="1"/>
  <c r="V576" i="1"/>
  <c r="P576" i="1"/>
  <c r="G576" i="1"/>
  <c r="AB575" i="1"/>
  <c r="V575" i="1"/>
  <c r="P575" i="1"/>
  <c r="G575" i="1"/>
  <c r="AB574" i="1"/>
  <c r="V574" i="1"/>
  <c r="P574" i="1"/>
  <c r="G574" i="1"/>
  <c r="AB573" i="1"/>
  <c r="V573" i="1"/>
  <c r="P573" i="1"/>
  <c r="L573" i="1"/>
  <c r="G573" i="1"/>
  <c r="AB572" i="1"/>
  <c r="V572" i="1"/>
  <c r="P572" i="1"/>
  <c r="G572" i="1"/>
  <c r="AB571" i="1"/>
  <c r="V571" i="1"/>
  <c r="P571" i="1"/>
  <c r="G571" i="1"/>
  <c r="AB570" i="1"/>
  <c r="V570" i="1"/>
  <c r="P570" i="1"/>
  <c r="L570" i="1"/>
  <c r="G570" i="1"/>
  <c r="V569" i="1"/>
  <c r="X569" i="1" s="1"/>
  <c r="P569" i="1"/>
  <c r="R569" i="1" s="1"/>
  <c r="L569" i="1"/>
  <c r="G569" i="1"/>
  <c r="I569" i="1" s="1"/>
  <c r="V568" i="1"/>
  <c r="X568" i="1" s="1"/>
  <c r="P568" i="1"/>
  <c r="R568" i="1" s="1"/>
  <c r="L568" i="1"/>
  <c r="G568" i="1"/>
  <c r="I568" i="1" s="1"/>
  <c r="V567" i="1"/>
  <c r="X567" i="1" s="1"/>
  <c r="P567" i="1"/>
  <c r="R567" i="1" s="1"/>
  <c r="L567" i="1"/>
  <c r="G567" i="1"/>
  <c r="I567" i="1" s="1"/>
  <c r="V566" i="1"/>
  <c r="X566" i="1" s="1"/>
  <c r="P566" i="1"/>
  <c r="R566" i="1" s="1"/>
  <c r="L566" i="1"/>
  <c r="G566" i="1"/>
  <c r="I566" i="1" s="1"/>
  <c r="V565" i="1"/>
  <c r="X565" i="1" s="1"/>
  <c r="P565" i="1"/>
  <c r="R565" i="1" s="1"/>
  <c r="L565" i="1"/>
  <c r="G565" i="1"/>
  <c r="I565" i="1" s="1"/>
  <c r="V564" i="1"/>
  <c r="X564" i="1" s="1"/>
  <c r="P564" i="1"/>
  <c r="R564" i="1" s="1"/>
  <c r="L564" i="1"/>
  <c r="G564" i="1"/>
  <c r="I564" i="1" s="1"/>
  <c r="V563" i="1"/>
  <c r="X563" i="1" s="1"/>
  <c r="P563" i="1"/>
  <c r="R563" i="1" s="1"/>
  <c r="L563" i="1"/>
  <c r="G563" i="1"/>
  <c r="I563" i="1" s="1"/>
  <c r="V562" i="1"/>
  <c r="X562" i="1" s="1"/>
  <c r="P562" i="1"/>
  <c r="R562" i="1" s="1"/>
  <c r="L562" i="1"/>
  <c r="G562" i="1"/>
  <c r="I562" i="1" s="1"/>
  <c r="V561" i="1"/>
  <c r="X561" i="1" s="1"/>
  <c r="P561" i="1"/>
  <c r="R561" i="1" s="1"/>
  <c r="L561" i="1"/>
  <c r="G561" i="1"/>
  <c r="I561" i="1" s="1"/>
  <c r="V560" i="1"/>
  <c r="X560" i="1" s="1"/>
  <c r="P560" i="1"/>
  <c r="R560" i="1" s="1"/>
  <c r="L560" i="1"/>
  <c r="G560" i="1"/>
  <c r="I560" i="1" s="1"/>
  <c r="V559" i="1"/>
  <c r="X559" i="1" s="1"/>
  <c r="P559" i="1"/>
  <c r="R559" i="1" s="1"/>
  <c r="L559" i="1"/>
  <c r="G559" i="1"/>
  <c r="I559" i="1" s="1"/>
  <c r="V558" i="1"/>
  <c r="X558" i="1" s="1"/>
  <c r="P558" i="1"/>
  <c r="R558" i="1" s="1"/>
  <c r="L558" i="1"/>
  <c r="G558" i="1"/>
  <c r="I558" i="1" s="1"/>
  <c r="V557" i="1"/>
  <c r="X557" i="1" s="1"/>
  <c r="P557" i="1"/>
  <c r="R557" i="1" s="1"/>
  <c r="L557" i="1"/>
  <c r="G557" i="1"/>
  <c r="I557" i="1" s="1"/>
  <c r="V556" i="1"/>
  <c r="X556" i="1" s="1"/>
  <c r="P556" i="1"/>
  <c r="R556" i="1" s="1"/>
  <c r="L556" i="1"/>
  <c r="G556" i="1"/>
  <c r="I556" i="1" s="1"/>
  <c r="V555" i="1"/>
  <c r="X555" i="1" s="1"/>
  <c r="P555" i="1"/>
  <c r="R555" i="1" s="1"/>
  <c r="L555" i="1"/>
  <c r="G555" i="1"/>
  <c r="I555" i="1" s="1"/>
  <c r="V554" i="1"/>
  <c r="X554" i="1" s="1"/>
  <c r="P554" i="1"/>
  <c r="R554" i="1" s="1"/>
  <c r="L554" i="1"/>
  <c r="G554" i="1"/>
  <c r="I554" i="1" s="1"/>
  <c r="V553" i="1"/>
  <c r="X553" i="1" s="1"/>
  <c r="P553" i="1"/>
  <c r="R553" i="1" s="1"/>
  <c r="L553" i="1"/>
  <c r="G553" i="1"/>
  <c r="I553" i="1" s="1"/>
  <c r="V552" i="1"/>
  <c r="X552" i="1" s="1"/>
  <c r="P552" i="1"/>
  <c r="R552" i="1" s="1"/>
  <c r="L552" i="1"/>
  <c r="G552" i="1"/>
  <c r="I552" i="1" s="1"/>
  <c r="V551" i="1"/>
  <c r="X551" i="1" s="1"/>
  <c r="P551" i="1"/>
  <c r="R551" i="1" s="1"/>
  <c r="L551" i="1"/>
  <c r="S551" i="1" s="1"/>
  <c r="G551" i="1"/>
  <c r="I551" i="1" s="1"/>
  <c r="V550" i="1"/>
  <c r="X550" i="1" s="1"/>
  <c r="P550" i="1"/>
  <c r="R550" i="1" s="1"/>
  <c r="L550" i="1"/>
  <c r="G550" i="1"/>
  <c r="I550" i="1" s="1"/>
  <c r="V549" i="1"/>
  <c r="X549" i="1" s="1"/>
  <c r="P549" i="1"/>
  <c r="R549" i="1" s="1"/>
  <c r="L549" i="1"/>
  <c r="G549" i="1"/>
  <c r="I549" i="1" s="1"/>
  <c r="V548" i="1"/>
  <c r="X548" i="1" s="1"/>
  <c r="P548" i="1"/>
  <c r="R548" i="1" s="1"/>
  <c r="L548" i="1"/>
  <c r="G548" i="1"/>
  <c r="I548" i="1" s="1"/>
  <c r="V547" i="1"/>
  <c r="X547" i="1" s="1"/>
  <c r="P547" i="1"/>
  <c r="R547" i="1" s="1"/>
  <c r="L547" i="1"/>
  <c r="G547" i="1"/>
  <c r="I547" i="1" s="1"/>
  <c r="V546" i="1"/>
  <c r="X546" i="1" s="1"/>
  <c r="P546" i="1"/>
  <c r="R546" i="1" s="1"/>
  <c r="L546" i="1"/>
  <c r="G546" i="1"/>
  <c r="I546" i="1" s="1"/>
  <c r="V545" i="1"/>
  <c r="X545" i="1" s="1"/>
  <c r="P545" i="1"/>
  <c r="R545" i="1" s="1"/>
  <c r="L545" i="1"/>
  <c r="G545" i="1"/>
  <c r="I545" i="1" s="1"/>
  <c r="V544" i="1"/>
  <c r="X544" i="1" s="1"/>
  <c r="P544" i="1"/>
  <c r="R544" i="1" s="1"/>
  <c r="L544" i="1"/>
  <c r="G544" i="1"/>
  <c r="I544" i="1" s="1"/>
  <c r="V543" i="1"/>
  <c r="X543" i="1" s="1"/>
  <c r="P543" i="1"/>
  <c r="R543" i="1" s="1"/>
  <c r="L543" i="1"/>
  <c r="G543" i="1"/>
  <c r="I543" i="1" s="1"/>
  <c r="V542" i="1"/>
  <c r="X542" i="1" s="1"/>
  <c r="P542" i="1"/>
  <c r="R542" i="1" s="1"/>
  <c r="L542" i="1"/>
  <c r="G542" i="1"/>
  <c r="I542" i="1" s="1"/>
  <c r="V541" i="1"/>
  <c r="X541" i="1" s="1"/>
  <c r="P541" i="1"/>
  <c r="R541" i="1" s="1"/>
  <c r="L541" i="1"/>
  <c r="G541" i="1"/>
  <c r="I541" i="1" s="1"/>
  <c r="V540" i="1"/>
  <c r="X540" i="1" s="1"/>
  <c r="P540" i="1"/>
  <c r="R540" i="1" s="1"/>
  <c r="L540" i="1"/>
  <c r="G540" i="1"/>
  <c r="I540" i="1" s="1"/>
  <c r="V539" i="1"/>
  <c r="X539" i="1" s="1"/>
  <c r="P539" i="1"/>
  <c r="R539" i="1" s="1"/>
  <c r="L539" i="1"/>
  <c r="G539" i="1"/>
  <c r="I539" i="1" s="1"/>
  <c r="V538" i="1"/>
  <c r="X538" i="1" s="1"/>
  <c r="P538" i="1"/>
  <c r="R538" i="1" s="1"/>
  <c r="L538" i="1"/>
  <c r="G538" i="1"/>
  <c r="I538" i="1" s="1"/>
  <c r="V537" i="1"/>
  <c r="X537" i="1" s="1"/>
  <c r="P537" i="1"/>
  <c r="R537" i="1" s="1"/>
  <c r="L537" i="1"/>
  <c r="G537" i="1"/>
  <c r="I537" i="1" s="1"/>
  <c r="V536" i="1"/>
  <c r="X536" i="1" s="1"/>
  <c r="P536" i="1"/>
  <c r="R536" i="1" s="1"/>
  <c r="L536" i="1"/>
  <c r="G536" i="1"/>
  <c r="I536" i="1" s="1"/>
  <c r="V535" i="1"/>
  <c r="X535" i="1" s="1"/>
  <c r="P535" i="1"/>
  <c r="R535" i="1" s="1"/>
  <c r="L535" i="1"/>
  <c r="G535" i="1"/>
  <c r="I535" i="1" s="1"/>
  <c r="V534" i="1"/>
  <c r="X534" i="1" s="1"/>
  <c r="P534" i="1"/>
  <c r="R534" i="1" s="1"/>
  <c r="L534" i="1"/>
  <c r="G534" i="1"/>
  <c r="I534" i="1" s="1"/>
  <c r="V533" i="1"/>
  <c r="X533" i="1" s="1"/>
  <c r="P533" i="1"/>
  <c r="R533" i="1" s="1"/>
  <c r="L533" i="1"/>
  <c r="G533" i="1"/>
  <c r="I533" i="1" s="1"/>
  <c r="V532" i="1"/>
  <c r="X532" i="1" s="1"/>
  <c r="P532" i="1"/>
  <c r="R532" i="1" s="1"/>
  <c r="L532" i="1"/>
  <c r="G532" i="1"/>
  <c r="I532" i="1" s="1"/>
  <c r="V531" i="1"/>
  <c r="X531" i="1" s="1"/>
  <c r="P531" i="1"/>
  <c r="R531" i="1" s="1"/>
  <c r="L531" i="1"/>
  <c r="G531" i="1"/>
  <c r="I531" i="1" s="1"/>
  <c r="V530" i="1"/>
  <c r="X530" i="1" s="1"/>
  <c r="P530" i="1"/>
  <c r="R530" i="1" s="1"/>
  <c r="L530" i="1"/>
  <c r="G530" i="1"/>
  <c r="I530" i="1" s="1"/>
  <c r="V529" i="1"/>
  <c r="X529" i="1" s="1"/>
  <c r="P529" i="1"/>
  <c r="R529" i="1" s="1"/>
  <c r="L529" i="1"/>
  <c r="G529" i="1"/>
  <c r="I529" i="1" s="1"/>
  <c r="V528" i="1"/>
  <c r="X528" i="1" s="1"/>
  <c r="P528" i="1"/>
  <c r="R528" i="1" s="1"/>
  <c r="L528" i="1"/>
  <c r="S528" i="1" s="1"/>
  <c r="G528" i="1"/>
  <c r="I528" i="1" s="1"/>
  <c r="V527" i="1"/>
  <c r="X527" i="1" s="1"/>
  <c r="P527" i="1"/>
  <c r="R527" i="1" s="1"/>
  <c r="L527" i="1"/>
  <c r="G527" i="1"/>
  <c r="I527" i="1" s="1"/>
  <c r="V526" i="1"/>
  <c r="X526" i="1" s="1"/>
  <c r="P526" i="1"/>
  <c r="R526" i="1" s="1"/>
  <c r="L526" i="1"/>
  <c r="G526" i="1"/>
  <c r="I526" i="1" s="1"/>
  <c r="V525" i="1"/>
  <c r="X525" i="1" s="1"/>
  <c r="P525" i="1"/>
  <c r="R525" i="1" s="1"/>
  <c r="L525" i="1"/>
  <c r="G525" i="1"/>
  <c r="I525" i="1" s="1"/>
  <c r="V524" i="1"/>
  <c r="X524" i="1" s="1"/>
  <c r="P524" i="1"/>
  <c r="R524" i="1" s="1"/>
  <c r="K524" i="1"/>
  <c r="L524" i="1" s="1"/>
  <c r="G524" i="1"/>
  <c r="I524" i="1" s="1"/>
  <c r="V523" i="1"/>
  <c r="X523" i="1" s="1"/>
  <c r="P523" i="1"/>
  <c r="R523" i="1" s="1"/>
  <c r="K523" i="1"/>
  <c r="L523" i="1" s="1"/>
  <c r="G523" i="1"/>
  <c r="I523" i="1" s="1"/>
  <c r="V522" i="1"/>
  <c r="X522" i="1" s="1"/>
  <c r="R522" i="1"/>
  <c r="K522" i="1"/>
  <c r="L522" i="1" s="1"/>
  <c r="G522" i="1"/>
  <c r="I522" i="1" s="1"/>
  <c r="V521" i="1"/>
  <c r="X521" i="1" s="1"/>
  <c r="P521" i="1"/>
  <c r="R521" i="1" s="1"/>
  <c r="K521" i="1"/>
  <c r="L521" i="1" s="1"/>
  <c r="G521" i="1"/>
  <c r="I521" i="1" s="1"/>
  <c r="V520" i="1"/>
  <c r="X520" i="1" s="1"/>
  <c r="P520" i="1"/>
  <c r="R520" i="1" s="1"/>
  <c r="K520" i="1"/>
  <c r="L520" i="1" s="1"/>
  <c r="G520" i="1"/>
  <c r="I520" i="1" s="1"/>
  <c r="V519" i="1"/>
  <c r="X519" i="1" s="1"/>
  <c r="P519" i="1"/>
  <c r="R519" i="1" s="1"/>
  <c r="K519" i="1"/>
  <c r="L519" i="1" s="1"/>
  <c r="G519" i="1"/>
  <c r="I519" i="1" s="1"/>
  <c r="V518" i="1"/>
  <c r="X518" i="1" s="1"/>
  <c r="P518" i="1"/>
  <c r="R518" i="1" s="1"/>
  <c r="K518" i="1"/>
  <c r="L518" i="1" s="1"/>
  <c r="G518" i="1"/>
  <c r="I518" i="1" s="1"/>
  <c r="V517" i="1"/>
  <c r="X517" i="1" s="1"/>
  <c r="P517" i="1"/>
  <c r="R517" i="1" s="1"/>
  <c r="K517" i="1"/>
  <c r="L517" i="1" s="1"/>
  <c r="S517" i="1" s="1"/>
  <c r="G517" i="1"/>
  <c r="I517" i="1" s="1"/>
  <c r="V516" i="1"/>
  <c r="X516" i="1" s="1"/>
  <c r="P516" i="1"/>
  <c r="R516" i="1" s="1"/>
  <c r="K516" i="1"/>
  <c r="L516" i="1" s="1"/>
  <c r="G516" i="1"/>
  <c r="I516" i="1" s="1"/>
  <c r="V515" i="1"/>
  <c r="X515" i="1" s="1"/>
  <c r="P515" i="1"/>
  <c r="R515" i="1" s="1"/>
  <c r="K515" i="1"/>
  <c r="L515" i="1" s="1"/>
  <c r="G515" i="1"/>
  <c r="I515" i="1" s="1"/>
  <c r="V514" i="1"/>
  <c r="X514" i="1" s="1"/>
  <c r="P514" i="1"/>
  <c r="R514" i="1" s="1"/>
  <c r="K514" i="1"/>
  <c r="L514" i="1" s="1"/>
  <c r="G514" i="1"/>
  <c r="I514" i="1" s="1"/>
  <c r="V513" i="1"/>
  <c r="X513" i="1" s="1"/>
  <c r="P513" i="1"/>
  <c r="R513" i="1" s="1"/>
  <c r="K513" i="1"/>
  <c r="L513" i="1" s="1"/>
  <c r="G513" i="1"/>
  <c r="I513" i="1" s="1"/>
  <c r="V512" i="1"/>
  <c r="X512" i="1" s="1"/>
  <c r="P512" i="1"/>
  <c r="R512" i="1" s="1"/>
  <c r="K512" i="1"/>
  <c r="L512" i="1" s="1"/>
  <c r="G512" i="1"/>
  <c r="I512" i="1" s="1"/>
  <c r="V511" i="1"/>
  <c r="X511" i="1" s="1"/>
  <c r="P511" i="1"/>
  <c r="R511" i="1" s="1"/>
  <c r="K511" i="1"/>
  <c r="L511" i="1" s="1"/>
  <c r="G511" i="1"/>
  <c r="I511" i="1" s="1"/>
  <c r="V510" i="1"/>
  <c r="X510" i="1" s="1"/>
  <c r="P510" i="1"/>
  <c r="R510" i="1" s="1"/>
  <c r="K510" i="1"/>
  <c r="L510" i="1" s="1"/>
  <c r="G510" i="1"/>
  <c r="I510" i="1" s="1"/>
  <c r="V509" i="1"/>
  <c r="X509" i="1" s="1"/>
  <c r="P509" i="1"/>
  <c r="R509" i="1" s="1"/>
  <c r="K509" i="1"/>
  <c r="L509" i="1" s="1"/>
  <c r="G509" i="1"/>
  <c r="I509" i="1" s="1"/>
  <c r="V508" i="1"/>
  <c r="X508" i="1" s="1"/>
  <c r="P508" i="1"/>
  <c r="R508" i="1" s="1"/>
  <c r="K508" i="1"/>
  <c r="L508" i="1" s="1"/>
  <c r="S508" i="1" s="1"/>
  <c r="G508" i="1"/>
  <c r="I508" i="1" s="1"/>
  <c r="V507" i="1"/>
  <c r="X507" i="1" s="1"/>
  <c r="P507" i="1"/>
  <c r="R507" i="1" s="1"/>
  <c r="K507" i="1"/>
  <c r="L507" i="1" s="1"/>
  <c r="G507" i="1"/>
  <c r="I507" i="1" s="1"/>
  <c r="V506" i="1"/>
  <c r="X506" i="1" s="1"/>
  <c r="P506" i="1"/>
  <c r="R506" i="1" s="1"/>
  <c r="K506" i="1"/>
  <c r="L506" i="1" s="1"/>
  <c r="G506" i="1"/>
  <c r="I506" i="1" s="1"/>
  <c r="V505" i="1"/>
  <c r="X505" i="1" s="1"/>
  <c r="P505" i="1"/>
  <c r="R505" i="1" s="1"/>
  <c r="K505" i="1"/>
  <c r="L505" i="1" s="1"/>
  <c r="G505" i="1"/>
  <c r="I505" i="1" s="1"/>
  <c r="V504" i="1"/>
  <c r="X504" i="1" s="1"/>
  <c r="P504" i="1"/>
  <c r="R504" i="1" s="1"/>
  <c r="K504" i="1"/>
  <c r="L504" i="1" s="1"/>
  <c r="G504" i="1"/>
  <c r="I504" i="1" s="1"/>
  <c r="V503" i="1"/>
  <c r="X503" i="1" s="1"/>
  <c r="P503" i="1"/>
  <c r="R503" i="1" s="1"/>
  <c r="K503" i="1"/>
  <c r="L503" i="1" s="1"/>
  <c r="G503" i="1"/>
  <c r="I503" i="1" s="1"/>
  <c r="V502" i="1"/>
  <c r="X502" i="1" s="1"/>
  <c r="P502" i="1"/>
  <c r="R502" i="1" s="1"/>
  <c r="K502" i="1"/>
  <c r="L502" i="1" s="1"/>
  <c r="G502" i="1"/>
  <c r="I502" i="1" s="1"/>
  <c r="V501" i="1"/>
  <c r="X501" i="1" s="1"/>
  <c r="P501" i="1"/>
  <c r="R501" i="1" s="1"/>
  <c r="K501" i="1"/>
  <c r="L501" i="1" s="1"/>
  <c r="G501" i="1"/>
  <c r="I501" i="1" s="1"/>
  <c r="V500" i="1"/>
  <c r="X500" i="1" s="1"/>
  <c r="P500" i="1"/>
  <c r="R500" i="1" s="1"/>
  <c r="K500" i="1"/>
  <c r="L500" i="1" s="1"/>
  <c r="G500" i="1"/>
  <c r="I500" i="1" s="1"/>
  <c r="V499" i="1"/>
  <c r="X499" i="1" s="1"/>
  <c r="P499" i="1"/>
  <c r="R499" i="1" s="1"/>
  <c r="K499" i="1"/>
  <c r="L499" i="1" s="1"/>
  <c r="S499" i="1" s="1"/>
  <c r="G499" i="1"/>
  <c r="I499" i="1" s="1"/>
  <c r="V498" i="1"/>
  <c r="X498" i="1" s="1"/>
  <c r="P498" i="1"/>
  <c r="R498" i="1" s="1"/>
  <c r="L498" i="1"/>
  <c r="G498" i="1"/>
  <c r="I498" i="1" s="1"/>
  <c r="V497" i="1"/>
  <c r="X497" i="1" s="1"/>
  <c r="P497" i="1"/>
  <c r="R497" i="1" s="1"/>
  <c r="L497" i="1"/>
  <c r="G497" i="1"/>
  <c r="I497" i="1" s="1"/>
  <c r="V496" i="1"/>
  <c r="X496" i="1" s="1"/>
  <c r="P496" i="1"/>
  <c r="R496" i="1" s="1"/>
  <c r="L496" i="1"/>
  <c r="G496" i="1"/>
  <c r="I496" i="1" s="1"/>
  <c r="V495" i="1"/>
  <c r="X495" i="1" s="1"/>
  <c r="P495" i="1"/>
  <c r="R495" i="1" s="1"/>
  <c r="L495" i="1"/>
  <c r="G495" i="1"/>
  <c r="I495" i="1" s="1"/>
  <c r="V494" i="1"/>
  <c r="X494" i="1" s="1"/>
  <c r="P494" i="1"/>
  <c r="R494" i="1" s="1"/>
  <c r="L494" i="1"/>
  <c r="G494" i="1"/>
  <c r="I494" i="1" s="1"/>
  <c r="V493" i="1"/>
  <c r="X493" i="1" s="1"/>
  <c r="P493" i="1"/>
  <c r="R493" i="1" s="1"/>
  <c r="L493" i="1"/>
  <c r="G493" i="1"/>
  <c r="I493" i="1" s="1"/>
  <c r="V492" i="1"/>
  <c r="X492" i="1" s="1"/>
  <c r="P492" i="1"/>
  <c r="R492" i="1" s="1"/>
  <c r="L492" i="1"/>
  <c r="G492" i="1"/>
  <c r="I492" i="1" s="1"/>
  <c r="V491" i="1"/>
  <c r="X491" i="1" s="1"/>
  <c r="P491" i="1"/>
  <c r="R491" i="1" s="1"/>
  <c r="L491" i="1"/>
  <c r="G491" i="1"/>
  <c r="I491" i="1" s="1"/>
  <c r="V490" i="1"/>
  <c r="X490" i="1" s="1"/>
  <c r="P490" i="1"/>
  <c r="R490" i="1" s="1"/>
  <c r="L490" i="1"/>
  <c r="G490" i="1"/>
  <c r="I490" i="1" s="1"/>
  <c r="V489" i="1"/>
  <c r="X489" i="1" s="1"/>
  <c r="P489" i="1"/>
  <c r="R489" i="1" s="1"/>
  <c r="L489" i="1"/>
  <c r="G489" i="1"/>
  <c r="I489" i="1" s="1"/>
  <c r="V488" i="1"/>
  <c r="X488" i="1" s="1"/>
  <c r="P488" i="1"/>
  <c r="R488" i="1" s="1"/>
  <c r="L488" i="1"/>
  <c r="G488" i="1"/>
  <c r="I488" i="1" s="1"/>
  <c r="V487" i="1"/>
  <c r="X487" i="1" s="1"/>
  <c r="P487" i="1"/>
  <c r="R487" i="1" s="1"/>
  <c r="L487" i="1"/>
  <c r="G487" i="1"/>
  <c r="I487" i="1" s="1"/>
  <c r="V486" i="1"/>
  <c r="X486" i="1" s="1"/>
  <c r="P486" i="1"/>
  <c r="R486" i="1" s="1"/>
  <c r="L486" i="1"/>
  <c r="G486" i="1"/>
  <c r="I486" i="1" s="1"/>
  <c r="V485" i="1"/>
  <c r="X485" i="1" s="1"/>
  <c r="P485" i="1"/>
  <c r="R485" i="1" s="1"/>
  <c r="L485" i="1"/>
  <c r="G485" i="1"/>
  <c r="I485" i="1" s="1"/>
  <c r="V484" i="1"/>
  <c r="X484" i="1" s="1"/>
  <c r="P484" i="1"/>
  <c r="R484" i="1" s="1"/>
  <c r="L484" i="1"/>
  <c r="G484" i="1"/>
  <c r="I484" i="1" s="1"/>
  <c r="V483" i="1"/>
  <c r="X483" i="1" s="1"/>
  <c r="P483" i="1"/>
  <c r="R483" i="1" s="1"/>
  <c r="L483" i="1"/>
  <c r="G483" i="1"/>
  <c r="I483" i="1" s="1"/>
  <c r="V482" i="1"/>
  <c r="X482" i="1" s="1"/>
  <c r="P482" i="1"/>
  <c r="R482" i="1" s="1"/>
  <c r="L482" i="1"/>
  <c r="G482" i="1"/>
  <c r="I482" i="1" s="1"/>
  <c r="V481" i="1"/>
  <c r="X481" i="1" s="1"/>
  <c r="P481" i="1"/>
  <c r="R481" i="1" s="1"/>
  <c r="L481" i="1"/>
  <c r="G481" i="1"/>
  <c r="I481" i="1" s="1"/>
  <c r="V480" i="1"/>
  <c r="X480" i="1" s="1"/>
  <c r="P480" i="1"/>
  <c r="R480" i="1" s="1"/>
  <c r="L480" i="1"/>
  <c r="G480" i="1"/>
  <c r="I480" i="1" s="1"/>
  <c r="V479" i="1"/>
  <c r="X479" i="1" s="1"/>
  <c r="P479" i="1"/>
  <c r="R479" i="1" s="1"/>
  <c r="L479" i="1"/>
  <c r="G479" i="1"/>
  <c r="I479" i="1" s="1"/>
  <c r="V478" i="1"/>
  <c r="X478" i="1" s="1"/>
  <c r="P478" i="1"/>
  <c r="R478" i="1" s="1"/>
  <c r="L478" i="1"/>
  <c r="G478" i="1"/>
  <c r="I478" i="1" s="1"/>
  <c r="V477" i="1"/>
  <c r="X477" i="1" s="1"/>
  <c r="P477" i="1"/>
  <c r="R477" i="1" s="1"/>
  <c r="L477" i="1"/>
  <c r="G477" i="1"/>
  <c r="I477" i="1" s="1"/>
  <c r="V476" i="1"/>
  <c r="X476" i="1" s="1"/>
  <c r="P476" i="1"/>
  <c r="R476" i="1" s="1"/>
  <c r="L476" i="1"/>
  <c r="G476" i="1"/>
  <c r="I476" i="1" s="1"/>
  <c r="V475" i="1"/>
  <c r="X475" i="1" s="1"/>
  <c r="P475" i="1"/>
  <c r="R475" i="1" s="1"/>
  <c r="L475" i="1"/>
  <c r="G475" i="1"/>
  <c r="I475" i="1" s="1"/>
  <c r="V474" i="1"/>
  <c r="X474" i="1" s="1"/>
  <c r="P474" i="1"/>
  <c r="R474" i="1" s="1"/>
  <c r="L474" i="1"/>
  <c r="G474" i="1"/>
  <c r="I474" i="1" s="1"/>
  <c r="V473" i="1"/>
  <c r="X473" i="1" s="1"/>
  <c r="P473" i="1"/>
  <c r="R473" i="1" s="1"/>
  <c r="L473" i="1"/>
  <c r="G473" i="1"/>
  <c r="I473" i="1" s="1"/>
  <c r="V472" i="1"/>
  <c r="X472" i="1" s="1"/>
  <c r="P472" i="1"/>
  <c r="R472" i="1" s="1"/>
  <c r="L472" i="1"/>
  <c r="G472" i="1"/>
  <c r="I472" i="1" s="1"/>
  <c r="V471" i="1"/>
  <c r="X471" i="1" s="1"/>
  <c r="P471" i="1"/>
  <c r="R471" i="1" s="1"/>
  <c r="L471" i="1"/>
  <c r="G471" i="1"/>
  <c r="I471" i="1" s="1"/>
  <c r="V470" i="1"/>
  <c r="X470" i="1" s="1"/>
  <c r="P470" i="1"/>
  <c r="R470" i="1" s="1"/>
  <c r="L470" i="1"/>
  <c r="G470" i="1"/>
  <c r="I470" i="1" s="1"/>
  <c r="V469" i="1"/>
  <c r="X469" i="1" s="1"/>
  <c r="P469" i="1"/>
  <c r="R469" i="1" s="1"/>
  <c r="L469" i="1"/>
  <c r="G469" i="1"/>
  <c r="I469" i="1" s="1"/>
  <c r="V468" i="1"/>
  <c r="X468" i="1" s="1"/>
  <c r="P468" i="1"/>
  <c r="R468" i="1" s="1"/>
  <c r="L468" i="1"/>
  <c r="G468" i="1"/>
  <c r="I468" i="1" s="1"/>
  <c r="V467" i="1"/>
  <c r="X467" i="1" s="1"/>
  <c r="P467" i="1"/>
  <c r="R467" i="1" s="1"/>
  <c r="L467" i="1"/>
  <c r="G467" i="1"/>
  <c r="I467" i="1" s="1"/>
  <c r="V466" i="1"/>
  <c r="X466" i="1" s="1"/>
  <c r="P466" i="1"/>
  <c r="R466" i="1" s="1"/>
  <c r="L466" i="1"/>
  <c r="G466" i="1"/>
  <c r="I466" i="1" s="1"/>
  <c r="V465" i="1"/>
  <c r="X465" i="1" s="1"/>
  <c r="P465" i="1"/>
  <c r="R465" i="1" s="1"/>
  <c r="L465" i="1"/>
  <c r="G465" i="1"/>
  <c r="I465" i="1" s="1"/>
  <c r="V464" i="1"/>
  <c r="X464" i="1" s="1"/>
  <c r="P464" i="1"/>
  <c r="R464" i="1" s="1"/>
  <c r="L464" i="1"/>
  <c r="G464" i="1"/>
  <c r="I464" i="1" s="1"/>
  <c r="V463" i="1"/>
  <c r="X463" i="1" s="1"/>
  <c r="P463" i="1"/>
  <c r="R463" i="1" s="1"/>
  <c r="L463" i="1"/>
  <c r="G463" i="1"/>
  <c r="I463" i="1" s="1"/>
  <c r="V462" i="1"/>
  <c r="X462" i="1" s="1"/>
  <c r="P462" i="1"/>
  <c r="R462" i="1" s="1"/>
  <c r="L462" i="1"/>
  <c r="G462" i="1"/>
  <c r="I462" i="1" s="1"/>
  <c r="V461" i="1"/>
  <c r="X461" i="1" s="1"/>
  <c r="P461" i="1"/>
  <c r="R461" i="1" s="1"/>
  <c r="L461" i="1"/>
  <c r="S461" i="1" s="1"/>
  <c r="G461" i="1"/>
  <c r="I461" i="1" s="1"/>
  <c r="V460" i="1"/>
  <c r="X460" i="1" s="1"/>
  <c r="P460" i="1"/>
  <c r="R460" i="1" s="1"/>
  <c r="L460" i="1"/>
  <c r="G460" i="1"/>
  <c r="I460" i="1" s="1"/>
  <c r="V459" i="1"/>
  <c r="X459" i="1" s="1"/>
  <c r="P459" i="1"/>
  <c r="R459" i="1" s="1"/>
  <c r="L459" i="1"/>
  <c r="G459" i="1"/>
  <c r="I459" i="1" s="1"/>
  <c r="V458" i="1"/>
  <c r="X458" i="1" s="1"/>
  <c r="P458" i="1"/>
  <c r="R458" i="1" s="1"/>
  <c r="L458" i="1"/>
  <c r="G458" i="1"/>
  <c r="I458" i="1" s="1"/>
  <c r="V457" i="1"/>
  <c r="X457" i="1" s="1"/>
  <c r="P457" i="1"/>
  <c r="R457" i="1" s="1"/>
  <c r="L457" i="1"/>
  <c r="G457" i="1"/>
  <c r="I457" i="1" s="1"/>
  <c r="V456" i="1"/>
  <c r="X456" i="1" s="1"/>
  <c r="P456" i="1"/>
  <c r="R456" i="1" s="1"/>
  <c r="L456" i="1"/>
  <c r="G456" i="1"/>
  <c r="I456" i="1" s="1"/>
  <c r="V455" i="1"/>
  <c r="X455" i="1" s="1"/>
  <c r="P455" i="1"/>
  <c r="R455" i="1" s="1"/>
  <c r="L455" i="1"/>
  <c r="G455" i="1"/>
  <c r="I455" i="1" s="1"/>
  <c r="V454" i="1"/>
  <c r="X454" i="1" s="1"/>
  <c r="P454" i="1"/>
  <c r="R454" i="1" s="1"/>
  <c r="L454" i="1"/>
  <c r="G454" i="1"/>
  <c r="I454" i="1" s="1"/>
  <c r="V453" i="1"/>
  <c r="X453" i="1" s="1"/>
  <c r="P453" i="1"/>
  <c r="R453" i="1" s="1"/>
  <c r="L453" i="1"/>
  <c r="G453" i="1"/>
  <c r="I453" i="1" s="1"/>
  <c r="V452" i="1"/>
  <c r="X452" i="1" s="1"/>
  <c r="P452" i="1"/>
  <c r="R452" i="1" s="1"/>
  <c r="L452" i="1"/>
  <c r="G452" i="1"/>
  <c r="I452" i="1" s="1"/>
  <c r="V451" i="1"/>
  <c r="X451" i="1" s="1"/>
  <c r="P451" i="1"/>
  <c r="R451" i="1" s="1"/>
  <c r="L451" i="1"/>
  <c r="G451" i="1"/>
  <c r="I451" i="1" s="1"/>
  <c r="V450" i="1"/>
  <c r="X450" i="1" s="1"/>
  <c r="P450" i="1"/>
  <c r="R450" i="1" s="1"/>
  <c r="L450" i="1"/>
  <c r="G450" i="1"/>
  <c r="I450" i="1" s="1"/>
  <c r="V449" i="1"/>
  <c r="X449" i="1" s="1"/>
  <c r="P449" i="1"/>
  <c r="R449" i="1" s="1"/>
  <c r="L449" i="1"/>
  <c r="G449" i="1"/>
  <c r="I449" i="1" s="1"/>
  <c r="V448" i="1"/>
  <c r="X448" i="1" s="1"/>
  <c r="P448" i="1"/>
  <c r="R448" i="1" s="1"/>
  <c r="L448" i="1"/>
  <c r="G448" i="1"/>
  <c r="I448" i="1" s="1"/>
  <c r="V447" i="1"/>
  <c r="X447" i="1" s="1"/>
  <c r="P447" i="1"/>
  <c r="R447" i="1" s="1"/>
  <c r="L447" i="1"/>
  <c r="G447" i="1"/>
  <c r="I447" i="1" s="1"/>
  <c r="V446" i="1"/>
  <c r="X446" i="1" s="1"/>
  <c r="P446" i="1"/>
  <c r="R446" i="1" s="1"/>
  <c r="L446" i="1"/>
  <c r="G446" i="1"/>
  <c r="I446" i="1" s="1"/>
  <c r="V445" i="1"/>
  <c r="X445" i="1" s="1"/>
  <c r="P445" i="1"/>
  <c r="R445" i="1" s="1"/>
  <c r="L445" i="1"/>
  <c r="G445" i="1"/>
  <c r="I445" i="1" s="1"/>
  <c r="V444" i="1"/>
  <c r="X444" i="1" s="1"/>
  <c r="P444" i="1"/>
  <c r="R444" i="1" s="1"/>
  <c r="L444" i="1"/>
  <c r="G444" i="1"/>
  <c r="I444" i="1" s="1"/>
  <c r="V443" i="1"/>
  <c r="X443" i="1" s="1"/>
  <c r="P443" i="1"/>
  <c r="R443" i="1" s="1"/>
  <c r="L443" i="1"/>
  <c r="G443" i="1"/>
  <c r="I443" i="1" s="1"/>
  <c r="V442" i="1"/>
  <c r="X442" i="1" s="1"/>
  <c r="P442" i="1"/>
  <c r="R442" i="1" s="1"/>
  <c r="L442" i="1"/>
  <c r="G442" i="1"/>
  <c r="I442" i="1" s="1"/>
  <c r="V441" i="1"/>
  <c r="X441" i="1" s="1"/>
  <c r="P441" i="1"/>
  <c r="R441" i="1" s="1"/>
  <c r="L441" i="1"/>
  <c r="G441" i="1"/>
  <c r="I441" i="1" s="1"/>
  <c r="V440" i="1"/>
  <c r="X440" i="1" s="1"/>
  <c r="P440" i="1"/>
  <c r="R440" i="1" s="1"/>
  <c r="L440" i="1"/>
  <c r="G440" i="1"/>
  <c r="I440" i="1" s="1"/>
  <c r="V439" i="1"/>
  <c r="X439" i="1" s="1"/>
  <c r="P439" i="1"/>
  <c r="R439" i="1" s="1"/>
  <c r="L439" i="1"/>
  <c r="G439" i="1"/>
  <c r="I439" i="1" s="1"/>
  <c r="V438" i="1"/>
  <c r="X438" i="1" s="1"/>
  <c r="P438" i="1"/>
  <c r="R438" i="1" s="1"/>
  <c r="L438" i="1"/>
  <c r="G438" i="1"/>
  <c r="I438" i="1" s="1"/>
  <c r="V437" i="1"/>
  <c r="X437" i="1" s="1"/>
  <c r="P437" i="1"/>
  <c r="R437" i="1" s="1"/>
  <c r="L437" i="1"/>
  <c r="G437" i="1"/>
  <c r="I437" i="1" s="1"/>
  <c r="V436" i="1"/>
  <c r="X436" i="1" s="1"/>
  <c r="P436" i="1"/>
  <c r="R436" i="1" s="1"/>
  <c r="L436" i="1"/>
  <c r="G436" i="1"/>
  <c r="I436" i="1" s="1"/>
  <c r="V435" i="1"/>
  <c r="X435" i="1" s="1"/>
  <c r="P435" i="1"/>
  <c r="R435" i="1" s="1"/>
  <c r="L435" i="1"/>
  <c r="G435" i="1"/>
  <c r="I435" i="1" s="1"/>
  <c r="V434" i="1"/>
  <c r="X434" i="1" s="1"/>
  <c r="P434" i="1"/>
  <c r="R434" i="1" s="1"/>
  <c r="L434" i="1"/>
  <c r="G434" i="1"/>
  <c r="I434" i="1" s="1"/>
  <c r="V433" i="1"/>
  <c r="X433" i="1" s="1"/>
  <c r="P433" i="1"/>
  <c r="R433" i="1" s="1"/>
  <c r="L433" i="1"/>
  <c r="G433" i="1"/>
  <c r="I433" i="1" s="1"/>
  <c r="V432" i="1"/>
  <c r="X432" i="1" s="1"/>
  <c r="P432" i="1"/>
  <c r="R432" i="1" s="1"/>
  <c r="L432" i="1"/>
  <c r="G432" i="1"/>
  <c r="I432" i="1" s="1"/>
  <c r="V431" i="1"/>
  <c r="X431" i="1" s="1"/>
  <c r="P431" i="1"/>
  <c r="R431" i="1" s="1"/>
  <c r="L431" i="1"/>
  <c r="G431" i="1"/>
  <c r="I431" i="1" s="1"/>
  <c r="V430" i="1"/>
  <c r="X430" i="1" s="1"/>
  <c r="P430" i="1"/>
  <c r="R430" i="1" s="1"/>
  <c r="L430" i="1"/>
  <c r="G430" i="1"/>
  <c r="I430" i="1" s="1"/>
  <c r="V429" i="1"/>
  <c r="X429" i="1" s="1"/>
  <c r="P429" i="1"/>
  <c r="R429" i="1" s="1"/>
  <c r="L429" i="1"/>
  <c r="G429" i="1"/>
  <c r="I429" i="1" s="1"/>
  <c r="V428" i="1"/>
  <c r="X428" i="1" s="1"/>
  <c r="P428" i="1"/>
  <c r="R428" i="1" s="1"/>
  <c r="L428" i="1"/>
  <c r="G428" i="1"/>
  <c r="I428" i="1" s="1"/>
  <c r="V427" i="1"/>
  <c r="X427" i="1" s="1"/>
  <c r="P427" i="1"/>
  <c r="R427" i="1" s="1"/>
  <c r="L427" i="1"/>
  <c r="G427" i="1"/>
  <c r="I427" i="1" s="1"/>
  <c r="V426" i="1"/>
  <c r="X426" i="1" s="1"/>
  <c r="P426" i="1"/>
  <c r="R426" i="1" s="1"/>
  <c r="S426" i="1" s="1"/>
  <c r="L426" i="1"/>
  <c r="G426" i="1"/>
  <c r="I426" i="1" s="1"/>
  <c r="V425" i="1"/>
  <c r="X425" i="1" s="1"/>
  <c r="P425" i="1"/>
  <c r="R425" i="1" s="1"/>
  <c r="L425" i="1"/>
  <c r="G425" i="1"/>
  <c r="I425" i="1" s="1"/>
  <c r="V424" i="1"/>
  <c r="X424" i="1" s="1"/>
  <c r="P424" i="1"/>
  <c r="R424" i="1" s="1"/>
  <c r="S424" i="1" s="1"/>
  <c r="L424" i="1"/>
  <c r="G424" i="1"/>
  <c r="I424" i="1" s="1"/>
  <c r="K395" i="1"/>
  <c r="L395" i="1" s="1"/>
  <c r="K396" i="1"/>
  <c r="L396" i="1" s="1"/>
  <c r="K397" i="1"/>
  <c r="L397" i="1" s="1"/>
  <c r="K398" i="1"/>
  <c r="L398" i="1" s="1"/>
  <c r="K399" i="1"/>
  <c r="L399" i="1" s="1"/>
  <c r="K400" i="1"/>
  <c r="K401" i="1"/>
  <c r="K402" i="1"/>
  <c r="L402" i="1" s="1"/>
  <c r="K403" i="1"/>
  <c r="L403" i="1" s="1"/>
  <c r="K404" i="1"/>
  <c r="L404" i="1" s="1"/>
  <c r="K405" i="1"/>
  <c r="L405" i="1" s="1"/>
  <c r="K406" i="1"/>
  <c r="L406" i="1" s="1"/>
  <c r="K407" i="1"/>
  <c r="L407" i="1" s="1"/>
  <c r="K408" i="1"/>
  <c r="L408" i="1" s="1"/>
  <c r="K409" i="1"/>
  <c r="L409" i="1" s="1"/>
  <c r="K410" i="1"/>
  <c r="L410" i="1" s="1"/>
  <c r="K411" i="1"/>
  <c r="L411" i="1" s="1"/>
  <c r="K412" i="1"/>
  <c r="L412" i="1" s="1"/>
  <c r="K413" i="1"/>
  <c r="L413" i="1" s="1"/>
  <c r="K414" i="1"/>
  <c r="L414" i="1" s="1"/>
  <c r="K415" i="1"/>
  <c r="L415" i="1" s="1"/>
  <c r="K416" i="1"/>
  <c r="L416" i="1" s="1"/>
  <c r="K417" i="1"/>
  <c r="L417" i="1" s="1"/>
  <c r="K418" i="1"/>
  <c r="L418" i="1" s="1"/>
  <c r="K419" i="1"/>
  <c r="L419" i="1" s="1"/>
  <c r="K420" i="1"/>
  <c r="L420" i="1" s="1"/>
  <c r="K421" i="1"/>
  <c r="L421" i="1" s="1"/>
  <c r="K422" i="1"/>
  <c r="L422" i="1" s="1"/>
  <c r="K423" i="1"/>
  <c r="L423" i="1" s="1"/>
  <c r="K394" i="1"/>
  <c r="V423" i="1"/>
  <c r="G423" i="1"/>
  <c r="V422" i="1"/>
  <c r="G422" i="1"/>
  <c r="V421" i="1"/>
  <c r="G421" i="1"/>
  <c r="V420" i="1"/>
  <c r="G420" i="1"/>
  <c r="V419" i="1"/>
  <c r="G419" i="1"/>
  <c r="V418" i="1"/>
  <c r="G418" i="1"/>
  <c r="V417" i="1"/>
  <c r="G417" i="1"/>
  <c r="V416" i="1"/>
  <c r="G416" i="1"/>
  <c r="V415" i="1"/>
  <c r="G415" i="1"/>
  <c r="V414" i="1"/>
  <c r="G414" i="1"/>
  <c r="V413" i="1"/>
  <c r="G413" i="1"/>
  <c r="V412" i="1"/>
  <c r="G412" i="1"/>
  <c r="V411" i="1"/>
  <c r="G411" i="1"/>
  <c r="V410" i="1"/>
  <c r="G410" i="1"/>
  <c r="V409" i="1"/>
  <c r="G409" i="1"/>
  <c r="V408" i="1"/>
  <c r="G408" i="1"/>
  <c r="V407" i="1"/>
  <c r="G407" i="1"/>
  <c r="V406" i="1"/>
  <c r="G406" i="1"/>
  <c r="V405" i="1"/>
  <c r="G405" i="1"/>
  <c r="V404" i="1"/>
  <c r="G404" i="1"/>
  <c r="V403" i="1"/>
  <c r="P403" i="1"/>
  <c r="G403" i="1"/>
  <c r="V402" i="1"/>
  <c r="P402" i="1"/>
  <c r="G402" i="1"/>
  <c r="V401" i="1"/>
  <c r="P401" i="1"/>
  <c r="L401" i="1"/>
  <c r="G401" i="1"/>
  <c r="V400" i="1"/>
  <c r="P400" i="1"/>
  <c r="L400" i="1"/>
  <c r="G400" i="1"/>
  <c r="V399" i="1"/>
  <c r="P399" i="1"/>
  <c r="G399" i="1"/>
  <c r="V398" i="1"/>
  <c r="P398" i="1"/>
  <c r="G398" i="1"/>
  <c r="V397" i="1"/>
  <c r="P397" i="1"/>
  <c r="G397" i="1"/>
  <c r="V396" i="1"/>
  <c r="P396" i="1"/>
  <c r="G396" i="1"/>
  <c r="V395" i="1"/>
  <c r="P395" i="1"/>
  <c r="G395" i="1"/>
  <c r="V394" i="1"/>
  <c r="L394" i="1"/>
  <c r="G394" i="1"/>
  <c r="K370" i="1"/>
  <c r="L370" i="1" s="1"/>
  <c r="K371" i="1"/>
  <c r="L371" i="1" s="1"/>
  <c r="K372" i="1"/>
  <c r="L372" i="1" s="1"/>
  <c r="K373" i="1"/>
  <c r="L373" i="1" s="1"/>
  <c r="K374" i="1"/>
  <c r="L374" i="1" s="1"/>
  <c r="K375" i="1"/>
  <c r="L375" i="1" s="1"/>
  <c r="K376" i="1"/>
  <c r="L376" i="1" s="1"/>
  <c r="K377" i="1"/>
  <c r="L377" i="1" s="1"/>
  <c r="K378" i="1"/>
  <c r="K379" i="1"/>
  <c r="L379" i="1" s="1"/>
  <c r="K380" i="1"/>
  <c r="L380" i="1" s="1"/>
  <c r="K381" i="1"/>
  <c r="L381" i="1" s="1"/>
  <c r="K382" i="1"/>
  <c r="L382" i="1" s="1"/>
  <c r="K383" i="1"/>
  <c r="L383" i="1" s="1"/>
  <c r="K384" i="1"/>
  <c r="L384" i="1" s="1"/>
  <c r="K385" i="1"/>
  <c r="L385" i="1" s="1"/>
  <c r="K386" i="1"/>
  <c r="L386" i="1" s="1"/>
  <c r="K387" i="1"/>
  <c r="L387" i="1" s="1"/>
  <c r="K388" i="1"/>
  <c r="L388" i="1" s="1"/>
  <c r="K389" i="1"/>
  <c r="L389" i="1" s="1"/>
  <c r="K390" i="1"/>
  <c r="L390" i="1" s="1"/>
  <c r="K391" i="1"/>
  <c r="L391" i="1" s="1"/>
  <c r="K392" i="1"/>
  <c r="L392" i="1" s="1"/>
  <c r="K393" i="1"/>
  <c r="L393" i="1" s="1"/>
  <c r="K369" i="1"/>
  <c r="L369" i="1" s="1"/>
  <c r="V393" i="1"/>
  <c r="P393" i="1"/>
  <c r="G393" i="1"/>
  <c r="V392" i="1"/>
  <c r="P392" i="1"/>
  <c r="G392" i="1"/>
  <c r="V391" i="1"/>
  <c r="P391" i="1"/>
  <c r="G391" i="1"/>
  <c r="V390" i="1"/>
  <c r="P390" i="1"/>
  <c r="G390" i="1"/>
  <c r="V389" i="1"/>
  <c r="P389" i="1"/>
  <c r="G389" i="1"/>
  <c r="V388" i="1"/>
  <c r="P388" i="1"/>
  <c r="G388" i="1"/>
  <c r="V387" i="1"/>
  <c r="P387" i="1"/>
  <c r="G387" i="1"/>
  <c r="V386" i="1"/>
  <c r="P386" i="1"/>
  <c r="G386" i="1"/>
  <c r="V385" i="1"/>
  <c r="P385" i="1"/>
  <c r="G385" i="1"/>
  <c r="V384" i="1"/>
  <c r="P384" i="1"/>
  <c r="G384" i="1"/>
  <c r="V383" i="1"/>
  <c r="P383" i="1"/>
  <c r="G383" i="1"/>
  <c r="V382" i="1"/>
  <c r="P382" i="1"/>
  <c r="G382" i="1"/>
  <c r="V381" i="1"/>
  <c r="P381" i="1"/>
  <c r="G381" i="1"/>
  <c r="V380" i="1"/>
  <c r="P380" i="1"/>
  <c r="G380" i="1"/>
  <c r="V379" i="1"/>
  <c r="P379" i="1"/>
  <c r="G379" i="1"/>
  <c r="V378" i="1"/>
  <c r="P378" i="1"/>
  <c r="L378" i="1"/>
  <c r="G378" i="1"/>
  <c r="V377" i="1"/>
  <c r="P377" i="1"/>
  <c r="G377" i="1"/>
  <c r="V376" i="1"/>
  <c r="P376" i="1"/>
  <c r="G376" i="1"/>
  <c r="V375" i="1"/>
  <c r="P375" i="1"/>
  <c r="G375" i="1"/>
  <c r="V374" i="1"/>
  <c r="P374" i="1"/>
  <c r="G374" i="1"/>
  <c r="V373" i="1"/>
  <c r="P373" i="1"/>
  <c r="G373" i="1"/>
  <c r="V372" i="1"/>
  <c r="P372" i="1"/>
  <c r="G372" i="1"/>
  <c r="V371" i="1"/>
  <c r="P371" i="1"/>
  <c r="G371" i="1"/>
  <c r="V370" i="1"/>
  <c r="P370" i="1"/>
  <c r="G370" i="1"/>
  <c r="V369" i="1"/>
  <c r="P369" i="1"/>
  <c r="G369" i="1"/>
  <c r="V315" i="1"/>
  <c r="X315" i="1" s="1"/>
  <c r="P315" i="1"/>
  <c r="R315" i="1" s="1"/>
  <c r="L315" i="1"/>
  <c r="G315" i="1"/>
  <c r="I315" i="1" s="1"/>
  <c r="V314" i="1"/>
  <c r="X314" i="1" s="1"/>
  <c r="P314" i="1"/>
  <c r="R314" i="1" s="1"/>
  <c r="L314" i="1"/>
  <c r="G314" i="1"/>
  <c r="I314" i="1" s="1"/>
  <c r="V313" i="1"/>
  <c r="X313" i="1" s="1"/>
  <c r="P313" i="1"/>
  <c r="R313" i="1" s="1"/>
  <c r="L313" i="1"/>
  <c r="G313" i="1"/>
  <c r="I313" i="1" s="1"/>
  <c r="V312" i="1"/>
  <c r="X312" i="1" s="1"/>
  <c r="P312" i="1"/>
  <c r="R312" i="1" s="1"/>
  <c r="L312" i="1"/>
  <c r="G312" i="1"/>
  <c r="I312" i="1" s="1"/>
  <c r="V311" i="1"/>
  <c r="X311" i="1" s="1"/>
  <c r="P311" i="1"/>
  <c r="R311" i="1" s="1"/>
  <c r="L311" i="1"/>
  <c r="G311" i="1"/>
  <c r="I311" i="1" s="1"/>
  <c r="V310" i="1"/>
  <c r="X310" i="1" s="1"/>
  <c r="P310" i="1"/>
  <c r="R310" i="1" s="1"/>
  <c r="L310" i="1"/>
  <c r="G310" i="1"/>
  <c r="I310" i="1" s="1"/>
  <c r="V309" i="1"/>
  <c r="X309" i="1" s="1"/>
  <c r="P309" i="1"/>
  <c r="R309" i="1" s="1"/>
  <c r="L309" i="1"/>
  <c r="G309" i="1"/>
  <c r="I309" i="1" s="1"/>
  <c r="V308" i="1"/>
  <c r="X308" i="1" s="1"/>
  <c r="P308" i="1"/>
  <c r="R308" i="1" s="1"/>
  <c r="L308" i="1"/>
  <c r="G308" i="1"/>
  <c r="I308" i="1" s="1"/>
  <c r="V307" i="1"/>
  <c r="X307" i="1" s="1"/>
  <c r="P307" i="1"/>
  <c r="R307" i="1" s="1"/>
  <c r="L307" i="1"/>
  <c r="G307" i="1"/>
  <c r="I307" i="1" s="1"/>
  <c r="V306" i="1"/>
  <c r="X306" i="1" s="1"/>
  <c r="P306" i="1"/>
  <c r="R306" i="1" s="1"/>
  <c r="L306" i="1"/>
  <c r="G306" i="1"/>
  <c r="I306" i="1" s="1"/>
  <c r="V305" i="1"/>
  <c r="X305" i="1" s="1"/>
  <c r="P305" i="1"/>
  <c r="R305" i="1" s="1"/>
  <c r="L305" i="1"/>
  <c r="G305" i="1"/>
  <c r="I305" i="1" s="1"/>
  <c r="V304" i="1"/>
  <c r="X304" i="1" s="1"/>
  <c r="P304" i="1"/>
  <c r="R304" i="1" s="1"/>
  <c r="L304" i="1"/>
  <c r="G304" i="1"/>
  <c r="I304" i="1" s="1"/>
  <c r="V303" i="1"/>
  <c r="X303" i="1" s="1"/>
  <c r="P303" i="1"/>
  <c r="R303" i="1" s="1"/>
  <c r="L303" i="1"/>
  <c r="G303" i="1"/>
  <c r="I303" i="1" s="1"/>
  <c r="V302" i="1"/>
  <c r="X302" i="1" s="1"/>
  <c r="P302" i="1"/>
  <c r="R302" i="1" s="1"/>
  <c r="L302" i="1"/>
  <c r="G302" i="1"/>
  <c r="I302" i="1" s="1"/>
  <c r="V301" i="1"/>
  <c r="X301" i="1" s="1"/>
  <c r="P301" i="1"/>
  <c r="R301" i="1" s="1"/>
  <c r="L301" i="1"/>
  <c r="G301" i="1"/>
  <c r="I301" i="1" s="1"/>
  <c r="V300" i="1"/>
  <c r="X300" i="1" s="1"/>
  <c r="P300" i="1"/>
  <c r="R300" i="1" s="1"/>
  <c r="L300" i="1"/>
  <c r="G300" i="1"/>
  <c r="I300" i="1" s="1"/>
  <c r="V299" i="1"/>
  <c r="X299" i="1" s="1"/>
  <c r="P299" i="1"/>
  <c r="R299" i="1" s="1"/>
  <c r="L299" i="1"/>
  <c r="G299" i="1"/>
  <c r="I299" i="1" s="1"/>
  <c r="V298" i="1"/>
  <c r="X298" i="1" s="1"/>
  <c r="P298" i="1"/>
  <c r="R298" i="1" s="1"/>
  <c r="L298" i="1"/>
  <c r="S298" i="1" s="1"/>
  <c r="G298" i="1"/>
  <c r="I298" i="1" s="1"/>
  <c r="Y298" i="1" s="1"/>
  <c r="V297" i="1"/>
  <c r="X297" i="1" s="1"/>
  <c r="P297" i="1"/>
  <c r="R297" i="1" s="1"/>
  <c r="L297" i="1"/>
  <c r="G297" i="1"/>
  <c r="I297" i="1" s="1"/>
  <c r="V296" i="1"/>
  <c r="X296" i="1" s="1"/>
  <c r="P296" i="1"/>
  <c r="R296" i="1" s="1"/>
  <c r="L296" i="1"/>
  <c r="G296" i="1"/>
  <c r="I296" i="1" s="1"/>
  <c r="V295" i="1"/>
  <c r="X295" i="1" s="1"/>
  <c r="P295" i="1"/>
  <c r="R295" i="1" s="1"/>
  <c r="L295" i="1"/>
  <c r="G295" i="1"/>
  <c r="I295" i="1" s="1"/>
  <c r="V294" i="1"/>
  <c r="X294" i="1" s="1"/>
  <c r="P294" i="1"/>
  <c r="R294" i="1" s="1"/>
  <c r="L294" i="1"/>
  <c r="G294" i="1"/>
  <c r="I294" i="1" s="1"/>
  <c r="V293" i="1"/>
  <c r="X293" i="1" s="1"/>
  <c r="P293" i="1"/>
  <c r="R293" i="1" s="1"/>
  <c r="L293" i="1"/>
  <c r="G293" i="1"/>
  <c r="I293" i="1" s="1"/>
  <c r="V292" i="1"/>
  <c r="X292" i="1" s="1"/>
  <c r="P292" i="1"/>
  <c r="R292" i="1" s="1"/>
  <c r="L292" i="1"/>
  <c r="G292" i="1"/>
  <c r="I292" i="1" s="1"/>
  <c r="V291" i="1"/>
  <c r="X291" i="1" s="1"/>
  <c r="P291" i="1"/>
  <c r="R291" i="1" s="1"/>
  <c r="L291" i="1"/>
  <c r="G291" i="1"/>
  <c r="I291" i="1" s="1"/>
  <c r="V290" i="1"/>
  <c r="X290" i="1" s="1"/>
  <c r="P290" i="1"/>
  <c r="R290" i="1" s="1"/>
  <c r="L290" i="1"/>
  <c r="G290" i="1"/>
  <c r="I290" i="1" s="1"/>
  <c r="V289" i="1"/>
  <c r="X289" i="1" s="1"/>
  <c r="P289" i="1"/>
  <c r="R289" i="1" s="1"/>
  <c r="L289" i="1"/>
  <c r="G289" i="1"/>
  <c r="I289" i="1" s="1"/>
  <c r="V288" i="1"/>
  <c r="X288" i="1" s="1"/>
  <c r="P288" i="1"/>
  <c r="R288" i="1" s="1"/>
  <c r="L288" i="1"/>
  <c r="G288" i="1"/>
  <c r="I288" i="1" s="1"/>
  <c r="V287" i="1"/>
  <c r="X287" i="1" s="1"/>
  <c r="P287" i="1"/>
  <c r="R287" i="1" s="1"/>
  <c r="L287" i="1"/>
  <c r="G287" i="1"/>
  <c r="I287" i="1" s="1"/>
  <c r="V286" i="1"/>
  <c r="X286" i="1" s="1"/>
  <c r="P286" i="1"/>
  <c r="R286" i="1" s="1"/>
  <c r="L286" i="1"/>
  <c r="G286" i="1"/>
  <c r="I286" i="1" s="1"/>
  <c r="X285" i="1"/>
  <c r="P285" i="1"/>
  <c r="R285" i="1" s="1"/>
  <c r="L285" i="1"/>
  <c r="G285" i="1"/>
  <c r="I285" i="1" s="1"/>
  <c r="V284" i="1"/>
  <c r="X284" i="1" s="1"/>
  <c r="P284" i="1"/>
  <c r="R284" i="1" s="1"/>
  <c r="L284" i="1"/>
  <c r="G284" i="1"/>
  <c r="I284" i="1" s="1"/>
  <c r="V283" i="1"/>
  <c r="X283" i="1" s="1"/>
  <c r="P283" i="1"/>
  <c r="R283" i="1" s="1"/>
  <c r="L283" i="1"/>
  <c r="G283" i="1"/>
  <c r="I283" i="1" s="1"/>
  <c r="V282" i="1"/>
  <c r="X282" i="1" s="1"/>
  <c r="P282" i="1"/>
  <c r="R282" i="1" s="1"/>
  <c r="L282" i="1"/>
  <c r="G282" i="1"/>
  <c r="I282" i="1" s="1"/>
  <c r="V281" i="1"/>
  <c r="X281" i="1" s="1"/>
  <c r="P281" i="1"/>
  <c r="R281" i="1" s="1"/>
  <c r="L281" i="1"/>
  <c r="G281" i="1"/>
  <c r="I281" i="1" s="1"/>
  <c r="V280" i="1"/>
  <c r="X280" i="1" s="1"/>
  <c r="P280" i="1"/>
  <c r="R280" i="1" s="1"/>
  <c r="L280" i="1"/>
  <c r="G280" i="1"/>
  <c r="I280" i="1" s="1"/>
  <c r="V279" i="1"/>
  <c r="X279" i="1" s="1"/>
  <c r="P279" i="1"/>
  <c r="R279" i="1" s="1"/>
  <c r="L279" i="1"/>
  <c r="G279" i="1"/>
  <c r="I279" i="1" s="1"/>
  <c r="V278" i="1"/>
  <c r="X278" i="1" s="1"/>
  <c r="P278" i="1"/>
  <c r="R278" i="1" s="1"/>
  <c r="L278" i="1"/>
  <c r="G278" i="1"/>
  <c r="I278" i="1" s="1"/>
  <c r="V277" i="1"/>
  <c r="X277" i="1" s="1"/>
  <c r="P277" i="1"/>
  <c r="R277" i="1" s="1"/>
  <c r="L277" i="1"/>
  <c r="G277" i="1"/>
  <c r="I277" i="1" s="1"/>
  <c r="V276" i="1"/>
  <c r="X276" i="1" s="1"/>
  <c r="P276" i="1"/>
  <c r="R276" i="1" s="1"/>
  <c r="L276" i="1"/>
  <c r="G276" i="1"/>
  <c r="I276" i="1" s="1"/>
  <c r="V275" i="1"/>
  <c r="X275" i="1" s="1"/>
  <c r="P275" i="1"/>
  <c r="R275" i="1" s="1"/>
  <c r="L275" i="1"/>
  <c r="G275" i="1"/>
  <c r="I275" i="1" s="1"/>
  <c r="V274" i="1"/>
  <c r="X274" i="1" s="1"/>
  <c r="P274" i="1"/>
  <c r="R274" i="1" s="1"/>
  <c r="L274" i="1"/>
  <c r="G274" i="1"/>
  <c r="I274" i="1" s="1"/>
  <c r="V273" i="1"/>
  <c r="X273" i="1" s="1"/>
  <c r="P273" i="1"/>
  <c r="R273" i="1" s="1"/>
  <c r="L273" i="1"/>
  <c r="G273" i="1"/>
  <c r="I273" i="1" s="1"/>
  <c r="V272" i="1"/>
  <c r="X272" i="1" s="1"/>
  <c r="P272" i="1"/>
  <c r="R272" i="1" s="1"/>
  <c r="L272" i="1"/>
  <c r="G272" i="1"/>
  <c r="I272" i="1" s="1"/>
  <c r="V271" i="1"/>
  <c r="X271" i="1" s="1"/>
  <c r="P271" i="1"/>
  <c r="R271" i="1" s="1"/>
  <c r="L271" i="1"/>
  <c r="G271" i="1"/>
  <c r="I271" i="1" s="1"/>
  <c r="V270" i="1"/>
  <c r="X270" i="1" s="1"/>
  <c r="P270" i="1"/>
  <c r="R270" i="1" s="1"/>
  <c r="L270" i="1"/>
  <c r="G270" i="1"/>
  <c r="I270" i="1" s="1"/>
  <c r="V269" i="1"/>
  <c r="X269" i="1" s="1"/>
  <c r="P269" i="1"/>
  <c r="R269" i="1" s="1"/>
  <c r="L269" i="1"/>
  <c r="G269" i="1"/>
  <c r="I269" i="1" s="1"/>
  <c r="V268" i="1"/>
  <c r="X268" i="1" s="1"/>
  <c r="P268" i="1"/>
  <c r="R268" i="1" s="1"/>
  <c r="L268" i="1"/>
  <c r="G268" i="1"/>
  <c r="I268" i="1" s="1"/>
  <c r="V267" i="1"/>
  <c r="X267" i="1" s="1"/>
  <c r="P267" i="1"/>
  <c r="R267" i="1" s="1"/>
  <c r="L267" i="1"/>
  <c r="G267" i="1"/>
  <c r="I267" i="1" s="1"/>
  <c r="V266" i="1"/>
  <c r="X266" i="1" s="1"/>
  <c r="P266" i="1"/>
  <c r="R266" i="1" s="1"/>
  <c r="L266" i="1"/>
  <c r="G266" i="1"/>
  <c r="I266" i="1" s="1"/>
  <c r="V265" i="1"/>
  <c r="X265" i="1" s="1"/>
  <c r="P265" i="1"/>
  <c r="R265" i="1" s="1"/>
  <c r="L265" i="1"/>
  <c r="G265" i="1"/>
  <c r="I265" i="1" s="1"/>
  <c r="V264" i="1"/>
  <c r="X264" i="1" s="1"/>
  <c r="P264" i="1"/>
  <c r="R264" i="1" s="1"/>
  <c r="L264" i="1"/>
  <c r="G264" i="1"/>
  <c r="I264" i="1" s="1"/>
  <c r="V263" i="1"/>
  <c r="X263" i="1" s="1"/>
  <c r="P263" i="1"/>
  <c r="R263" i="1" s="1"/>
  <c r="L263" i="1"/>
  <c r="G263" i="1"/>
  <c r="I263" i="1" s="1"/>
  <c r="V262" i="1"/>
  <c r="X262" i="1" s="1"/>
  <c r="P262" i="1"/>
  <c r="R262" i="1" s="1"/>
  <c r="L262" i="1"/>
  <c r="G262" i="1"/>
  <c r="I262" i="1" s="1"/>
  <c r="V261" i="1"/>
  <c r="X261" i="1" s="1"/>
  <c r="P261" i="1"/>
  <c r="R261" i="1" s="1"/>
  <c r="L261" i="1"/>
  <c r="G261" i="1"/>
  <c r="I261" i="1" s="1"/>
  <c r="V260" i="1"/>
  <c r="X260" i="1" s="1"/>
  <c r="P260" i="1"/>
  <c r="R260" i="1" s="1"/>
  <c r="L260" i="1"/>
  <c r="G260" i="1"/>
  <c r="I260" i="1" s="1"/>
  <c r="V259" i="1"/>
  <c r="X259" i="1" s="1"/>
  <c r="P259" i="1"/>
  <c r="R259" i="1" s="1"/>
  <c r="L259" i="1"/>
  <c r="G259" i="1"/>
  <c r="I259" i="1" s="1"/>
  <c r="V258" i="1"/>
  <c r="X258" i="1" s="1"/>
  <c r="P258" i="1"/>
  <c r="R258" i="1" s="1"/>
  <c r="L258" i="1"/>
  <c r="G258" i="1"/>
  <c r="I258" i="1" s="1"/>
  <c r="V257" i="1"/>
  <c r="X257" i="1" s="1"/>
  <c r="P257" i="1"/>
  <c r="R257" i="1" s="1"/>
  <c r="L257" i="1"/>
  <c r="G257" i="1"/>
  <c r="I257" i="1" s="1"/>
  <c r="V256" i="1"/>
  <c r="X256" i="1" s="1"/>
  <c r="P256" i="1"/>
  <c r="R256" i="1" s="1"/>
  <c r="L256" i="1"/>
  <c r="G256" i="1"/>
  <c r="I256" i="1" s="1"/>
  <c r="V255" i="1"/>
  <c r="X255" i="1" s="1"/>
  <c r="P255" i="1"/>
  <c r="R255" i="1" s="1"/>
  <c r="L255" i="1"/>
  <c r="G255" i="1"/>
  <c r="I255" i="1" s="1"/>
  <c r="V254" i="1"/>
  <c r="X254" i="1" s="1"/>
  <c r="P254" i="1"/>
  <c r="R254" i="1" s="1"/>
  <c r="L254" i="1"/>
  <c r="G254" i="1"/>
  <c r="I254" i="1" s="1"/>
  <c r="V253" i="1"/>
  <c r="X253" i="1" s="1"/>
  <c r="P253" i="1"/>
  <c r="R253" i="1" s="1"/>
  <c r="L253" i="1"/>
  <c r="S253" i="1" s="1"/>
  <c r="G253" i="1"/>
  <c r="I253" i="1" s="1"/>
  <c r="K225" i="1"/>
  <c r="L225" i="1" s="1"/>
  <c r="K226" i="1"/>
  <c r="L226" i="1" s="1"/>
  <c r="K227" i="1"/>
  <c r="L227" i="1" s="1"/>
  <c r="K228" i="1"/>
  <c r="L228" i="1" s="1"/>
  <c r="K229" i="1"/>
  <c r="L229" i="1" s="1"/>
  <c r="K230" i="1"/>
  <c r="L230" i="1" s="1"/>
  <c r="K231" i="1"/>
  <c r="L231" i="1" s="1"/>
  <c r="K232" i="1"/>
  <c r="L232" i="1" s="1"/>
  <c r="K233" i="1"/>
  <c r="L233" i="1" s="1"/>
  <c r="K234" i="1"/>
  <c r="L234" i="1" s="1"/>
  <c r="K235" i="1"/>
  <c r="K236" i="1"/>
  <c r="L236" i="1" s="1"/>
  <c r="K237" i="1"/>
  <c r="L237" i="1" s="1"/>
  <c r="K238" i="1"/>
  <c r="L238" i="1" s="1"/>
  <c r="K239" i="1"/>
  <c r="L239" i="1" s="1"/>
  <c r="K240" i="1"/>
  <c r="L240" i="1" s="1"/>
  <c r="K241" i="1"/>
  <c r="L241" i="1" s="1"/>
  <c r="K242" i="1"/>
  <c r="L242" i="1" s="1"/>
  <c r="K243" i="1"/>
  <c r="L243" i="1" s="1"/>
  <c r="K244" i="1"/>
  <c r="L244" i="1" s="1"/>
  <c r="K245" i="1"/>
  <c r="L245" i="1" s="1"/>
  <c r="K246" i="1"/>
  <c r="L246" i="1" s="1"/>
  <c r="K247" i="1"/>
  <c r="L247" i="1" s="1"/>
  <c r="K248" i="1"/>
  <c r="L248" i="1" s="1"/>
  <c r="K249" i="1"/>
  <c r="L249" i="1" s="1"/>
  <c r="K250" i="1"/>
  <c r="L250" i="1" s="1"/>
  <c r="K251" i="1"/>
  <c r="L251" i="1" s="1"/>
  <c r="K252" i="1"/>
  <c r="L252" i="1" s="1"/>
  <c r="K224" i="1"/>
  <c r="L224" i="1" s="1"/>
  <c r="V252" i="1"/>
  <c r="P252" i="1"/>
  <c r="G252" i="1"/>
  <c r="V251" i="1"/>
  <c r="P251" i="1"/>
  <c r="G251" i="1"/>
  <c r="V250" i="1"/>
  <c r="P250" i="1"/>
  <c r="G250" i="1"/>
  <c r="V249" i="1"/>
  <c r="P249" i="1"/>
  <c r="G249" i="1"/>
  <c r="V248" i="1"/>
  <c r="P248" i="1"/>
  <c r="G248" i="1"/>
  <c r="V247" i="1"/>
  <c r="P247" i="1"/>
  <c r="G247" i="1"/>
  <c r="V246" i="1"/>
  <c r="P246" i="1"/>
  <c r="G246" i="1"/>
  <c r="V245" i="1"/>
  <c r="P245" i="1"/>
  <c r="G245" i="1"/>
  <c r="V244" i="1"/>
  <c r="P244" i="1"/>
  <c r="G244" i="1"/>
  <c r="V243" i="1"/>
  <c r="P243" i="1"/>
  <c r="G243" i="1"/>
  <c r="V242" i="1"/>
  <c r="P242" i="1"/>
  <c r="G242" i="1"/>
  <c r="V241" i="1"/>
  <c r="P241" i="1"/>
  <c r="G241" i="1"/>
  <c r="V240" i="1"/>
  <c r="P240" i="1"/>
  <c r="G240" i="1"/>
  <c r="V239" i="1"/>
  <c r="P239" i="1"/>
  <c r="G239" i="1"/>
  <c r="V238" i="1"/>
  <c r="P238" i="1"/>
  <c r="G238" i="1"/>
  <c r="V237" i="1"/>
  <c r="P237" i="1"/>
  <c r="G237" i="1"/>
  <c r="V236" i="1"/>
  <c r="P236" i="1"/>
  <c r="G236" i="1"/>
  <c r="V235" i="1"/>
  <c r="P235" i="1"/>
  <c r="L235" i="1"/>
  <c r="G235" i="1"/>
  <c r="V234" i="1"/>
  <c r="P234" i="1"/>
  <c r="G234" i="1"/>
  <c r="V233" i="1"/>
  <c r="P233" i="1"/>
  <c r="G233" i="1"/>
  <c r="V232" i="1"/>
  <c r="P232" i="1"/>
  <c r="G232" i="1"/>
  <c r="V231" i="1"/>
  <c r="P231" i="1"/>
  <c r="G231" i="1"/>
  <c r="V230" i="1"/>
  <c r="P230" i="1"/>
  <c r="G230" i="1"/>
  <c r="V229" i="1"/>
  <c r="P229" i="1"/>
  <c r="G229" i="1"/>
  <c r="V228" i="1"/>
  <c r="P228" i="1"/>
  <c r="G228" i="1"/>
  <c r="V227" i="1"/>
  <c r="P227" i="1"/>
  <c r="G227" i="1"/>
  <c r="V226" i="1"/>
  <c r="P226" i="1"/>
  <c r="G226" i="1"/>
  <c r="V225" i="1"/>
  <c r="P225" i="1"/>
  <c r="G225" i="1"/>
  <c r="V224" i="1"/>
  <c r="P224" i="1"/>
  <c r="G224" i="1"/>
  <c r="K199" i="1"/>
  <c r="L199" i="1" s="1"/>
  <c r="K200" i="1"/>
  <c r="K201" i="1"/>
  <c r="L201" i="1" s="1"/>
  <c r="K202" i="1"/>
  <c r="L202" i="1" s="1"/>
  <c r="K203" i="1"/>
  <c r="L203" i="1" s="1"/>
  <c r="K204" i="1"/>
  <c r="L204" i="1" s="1"/>
  <c r="K205" i="1"/>
  <c r="L205" i="1" s="1"/>
  <c r="K206" i="1"/>
  <c r="L206" i="1" s="1"/>
  <c r="K207" i="1"/>
  <c r="L207" i="1" s="1"/>
  <c r="K208" i="1"/>
  <c r="L208" i="1" s="1"/>
  <c r="K209" i="1"/>
  <c r="L209" i="1" s="1"/>
  <c r="K210" i="1"/>
  <c r="L210" i="1" s="1"/>
  <c r="K211" i="1"/>
  <c r="L211" i="1" s="1"/>
  <c r="K212" i="1"/>
  <c r="L212" i="1" s="1"/>
  <c r="K213" i="1"/>
  <c r="K214" i="1"/>
  <c r="L214" i="1" s="1"/>
  <c r="K215" i="1"/>
  <c r="L215" i="1" s="1"/>
  <c r="K216" i="1"/>
  <c r="K217" i="1"/>
  <c r="L217" i="1" s="1"/>
  <c r="K218" i="1"/>
  <c r="L218" i="1" s="1"/>
  <c r="K219" i="1"/>
  <c r="L219" i="1" s="1"/>
  <c r="K220" i="1"/>
  <c r="L220" i="1" s="1"/>
  <c r="K221" i="1"/>
  <c r="L221" i="1" s="1"/>
  <c r="K222" i="1"/>
  <c r="L222" i="1" s="1"/>
  <c r="K223" i="1"/>
  <c r="L223" i="1" s="1"/>
  <c r="K198" i="1"/>
  <c r="L198" i="1" s="1"/>
  <c r="V223" i="1"/>
  <c r="P223" i="1"/>
  <c r="G223" i="1"/>
  <c r="V222" i="1"/>
  <c r="P222" i="1"/>
  <c r="G222" i="1"/>
  <c r="V221" i="1"/>
  <c r="P221" i="1"/>
  <c r="G221" i="1"/>
  <c r="V220" i="1"/>
  <c r="P220" i="1"/>
  <c r="G220" i="1"/>
  <c r="V219" i="1"/>
  <c r="P219" i="1"/>
  <c r="G219" i="1"/>
  <c r="V218" i="1"/>
  <c r="P218" i="1"/>
  <c r="G218" i="1"/>
  <c r="V217" i="1"/>
  <c r="P217" i="1"/>
  <c r="G217" i="1"/>
  <c r="V216" i="1"/>
  <c r="P216" i="1"/>
  <c r="L216" i="1"/>
  <c r="G216" i="1"/>
  <c r="V215" i="1"/>
  <c r="P215" i="1"/>
  <c r="G215" i="1"/>
  <c r="V214" i="1"/>
  <c r="P214" i="1"/>
  <c r="G214" i="1"/>
  <c r="V213" i="1"/>
  <c r="P213" i="1"/>
  <c r="L213" i="1"/>
  <c r="G213" i="1"/>
  <c r="V212" i="1"/>
  <c r="P212" i="1"/>
  <c r="G212" i="1"/>
  <c r="V211" i="1"/>
  <c r="P211" i="1"/>
  <c r="G211" i="1"/>
  <c r="V210" i="1"/>
  <c r="P210" i="1"/>
  <c r="G210" i="1"/>
  <c r="V209" i="1"/>
  <c r="P209" i="1"/>
  <c r="G209" i="1"/>
  <c r="V208" i="1"/>
  <c r="P208" i="1"/>
  <c r="G208" i="1"/>
  <c r="V207" i="1"/>
  <c r="P207" i="1"/>
  <c r="G207" i="1"/>
  <c r="V206" i="1"/>
  <c r="P206" i="1"/>
  <c r="G206" i="1"/>
  <c r="V205" i="1"/>
  <c r="P205" i="1"/>
  <c r="G205" i="1"/>
  <c r="V204" i="1"/>
  <c r="P204" i="1"/>
  <c r="G204" i="1"/>
  <c r="V203" i="1"/>
  <c r="P203" i="1"/>
  <c r="G203" i="1"/>
  <c r="V202" i="1"/>
  <c r="P202" i="1"/>
  <c r="G202" i="1"/>
  <c r="V201" i="1"/>
  <c r="P201" i="1"/>
  <c r="G201" i="1"/>
  <c r="V200" i="1"/>
  <c r="P200" i="1"/>
  <c r="L200" i="1"/>
  <c r="G200" i="1"/>
  <c r="V199" i="1"/>
  <c r="P199" i="1"/>
  <c r="G199" i="1"/>
  <c r="V198" i="1"/>
  <c r="P198" i="1"/>
  <c r="G198" i="1"/>
  <c r="S447" i="1" l="1"/>
  <c r="S479" i="1"/>
  <c r="Y479" i="1" s="1"/>
  <c r="S527" i="1"/>
  <c r="S557" i="1"/>
  <c r="H573" i="1"/>
  <c r="I573" i="1" s="1"/>
  <c r="S437" i="1"/>
  <c r="S542" i="1"/>
  <c r="Y542" i="1" s="1"/>
  <c r="S550" i="1"/>
  <c r="Y550" i="1" s="1"/>
  <c r="S276" i="1"/>
  <c r="H575" i="1"/>
  <c r="S554" i="1"/>
  <c r="Q603" i="1"/>
  <c r="R603" i="1" s="1"/>
  <c r="S603" i="1" s="1"/>
  <c r="H574" i="1"/>
  <c r="I574" i="1" s="1"/>
  <c r="Q609" i="1"/>
  <c r="R609" i="1" s="1"/>
  <c r="S609" i="1" s="1"/>
  <c r="W577" i="1"/>
  <c r="X577" i="1" s="1"/>
  <c r="W606" i="1"/>
  <c r="X606" i="1" s="1"/>
  <c r="S440" i="1"/>
  <c r="Y440" i="1" s="1"/>
  <c r="S445" i="1"/>
  <c r="Y445" i="1" s="1"/>
  <c r="S481" i="1"/>
  <c r="S493" i="1"/>
  <c r="S497" i="1"/>
  <c r="Y497" i="1" s="1"/>
  <c r="H605" i="1"/>
  <c r="I605" i="1" s="1"/>
  <c r="S545" i="1"/>
  <c r="Y545" i="1" s="1"/>
  <c r="Q605" i="1"/>
  <c r="R605" i="1" s="1"/>
  <c r="S605" i="1" s="1"/>
  <c r="Q571" i="1"/>
  <c r="R571" i="1" s="1"/>
  <c r="W605" i="1"/>
  <c r="Q606" i="1"/>
  <c r="X590" i="1"/>
  <c r="Q220" i="1"/>
  <c r="R220" i="1" s="1"/>
  <c r="S220" i="1" s="1"/>
  <c r="W422" i="1"/>
  <c r="X422" i="1" s="1"/>
  <c r="S559" i="1"/>
  <c r="H570" i="1"/>
  <c r="I570" i="1" s="1"/>
  <c r="H596" i="1"/>
  <c r="I596" i="1" s="1"/>
  <c r="H588" i="1"/>
  <c r="I588" i="1" s="1"/>
  <c r="H580" i="1"/>
  <c r="I580" i="1" s="1"/>
  <c r="H572" i="1"/>
  <c r="I572" i="1" s="1"/>
  <c r="Q593" i="1"/>
  <c r="R593" i="1" s="1"/>
  <c r="S593" i="1" s="1"/>
  <c r="Q585" i="1"/>
  <c r="R585" i="1" s="1"/>
  <c r="S585" i="1" s="1"/>
  <c r="Q577" i="1"/>
  <c r="R577" i="1" s="1"/>
  <c r="S577" i="1" s="1"/>
  <c r="Q602" i="1"/>
  <c r="R602" i="1" s="1"/>
  <c r="S602" i="1" s="1"/>
  <c r="W600" i="1"/>
  <c r="X600" i="1" s="1"/>
  <c r="W592" i="1"/>
  <c r="X592" i="1" s="1"/>
  <c r="W584" i="1"/>
  <c r="X584" i="1" s="1"/>
  <c r="W576" i="1"/>
  <c r="X576" i="1" s="1"/>
  <c r="H604" i="1"/>
  <c r="I604" i="1" s="1"/>
  <c r="H636" i="1"/>
  <c r="H628" i="1"/>
  <c r="I628" i="1" s="1"/>
  <c r="H620" i="1"/>
  <c r="I620" i="1" s="1"/>
  <c r="H612" i="1"/>
  <c r="Q604" i="1"/>
  <c r="Q636" i="1"/>
  <c r="R636" i="1" s="1"/>
  <c r="S636" i="1" s="1"/>
  <c r="Q628" i="1"/>
  <c r="R628" i="1" s="1"/>
  <c r="S628" i="1" s="1"/>
  <c r="Q620" i="1"/>
  <c r="Q612" i="1"/>
  <c r="R612" i="1" s="1"/>
  <c r="S612" i="1" s="1"/>
  <c r="W604" i="1"/>
  <c r="W636" i="1"/>
  <c r="X636" i="1" s="1"/>
  <c r="W628" i="1"/>
  <c r="X628" i="1" s="1"/>
  <c r="W620" i="1"/>
  <c r="X620" i="1" s="1"/>
  <c r="W612" i="1"/>
  <c r="X612" i="1" s="1"/>
  <c r="S268" i="1"/>
  <c r="Y268" i="1" s="1"/>
  <c r="S451" i="1"/>
  <c r="Y451" i="1" s="1"/>
  <c r="S522" i="1"/>
  <c r="H603" i="1"/>
  <c r="I603" i="1" s="1"/>
  <c r="H595" i="1"/>
  <c r="I595" i="1" s="1"/>
  <c r="H587" i="1"/>
  <c r="I587" i="1" s="1"/>
  <c r="H579" i="1"/>
  <c r="I579" i="1" s="1"/>
  <c r="H571" i="1"/>
  <c r="I571" i="1" s="1"/>
  <c r="Q592" i="1"/>
  <c r="Q584" i="1"/>
  <c r="R584" i="1" s="1"/>
  <c r="S584" i="1" s="1"/>
  <c r="Q576" i="1"/>
  <c r="R576" i="1" s="1"/>
  <c r="Q601" i="1"/>
  <c r="R601" i="1" s="1"/>
  <c r="S601" i="1" s="1"/>
  <c r="W599" i="1"/>
  <c r="X599" i="1" s="1"/>
  <c r="W591" i="1"/>
  <c r="X591" i="1" s="1"/>
  <c r="W583" i="1"/>
  <c r="X583" i="1" s="1"/>
  <c r="W575" i="1"/>
  <c r="X575" i="1" s="1"/>
  <c r="H643" i="1"/>
  <c r="H635" i="1"/>
  <c r="I635" i="1" s="1"/>
  <c r="H627" i="1"/>
  <c r="I627" i="1" s="1"/>
  <c r="H619" i="1"/>
  <c r="I619" i="1" s="1"/>
  <c r="H611" i="1"/>
  <c r="I611" i="1" s="1"/>
  <c r="Q643" i="1"/>
  <c r="R643" i="1" s="1"/>
  <c r="S643" i="1" s="1"/>
  <c r="Q635" i="1"/>
  <c r="R635" i="1" s="1"/>
  <c r="Q627" i="1"/>
  <c r="R627" i="1" s="1"/>
  <c r="S627" i="1" s="1"/>
  <c r="Q619" i="1"/>
  <c r="R619" i="1" s="1"/>
  <c r="S619" i="1" s="1"/>
  <c r="Q611" i="1"/>
  <c r="R611" i="1" s="1"/>
  <c r="S611" i="1" s="1"/>
  <c r="W643" i="1"/>
  <c r="X643" i="1" s="1"/>
  <c r="W635" i="1"/>
  <c r="X635" i="1" s="1"/>
  <c r="W627" i="1"/>
  <c r="X627" i="1" s="1"/>
  <c r="W619" i="1"/>
  <c r="X619" i="1" s="1"/>
  <c r="W611" i="1"/>
  <c r="X611" i="1" s="1"/>
  <c r="Q396" i="1"/>
  <c r="R396" i="1" s="1"/>
  <c r="S396" i="1" s="1"/>
  <c r="R620" i="1"/>
  <c r="H602" i="1"/>
  <c r="I602" i="1" s="1"/>
  <c r="H594" i="1"/>
  <c r="I594" i="1" s="1"/>
  <c r="H586" i="1"/>
  <c r="I586" i="1" s="1"/>
  <c r="H578" i="1"/>
  <c r="I578" i="1" s="1"/>
  <c r="Q570" i="1"/>
  <c r="Q591" i="1"/>
  <c r="R591" i="1" s="1"/>
  <c r="S591" i="1" s="1"/>
  <c r="Q583" i="1"/>
  <c r="R583" i="1" s="1"/>
  <c r="S583" i="1" s="1"/>
  <c r="Q575" i="1"/>
  <c r="Q600" i="1"/>
  <c r="R600" i="1" s="1"/>
  <c r="S600" i="1" s="1"/>
  <c r="W598" i="1"/>
  <c r="X598" i="1" s="1"/>
  <c r="W590" i="1"/>
  <c r="W582" i="1"/>
  <c r="X582" i="1" s="1"/>
  <c r="W574" i="1"/>
  <c r="H642" i="1"/>
  <c r="I642" i="1" s="1"/>
  <c r="H634" i="1"/>
  <c r="H626" i="1"/>
  <c r="H618" i="1"/>
  <c r="I618" i="1" s="1"/>
  <c r="H610" i="1"/>
  <c r="I610" i="1" s="1"/>
  <c r="Q642" i="1"/>
  <c r="R642" i="1" s="1"/>
  <c r="Q634" i="1"/>
  <c r="R634" i="1" s="1"/>
  <c r="S634" i="1" s="1"/>
  <c r="Y634" i="1" s="1"/>
  <c r="Q626" i="1"/>
  <c r="R626" i="1" s="1"/>
  <c r="S626" i="1" s="1"/>
  <c r="Q618" i="1"/>
  <c r="R618" i="1" s="1"/>
  <c r="S618" i="1" s="1"/>
  <c r="Q610" i="1"/>
  <c r="R610" i="1" s="1"/>
  <c r="S610" i="1" s="1"/>
  <c r="W642" i="1"/>
  <c r="X642" i="1" s="1"/>
  <c r="W634" i="1"/>
  <c r="X634" i="1" s="1"/>
  <c r="W626" i="1"/>
  <c r="X626" i="1" s="1"/>
  <c r="W618" i="1"/>
  <c r="X618" i="1" s="1"/>
  <c r="W610" i="1"/>
  <c r="X610" i="1" s="1"/>
  <c r="Y253" i="1"/>
  <c r="S436" i="1"/>
  <c r="Y436" i="1" s="1"/>
  <c r="S442" i="1"/>
  <c r="Y442" i="1" s="1"/>
  <c r="S530" i="1"/>
  <c r="R606" i="1"/>
  <c r="I636" i="1"/>
  <c r="I643" i="1"/>
  <c r="H601" i="1"/>
  <c r="I601" i="1" s="1"/>
  <c r="H593" i="1"/>
  <c r="I593" i="1" s="1"/>
  <c r="H585" i="1"/>
  <c r="H577" i="1"/>
  <c r="I577" i="1" s="1"/>
  <c r="Q598" i="1"/>
  <c r="R598" i="1" s="1"/>
  <c r="S598" i="1" s="1"/>
  <c r="Q590" i="1"/>
  <c r="R590" i="1" s="1"/>
  <c r="Q582" i="1"/>
  <c r="R582" i="1" s="1"/>
  <c r="S582" i="1" s="1"/>
  <c r="Q574" i="1"/>
  <c r="R574" i="1" s="1"/>
  <c r="S574" i="1" s="1"/>
  <c r="Q599" i="1"/>
  <c r="R599" i="1" s="1"/>
  <c r="S599" i="1" s="1"/>
  <c r="W597" i="1"/>
  <c r="X597" i="1" s="1"/>
  <c r="W589" i="1"/>
  <c r="W581" i="1"/>
  <c r="X581" i="1" s="1"/>
  <c r="W573" i="1"/>
  <c r="X573" i="1" s="1"/>
  <c r="H641" i="1"/>
  <c r="I641" i="1" s="1"/>
  <c r="H633" i="1"/>
  <c r="I633" i="1" s="1"/>
  <c r="H625" i="1"/>
  <c r="I625" i="1" s="1"/>
  <c r="H617" i="1"/>
  <c r="I617" i="1" s="1"/>
  <c r="H609" i="1"/>
  <c r="I609" i="1" s="1"/>
  <c r="Q641" i="1"/>
  <c r="R641" i="1" s="1"/>
  <c r="Q633" i="1"/>
  <c r="R633" i="1" s="1"/>
  <c r="S633" i="1" s="1"/>
  <c r="Q625" i="1"/>
  <c r="R625" i="1" s="1"/>
  <c r="Q617" i="1"/>
  <c r="R617" i="1" s="1"/>
  <c r="S617" i="1" s="1"/>
  <c r="W641" i="1"/>
  <c r="X641" i="1" s="1"/>
  <c r="W633" i="1"/>
  <c r="X633" i="1" s="1"/>
  <c r="W625" i="1"/>
  <c r="X625" i="1" s="1"/>
  <c r="W617" i="1"/>
  <c r="X617" i="1" s="1"/>
  <c r="W609" i="1"/>
  <c r="S483" i="1"/>
  <c r="Y483" i="1" s="1"/>
  <c r="S538" i="1"/>
  <c r="Y538" i="1" s="1"/>
  <c r="S544" i="1"/>
  <c r="Y544" i="1" s="1"/>
  <c r="S552" i="1"/>
  <c r="Y552" i="1" s="1"/>
  <c r="S567" i="1"/>
  <c r="X574" i="1"/>
  <c r="I585" i="1"/>
  <c r="S632" i="1"/>
  <c r="H600" i="1"/>
  <c r="I600" i="1" s="1"/>
  <c r="H592" i="1"/>
  <c r="I592" i="1" s="1"/>
  <c r="H584" i="1"/>
  <c r="I584" i="1" s="1"/>
  <c r="H576" i="1"/>
  <c r="I576" i="1" s="1"/>
  <c r="Y576" i="1" s="1"/>
  <c r="Q597" i="1"/>
  <c r="R597" i="1" s="1"/>
  <c r="S597" i="1" s="1"/>
  <c r="Q589" i="1"/>
  <c r="R589" i="1" s="1"/>
  <c r="S589" i="1" s="1"/>
  <c r="Q581" i="1"/>
  <c r="R581" i="1" s="1"/>
  <c r="S581" i="1" s="1"/>
  <c r="Q573" i="1"/>
  <c r="R573" i="1" s="1"/>
  <c r="S573" i="1" s="1"/>
  <c r="W570" i="1"/>
  <c r="X570" i="1" s="1"/>
  <c r="W596" i="1"/>
  <c r="X596" i="1" s="1"/>
  <c r="W588" i="1"/>
  <c r="X588" i="1" s="1"/>
  <c r="W580" i="1"/>
  <c r="X580" i="1" s="1"/>
  <c r="W572" i="1"/>
  <c r="X572" i="1" s="1"/>
  <c r="H640" i="1"/>
  <c r="I640" i="1" s="1"/>
  <c r="H632" i="1"/>
  <c r="I632" i="1" s="1"/>
  <c r="H624" i="1"/>
  <c r="I624" i="1" s="1"/>
  <c r="H616" i="1"/>
  <c r="H608" i="1"/>
  <c r="I608" i="1" s="1"/>
  <c r="Q640" i="1"/>
  <c r="R640" i="1" s="1"/>
  <c r="S640" i="1" s="1"/>
  <c r="Q632" i="1"/>
  <c r="Q624" i="1"/>
  <c r="R624" i="1" s="1"/>
  <c r="Q616" i="1"/>
  <c r="R616" i="1" s="1"/>
  <c r="S616" i="1" s="1"/>
  <c r="Q608" i="1"/>
  <c r="R608" i="1" s="1"/>
  <c r="S608" i="1" s="1"/>
  <c r="W640" i="1"/>
  <c r="X640" i="1" s="1"/>
  <c r="W632" i="1"/>
  <c r="X632" i="1" s="1"/>
  <c r="W624" i="1"/>
  <c r="X624" i="1" s="1"/>
  <c r="W616" i="1"/>
  <c r="X616" i="1" s="1"/>
  <c r="W608" i="1"/>
  <c r="X608" i="1" s="1"/>
  <c r="S288" i="1"/>
  <c r="H390" i="1"/>
  <c r="Q414" i="1"/>
  <c r="R414" i="1" s="1"/>
  <c r="S425" i="1"/>
  <c r="Y425" i="1" s="1"/>
  <c r="S427" i="1"/>
  <c r="Y427" i="1" s="1"/>
  <c r="S506" i="1"/>
  <c r="Y506" i="1" s="1"/>
  <c r="S523" i="1"/>
  <c r="Y523" i="1" s="1"/>
  <c r="I626" i="1"/>
  <c r="H599" i="1"/>
  <c r="I599" i="1" s="1"/>
  <c r="H591" i="1"/>
  <c r="I591" i="1" s="1"/>
  <c r="H583" i="1"/>
  <c r="I583" i="1" s="1"/>
  <c r="Q596" i="1"/>
  <c r="R596" i="1" s="1"/>
  <c r="S596" i="1" s="1"/>
  <c r="Q588" i="1"/>
  <c r="R588" i="1" s="1"/>
  <c r="S588" i="1" s="1"/>
  <c r="Q580" i="1"/>
  <c r="R580" i="1" s="1"/>
  <c r="S580" i="1" s="1"/>
  <c r="Q572" i="1"/>
  <c r="R572" i="1" s="1"/>
  <c r="S572" i="1" s="1"/>
  <c r="Y572" i="1" s="1"/>
  <c r="W603" i="1"/>
  <c r="X603" i="1" s="1"/>
  <c r="W595" i="1"/>
  <c r="X595" i="1" s="1"/>
  <c r="W587" i="1"/>
  <c r="X587" i="1" s="1"/>
  <c r="W579" i="1"/>
  <c r="X579" i="1" s="1"/>
  <c r="W571" i="1"/>
  <c r="X571" i="1" s="1"/>
  <c r="H639" i="1"/>
  <c r="I639" i="1" s="1"/>
  <c r="H631" i="1"/>
  <c r="I631" i="1" s="1"/>
  <c r="H623" i="1"/>
  <c r="I623" i="1" s="1"/>
  <c r="H615" i="1"/>
  <c r="I615" i="1" s="1"/>
  <c r="H607" i="1"/>
  <c r="I607" i="1" s="1"/>
  <c r="Q639" i="1"/>
  <c r="R639" i="1" s="1"/>
  <c r="S639" i="1" s="1"/>
  <c r="Q631" i="1"/>
  <c r="R631" i="1" s="1"/>
  <c r="S631" i="1" s="1"/>
  <c r="Q623" i="1"/>
  <c r="R623" i="1" s="1"/>
  <c r="S623" i="1" s="1"/>
  <c r="Q615" i="1"/>
  <c r="R615" i="1" s="1"/>
  <c r="S615" i="1" s="1"/>
  <c r="Q607" i="1"/>
  <c r="R607" i="1" s="1"/>
  <c r="S607" i="1" s="1"/>
  <c r="W639" i="1"/>
  <c r="W631" i="1"/>
  <c r="X631" i="1" s="1"/>
  <c r="W623" i="1"/>
  <c r="X623" i="1" s="1"/>
  <c r="W615" i="1"/>
  <c r="X615" i="1" s="1"/>
  <c r="W607" i="1"/>
  <c r="X607" i="1" s="1"/>
  <c r="S267" i="1"/>
  <c r="Y267" i="1" s="1"/>
  <c r="S296" i="1"/>
  <c r="Y296" i="1" s="1"/>
  <c r="Q376" i="1"/>
  <c r="R376" i="1" s="1"/>
  <c r="S376" i="1" s="1"/>
  <c r="H422" i="1"/>
  <c r="I612" i="1"/>
  <c r="H598" i="1"/>
  <c r="I598" i="1" s="1"/>
  <c r="H590" i="1"/>
  <c r="I590" i="1" s="1"/>
  <c r="H582" i="1"/>
  <c r="Q595" i="1"/>
  <c r="Q587" i="1"/>
  <c r="R587" i="1" s="1"/>
  <c r="S587" i="1" s="1"/>
  <c r="Q579" i="1"/>
  <c r="R579" i="1" s="1"/>
  <c r="S579" i="1" s="1"/>
  <c r="W602" i="1"/>
  <c r="X602" i="1" s="1"/>
  <c r="W594" i="1"/>
  <c r="X594" i="1" s="1"/>
  <c r="Y594" i="1" s="1"/>
  <c r="W586" i="1"/>
  <c r="X586" i="1" s="1"/>
  <c r="W578" i="1"/>
  <c r="X578" i="1" s="1"/>
  <c r="H638" i="1"/>
  <c r="H630" i="1"/>
  <c r="I630" i="1" s="1"/>
  <c r="H622" i="1"/>
  <c r="I622" i="1" s="1"/>
  <c r="H614" i="1"/>
  <c r="I614" i="1" s="1"/>
  <c r="H606" i="1"/>
  <c r="I606" i="1" s="1"/>
  <c r="Q638" i="1"/>
  <c r="R638" i="1" s="1"/>
  <c r="S638" i="1" s="1"/>
  <c r="Q630" i="1"/>
  <c r="R630" i="1" s="1"/>
  <c r="S630" i="1" s="1"/>
  <c r="Q622" i="1"/>
  <c r="R622" i="1" s="1"/>
  <c r="S622" i="1" s="1"/>
  <c r="Q614" i="1"/>
  <c r="R614" i="1" s="1"/>
  <c r="W638" i="1"/>
  <c r="X638" i="1" s="1"/>
  <c r="W630" i="1"/>
  <c r="X630" i="1" s="1"/>
  <c r="W622" i="1"/>
  <c r="X622" i="1" s="1"/>
  <c r="W614" i="1"/>
  <c r="X614" i="1" s="1"/>
  <c r="S275" i="1"/>
  <c r="Y275" i="1" s="1"/>
  <c r="S277" i="1"/>
  <c r="Y277" i="1" s="1"/>
  <c r="S302" i="1"/>
  <c r="Y302" i="1" s="1"/>
  <c r="S312" i="1"/>
  <c r="S431" i="1"/>
  <c r="Y431" i="1" s="1"/>
  <c r="S443" i="1"/>
  <c r="S456" i="1"/>
  <c r="S458" i="1"/>
  <c r="Y458" i="1" s="1"/>
  <c r="S460" i="1"/>
  <c r="Y460" i="1" s="1"/>
  <c r="S537" i="1"/>
  <c r="Y537" i="1" s="1"/>
  <c r="S541" i="1"/>
  <c r="Y541" i="1" s="1"/>
  <c r="R595" i="1"/>
  <c r="S595" i="1" s="1"/>
  <c r="X609" i="1"/>
  <c r="I634" i="1"/>
  <c r="H597" i="1"/>
  <c r="I597" i="1" s="1"/>
  <c r="H589" i="1"/>
  <c r="I589" i="1" s="1"/>
  <c r="H581" i="1"/>
  <c r="I581" i="1" s="1"/>
  <c r="Q594" i="1"/>
  <c r="R594" i="1" s="1"/>
  <c r="S594" i="1" s="1"/>
  <c r="Q586" i="1"/>
  <c r="R586" i="1" s="1"/>
  <c r="S586" i="1" s="1"/>
  <c r="Q578" i="1"/>
  <c r="R578" i="1" s="1"/>
  <c r="S578" i="1" s="1"/>
  <c r="W601" i="1"/>
  <c r="X601" i="1" s="1"/>
  <c r="W593" i="1"/>
  <c r="X593" i="1" s="1"/>
  <c r="W585" i="1"/>
  <c r="X585" i="1" s="1"/>
  <c r="H637" i="1"/>
  <c r="I637" i="1" s="1"/>
  <c r="H629" i="1"/>
  <c r="I629" i="1" s="1"/>
  <c r="Y629" i="1" s="1"/>
  <c r="H621" i="1"/>
  <c r="I621" i="1" s="1"/>
  <c r="H613" i="1"/>
  <c r="I613" i="1" s="1"/>
  <c r="Q637" i="1"/>
  <c r="R637" i="1" s="1"/>
  <c r="S637" i="1" s="1"/>
  <c r="Q629" i="1"/>
  <c r="R629" i="1" s="1"/>
  <c r="S629" i="1" s="1"/>
  <c r="Q621" i="1"/>
  <c r="R621" i="1" s="1"/>
  <c r="S621" i="1" s="1"/>
  <c r="Q613" i="1"/>
  <c r="R613" i="1" s="1"/>
  <c r="S613" i="1" s="1"/>
  <c r="W637" i="1"/>
  <c r="X637" i="1" s="1"/>
  <c r="W629" i="1"/>
  <c r="X629" i="1" s="1"/>
  <c r="W621" i="1"/>
  <c r="X621" i="1" s="1"/>
  <c r="W613" i="1"/>
  <c r="X613" i="1" s="1"/>
  <c r="X639" i="1"/>
  <c r="X604" i="1"/>
  <c r="S620" i="1"/>
  <c r="S635" i="1"/>
  <c r="S641" i="1"/>
  <c r="S625" i="1"/>
  <c r="S614" i="1"/>
  <c r="S642" i="1"/>
  <c r="S606" i="1"/>
  <c r="S624" i="1"/>
  <c r="Y624" i="1" s="1"/>
  <c r="I638" i="1"/>
  <c r="I616" i="1"/>
  <c r="S571" i="1"/>
  <c r="S590" i="1"/>
  <c r="X589" i="1"/>
  <c r="S576" i="1"/>
  <c r="R592" i="1"/>
  <c r="S592" i="1" s="1"/>
  <c r="R575" i="1"/>
  <c r="S575" i="1" s="1"/>
  <c r="R570" i="1"/>
  <c r="S570" i="1" s="1"/>
  <c r="I582" i="1"/>
  <c r="R604" i="1"/>
  <c r="S604" i="1" s="1"/>
  <c r="I575" i="1"/>
  <c r="X605" i="1"/>
  <c r="S256" i="1"/>
  <c r="S294" i="1"/>
  <c r="Y294" i="1" s="1"/>
  <c r="S520" i="1"/>
  <c r="Y554" i="1"/>
  <c r="S278" i="1"/>
  <c r="Y278" i="1" s="1"/>
  <c r="S433" i="1"/>
  <c r="Y433" i="1" s="1"/>
  <c r="Y443" i="1"/>
  <c r="S449" i="1"/>
  <c r="Y449" i="1" s="1"/>
  <c r="S525" i="1"/>
  <c r="Y525" i="1" s="1"/>
  <c r="Y527" i="1"/>
  <c r="S258" i="1"/>
  <c r="Y258" i="1" s="1"/>
  <c r="S313" i="1"/>
  <c r="Y313" i="1" s="1"/>
  <c r="S540" i="1"/>
  <c r="Y540" i="1" s="1"/>
  <c r="S564" i="1"/>
  <c r="Y564" i="1" s="1"/>
  <c r="H409" i="1"/>
  <c r="I409" i="1" s="1"/>
  <c r="H223" i="1"/>
  <c r="I223" i="1" s="1"/>
  <c r="S254" i="1"/>
  <c r="Y254" i="1" s="1"/>
  <c r="S282" i="1"/>
  <c r="Y282" i="1" s="1"/>
  <c r="Q207" i="1"/>
  <c r="R207" i="1" s="1"/>
  <c r="S207" i="1" s="1"/>
  <c r="H388" i="1"/>
  <c r="I388" i="1" s="1"/>
  <c r="Q229" i="1"/>
  <c r="R229" i="1" s="1"/>
  <c r="S229" i="1" s="1"/>
  <c r="S270" i="1"/>
  <c r="Y270" i="1" s="1"/>
  <c r="S272" i="1"/>
  <c r="Y272" i="1" s="1"/>
  <c r="S500" i="1"/>
  <c r="Y500" i="1" s="1"/>
  <c r="W419" i="1"/>
  <c r="X419" i="1" s="1"/>
  <c r="H233" i="1"/>
  <c r="I233" i="1" s="1"/>
  <c r="S285" i="1"/>
  <c r="Y285" i="1" s="1"/>
  <c r="H370" i="1"/>
  <c r="I370" i="1" s="1"/>
  <c r="H203" i="1"/>
  <c r="I203" i="1" s="1"/>
  <c r="S279" i="1"/>
  <c r="Y279" i="1" s="1"/>
  <c r="S281" i="1"/>
  <c r="Y281" i="1" s="1"/>
  <c r="S444" i="1"/>
  <c r="Y444" i="1" s="1"/>
  <c r="S470" i="1"/>
  <c r="Y470" i="1" s="1"/>
  <c r="S492" i="1"/>
  <c r="Y492" i="1" s="1"/>
  <c r="S513" i="1"/>
  <c r="Y513" i="1" s="1"/>
  <c r="S524" i="1"/>
  <c r="Y524" i="1" s="1"/>
  <c r="S534" i="1"/>
  <c r="S549" i="1"/>
  <c r="Y549" i="1" s="1"/>
  <c r="S315" i="1"/>
  <c r="Y315" i="1" s="1"/>
  <c r="Q206" i="1"/>
  <c r="R206" i="1" s="1"/>
  <c r="S206" i="1" s="1"/>
  <c r="Q213" i="1"/>
  <c r="R213" i="1" s="1"/>
  <c r="S280" i="1"/>
  <c r="Y280" i="1" s="1"/>
  <c r="W225" i="1"/>
  <c r="X225" i="1" s="1"/>
  <c r="W214" i="1"/>
  <c r="X214" i="1" s="1"/>
  <c r="H202" i="1"/>
  <c r="I202" i="1" s="1"/>
  <c r="Q227" i="1"/>
  <c r="R227" i="1" s="1"/>
  <c r="S227" i="1" s="1"/>
  <c r="S269" i="1"/>
  <c r="Y269" i="1" s="1"/>
  <c r="S286" i="1"/>
  <c r="Y286" i="1" s="1"/>
  <c r="S290" i="1"/>
  <c r="Y290" i="1" s="1"/>
  <c r="S292" i="1"/>
  <c r="Y292" i="1" s="1"/>
  <c r="S429" i="1"/>
  <c r="Y429" i="1" s="1"/>
  <c r="S465" i="1"/>
  <c r="Y465" i="1" s="1"/>
  <c r="S467" i="1"/>
  <c r="S512" i="1"/>
  <c r="Y512" i="1" s="1"/>
  <c r="S543" i="1"/>
  <c r="Y543" i="1" s="1"/>
  <c r="S546" i="1"/>
  <c r="Y546" i="1" s="1"/>
  <c r="S565" i="1"/>
  <c r="Y565" i="1" s="1"/>
  <c r="W201" i="1"/>
  <c r="X201" i="1" s="1"/>
  <c r="Q238" i="1"/>
  <c r="W246" i="1"/>
  <c r="X246" i="1" s="1"/>
  <c r="Q373" i="1"/>
  <c r="R373" i="1" s="1"/>
  <c r="S373" i="1" s="1"/>
  <c r="Q378" i="1"/>
  <c r="R378" i="1" s="1"/>
  <c r="S378" i="1" s="1"/>
  <c r="Q386" i="1"/>
  <c r="R386" i="1" s="1"/>
  <c r="S386" i="1" s="1"/>
  <c r="Q369" i="1"/>
  <c r="R369" i="1" s="1"/>
  <c r="S369" i="1" s="1"/>
  <c r="Q370" i="1"/>
  <c r="R370" i="1" s="1"/>
  <c r="S370" i="1" s="1"/>
  <c r="Q379" i="1"/>
  <c r="Q387" i="1"/>
  <c r="R387" i="1" s="1"/>
  <c r="S387" i="1" s="1"/>
  <c r="Q372" i="1"/>
  <c r="R372" i="1" s="1"/>
  <c r="S372" i="1" s="1"/>
  <c r="Q381" i="1"/>
  <c r="R381" i="1" s="1"/>
  <c r="S381" i="1" s="1"/>
  <c r="Q389" i="1"/>
  <c r="R389" i="1" s="1"/>
  <c r="S389" i="1" s="1"/>
  <c r="Q371" i="1"/>
  <c r="R371" i="1" s="1"/>
  <c r="S371" i="1" s="1"/>
  <c r="Q384" i="1"/>
  <c r="R384" i="1" s="1"/>
  <c r="S384" i="1" s="1"/>
  <c r="Q374" i="1"/>
  <c r="R374" i="1" s="1"/>
  <c r="S374" i="1" s="1"/>
  <c r="Q385" i="1"/>
  <c r="Q377" i="1"/>
  <c r="Q391" i="1"/>
  <c r="R391" i="1" s="1"/>
  <c r="S391" i="1" s="1"/>
  <c r="Q382" i="1"/>
  <c r="R382" i="1" s="1"/>
  <c r="S382" i="1" s="1"/>
  <c r="Q383" i="1"/>
  <c r="R383" i="1" s="1"/>
  <c r="S383" i="1" s="1"/>
  <c r="Q388" i="1"/>
  <c r="R388" i="1" s="1"/>
  <c r="S388" i="1" s="1"/>
  <c r="Q390" i="1"/>
  <c r="R390" i="1" s="1"/>
  <c r="S390" i="1" s="1"/>
  <c r="Q205" i="1"/>
  <c r="R205" i="1" s="1"/>
  <c r="S205" i="1" s="1"/>
  <c r="W239" i="1"/>
  <c r="X239" i="1" s="1"/>
  <c r="W374" i="1"/>
  <c r="X374" i="1" s="1"/>
  <c r="W382" i="1"/>
  <c r="X382" i="1" s="1"/>
  <c r="W390" i="1"/>
  <c r="X390" i="1" s="1"/>
  <c r="W370" i="1"/>
  <c r="X370" i="1" s="1"/>
  <c r="W378" i="1"/>
  <c r="X378" i="1" s="1"/>
  <c r="W386" i="1"/>
  <c r="X386" i="1" s="1"/>
  <c r="W369" i="1"/>
  <c r="X369" i="1" s="1"/>
  <c r="W372" i="1"/>
  <c r="X372" i="1" s="1"/>
  <c r="W383" i="1"/>
  <c r="X383" i="1" s="1"/>
  <c r="W393" i="1"/>
  <c r="X393" i="1" s="1"/>
  <c r="W373" i="1"/>
  <c r="X373" i="1" s="1"/>
  <c r="W384" i="1"/>
  <c r="X384" i="1" s="1"/>
  <c r="W376" i="1"/>
  <c r="W387" i="1"/>
  <c r="X387" i="1" s="1"/>
  <c r="W379" i="1"/>
  <c r="X379" i="1" s="1"/>
  <c r="W380" i="1"/>
  <c r="X380" i="1" s="1"/>
  <c r="W388" i="1"/>
  <c r="X388" i="1" s="1"/>
  <c r="W381" i="1"/>
  <c r="X381" i="1" s="1"/>
  <c r="W385" i="1"/>
  <c r="X385" i="1" s="1"/>
  <c r="W389" i="1"/>
  <c r="X389" i="1" s="1"/>
  <c r="W391" i="1"/>
  <c r="X391" i="1" s="1"/>
  <c r="Q217" i="1"/>
  <c r="R217" i="1" s="1"/>
  <c r="S217" i="1" s="1"/>
  <c r="H412" i="1"/>
  <c r="I412" i="1" s="1"/>
  <c r="Q222" i="1"/>
  <c r="R222" i="1" s="1"/>
  <c r="S222" i="1" s="1"/>
  <c r="W215" i="1"/>
  <c r="X215" i="1" s="1"/>
  <c r="W247" i="1"/>
  <c r="X247" i="1" s="1"/>
  <c r="H216" i="1"/>
  <c r="I216" i="1" s="1"/>
  <c r="Q221" i="1"/>
  <c r="R221" i="1" s="1"/>
  <c r="S221" i="1" s="1"/>
  <c r="H225" i="1"/>
  <c r="I225" i="1" s="1"/>
  <c r="H234" i="1"/>
  <c r="I234" i="1" s="1"/>
  <c r="H243" i="1"/>
  <c r="I243" i="1" s="1"/>
  <c r="H224" i="1"/>
  <c r="I224" i="1" s="1"/>
  <c r="H227" i="1"/>
  <c r="I227" i="1" s="1"/>
  <c r="H237" i="1"/>
  <c r="I237" i="1" s="1"/>
  <c r="H226" i="1"/>
  <c r="I226" i="1" s="1"/>
  <c r="H235" i="1"/>
  <c r="I235" i="1" s="1"/>
  <c r="H245" i="1"/>
  <c r="H246" i="1"/>
  <c r="I246" i="1" s="1"/>
  <c r="H229" i="1"/>
  <c r="I229" i="1" s="1"/>
  <c r="H238" i="1"/>
  <c r="I238" i="1" s="1"/>
  <c r="H247" i="1"/>
  <c r="I247" i="1" s="1"/>
  <c r="H251" i="1"/>
  <c r="I251" i="1" s="1"/>
  <c r="Q237" i="1"/>
  <c r="R237" i="1" s="1"/>
  <c r="S237" i="1" s="1"/>
  <c r="Q375" i="1"/>
  <c r="R375" i="1" s="1"/>
  <c r="S375" i="1" s="1"/>
  <c r="H232" i="1"/>
  <c r="I232" i="1" s="1"/>
  <c r="Q252" i="1"/>
  <c r="R252" i="1" s="1"/>
  <c r="S252" i="1" s="1"/>
  <c r="W392" i="1"/>
  <c r="X392" i="1" s="1"/>
  <c r="H200" i="1"/>
  <c r="I200" i="1" s="1"/>
  <c r="W377" i="1"/>
  <c r="X377" i="1" s="1"/>
  <c r="W204" i="1"/>
  <c r="X204" i="1" s="1"/>
  <c r="W212" i="1"/>
  <c r="X212" i="1" s="1"/>
  <c r="W220" i="1"/>
  <c r="X220" i="1" s="1"/>
  <c r="W207" i="1"/>
  <c r="X207" i="1" s="1"/>
  <c r="W216" i="1"/>
  <c r="X216" i="1" s="1"/>
  <c r="W199" i="1"/>
  <c r="X199" i="1" s="1"/>
  <c r="W208" i="1"/>
  <c r="X208" i="1" s="1"/>
  <c r="W209" i="1"/>
  <c r="X209" i="1" s="1"/>
  <c r="W217" i="1"/>
  <c r="X217" i="1" s="1"/>
  <c r="W218" i="1"/>
  <c r="X218" i="1" s="1"/>
  <c r="W200" i="1"/>
  <c r="X200" i="1" s="1"/>
  <c r="W210" i="1"/>
  <c r="X210" i="1" s="1"/>
  <c r="W219" i="1"/>
  <c r="X219" i="1" s="1"/>
  <c r="H198" i="1"/>
  <c r="I198" i="1" s="1"/>
  <c r="H210" i="1"/>
  <c r="I210" i="1" s="1"/>
  <c r="H199" i="1"/>
  <c r="I199" i="1" s="1"/>
  <c r="Q215" i="1"/>
  <c r="R215" i="1" s="1"/>
  <c r="S215" i="1" s="1"/>
  <c r="W206" i="1"/>
  <c r="X206" i="1" s="1"/>
  <c r="H248" i="1"/>
  <c r="I248" i="1" s="1"/>
  <c r="H230" i="1"/>
  <c r="I230" i="1" s="1"/>
  <c r="Q250" i="1"/>
  <c r="R250" i="1" s="1"/>
  <c r="S250" i="1" s="1"/>
  <c r="Q228" i="1"/>
  <c r="R228" i="1" s="1"/>
  <c r="S228" i="1" s="1"/>
  <c r="W235" i="1"/>
  <c r="S274" i="1"/>
  <c r="Y274" i="1" s="1"/>
  <c r="W375" i="1"/>
  <c r="X375" i="1" s="1"/>
  <c r="H416" i="1"/>
  <c r="I416" i="1" s="1"/>
  <c r="W415" i="1"/>
  <c r="X415" i="1" s="1"/>
  <c r="W223" i="1"/>
  <c r="X223" i="1" s="1"/>
  <c r="H242" i="1"/>
  <c r="I242" i="1" s="1"/>
  <c r="Q249" i="1"/>
  <c r="R249" i="1" s="1"/>
  <c r="S249" i="1" s="1"/>
  <c r="W234" i="1"/>
  <c r="Q393" i="1"/>
  <c r="R393" i="1" s="1"/>
  <c r="S393" i="1" s="1"/>
  <c r="W371" i="1"/>
  <c r="X371" i="1" s="1"/>
  <c r="Q404" i="1"/>
  <c r="R404" i="1" s="1"/>
  <c r="S404" i="1" s="1"/>
  <c r="Q405" i="1"/>
  <c r="R405" i="1" s="1"/>
  <c r="S405" i="1" s="1"/>
  <c r="Q406" i="1"/>
  <c r="R406" i="1" s="1"/>
  <c r="S406" i="1" s="1"/>
  <c r="H398" i="1"/>
  <c r="I398" i="1" s="1"/>
  <c r="Q394" i="1"/>
  <c r="R394" i="1" s="1"/>
  <c r="S394" i="1" s="1"/>
  <c r="W400" i="1"/>
  <c r="X400" i="1" s="1"/>
  <c r="W249" i="1"/>
  <c r="X249" i="1" s="1"/>
  <c r="S297" i="1"/>
  <c r="Y297" i="1" s="1"/>
  <c r="Q392" i="1"/>
  <c r="R392" i="1" s="1"/>
  <c r="S392" i="1" s="1"/>
  <c r="W408" i="1"/>
  <c r="X408" i="1" s="1"/>
  <c r="H397" i="1"/>
  <c r="I397" i="1" s="1"/>
  <c r="Q421" i="1"/>
  <c r="R421" i="1" s="1"/>
  <c r="S421" i="1" s="1"/>
  <c r="H217" i="1"/>
  <c r="I217" i="1" s="1"/>
  <c r="H239" i="1"/>
  <c r="I239" i="1" s="1"/>
  <c r="H374" i="1"/>
  <c r="I374" i="1" s="1"/>
  <c r="H369" i="1"/>
  <c r="H378" i="1"/>
  <c r="I378" i="1" s="1"/>
  <c r="H380" i="1"/>
  <c r="I380" i="1" s="1"/>
  <c r="H381" i="1"/>
  <c r="I381" i="1" s="1"/>
  <c r="H204" i="1"/>
  <c r="I204" i="1" s="1"/>
  <c r="H212" i="1"/>
  <c r="I212" i="1" s="1"/>
  <c r="H220" i="1"/>
  <c r="I220" i="1" s="1"/>
  <c r="H205" i="1"/>
  <c r="I205" i="1" s="1"/>
  <c r="H213" i="1"/>
  <c r="I213" i="1" s="1"/>
  <c r="H221" i="1"/>
  <c r="I221" i="1" s="1"/>
  <c r="H206" i="1"/>
  <c r="I206" i="1" s="1"/>
  <c r="H222" i="1"/>
  <c r="I222" i="1" s="1"/>
  <c r="H214" i="1"/>
  <c r="I214" i="1" s="1"/>
  <c r="H215" i="1"/>
  <c r="I215" i="1" s="1"/>
  <c r="H201" i="1"/>
  <c r="I201" i="1" s="1"/>
  <c r="W213" i="1"/>
  <c r="X213" i="1" s="1"/>
  <c r="H250" i="1"/>
  <c r="I250" i="1" s="1"/>
  <c r="Q230" i="1"/>
  <c r="R230" i="1" s="1"/>
  <c r="S230" i="1" s="1"/>
  <c r="H386" i="1"/>
  <c r="I386" i="1" s="1"/>
  <c r="H211" i="1"/>
  <c r="I211" i="1" s="1"/>
  <c r="Q219" i="1"/>
  <c r="R219" i="1" s="1"/>
  <c r="S219" i="1" s="1"/>
  <c r="Q204" i="1"/>
  <c r="R204" i="1" s="1"/>
  <c r="S204" i="1" s="1"/>
  <c r="W211" i="1"/>
  <c r="X211" i="1" s="1"/>
  <c r="X235" i="1"/>
  <c r="H249" i="1"/>
  <c r="I249" i="1" s="1"/>
  <c r="H231" i="1"/>
  <c r="I231" i="1" s="1"/>
  <c r="Q251" i="1"/>
  <c r="R251" i="1" s="1"/>
  <c r="S251" i="1" s="1"/>
  <c r="W238" i="1"/>
  <c r="X238" i="1" s="1"/>
  <c r="I390" i="1"/>
  <c r="H373" i="1"/>
  <c r="I373" i="1" s="1"/>
  <c r="H418" i="1"/>
  <c r="I418" i="1" s="1"/>
  <c r="W198" i="1"/>
  <c r="X198" i="1" s="1"/>
  <c r="H209" i="1"/>
  <c r="I209" i="1" s="1"/>
  <c r="Q214" i="1"/>
  <c r="R214" i="1" s="1"/>
  <c r="S214" i="1" s="1"/>
  <c r="W205" i="1"/>
  <c r="X205" i="1" s="1"/>
  <c r="H219" i="1"/>
  <c r="I219" i="1" s="1"/>
  <c r="H208" i="1"/>
  <c r="I208" i="1" s="1"/>
  <c r="W222" i="1"/>
  <c r="W203" i="1"/>
  <c r="X203" i="1" s="1"/>
  <c r="Q231" i="1"/>
  <c r="R231" i="1" s="1"/>
  <c r="S231" i="1" s="1"/>
  <c r="Q239" i="1"/>
  <c r="R239" i="1" s="1"/>
  <c r="S239" i="1" s="1"/>
  <c r="Q247" i="1"/>
  <c r="R247" i="1" s="1"/>
  <c r="S247" i="1" s="1"/>
  <c r="Q232" i="1"/>
  <c r="R232" i="1" s="1"/>
  <c r="S232" i="1" s="1"/>
  <c r="Q240" i="1"/>
  <c r="R240" i="1" s="1"/>
  <c r="S240" i="1" s="1"/>
  <c r="Q248" i="1"/>
  <c r="R248" i="1" s="1"/>
  <c r="S248" i="1" s="1"/>
  <c r="Q233" i="1"/>
  <c r="R233" i="1" s="1"/>
  <c r="S233" i="1" s="1"/>
  <c r="Q243" i="1"/>
  <c r="R243" i="1" s="1"/>
  <c r="S243" i="1" s="1"/>
  <c r="Q234" i="1"/>
  <c r="Q244" i="1"/>
  <c r="R244" i="1" s="1"/>
  <c r="S244" i="1" s="1"/>
  <c r="Q225" i="1"/>
  <c r="R225" i="1" s="1"/>
  <c r="S225" i="1" s="1"/>
  <c r="Q235" i="1"/>
  <c r="R235" i="1" s="1"/>
  <c r="S235" i="1" s="1"/>
  <c r="Q224" i="1"/>
  <c r="R224" i="1" s="1"/>
  <c r="S224" i="1" s="1"/>
  <c r="Q245" i="1"/>
  <c r="R245" i="1" s="1"/>
  <c r="S245" i="1" s="1"/>
  <c r="Q226" i="1"/>
  <c r="R226" i="1" s="1"/>
  <c r="Q236" i="1"/>
  <c r="R236" i="1" s="1"/>
  <c r="S236" i="1" s="1"/>
  <c r="Q246" i="1"/>
  <c r="R246" i="1" s="1"/>
  <c r="S246" i="1" s="1"/>
  <c r="R234" i="1"/>
  <c r="S234" i="1" s="1"/>
  <c r="I245" i="1"/>
  <c r="H241" i="1"/>
  <c r="I241" i="1" s="1"/>
  <c r="Q242" i="1"/>
  <c r="R242" i="1" s="1"/>
  <c r="W227" i="1"/>
  <c r="Q201" i="1"/>
  <c r="R201" i="1" s="1"/>
  <c r="S201" i="1" s="1"/>
  <c r="Q218" i="1"/>
  <c r="R218" i="1" s="1"/>
  <c r="S218" i="1" s="1"/>
  <c r="Q210" i="1"/>
  <c r="R210" i="1" s="1"/>
  <c r="S210" i="1" s="1"/>
  <c r="Q203" i="1"/>
  <c r="R203" i="1" s="1"/>
  <c r="S203" i="1" s="1"/>
  <c r="Q211" i="1"/>
  <c r="R211" i="1" s="1"/>
  <c r="S211" i="1" s="1"/>
  <c r="H218" i="1"/>
  <c r="H207" i="1"/>
  <c r="I207" i="1" s="1"/>
  <c r="Q223" i="1"/>
  <c r="R223" i="1" s="1"/>
  <c r="S223" i="1" s="1"/>
  <c r="Q212" i="1"/>
  <c r="R212" i="1" s="1"/>
  <c r="S212" i="1" s="1"/>
  <c r="W221" i="1"/>
  <c r="X221" i="1" s="1"/>
  <c r="W202" i="1"/>
  <c r="X202" i="1" s="1"/>
  <c r="W228" i="1"/>
  <c r="X228" i="1" s="1"/>
  <c r="W236" i="1"/>
  <c r="W244" i="1"/>
  <c r="X244" i="1" s="1"/>
  <c r="W252" i="1"/>
  <c r="X252" i="1" s="1"/>
  <c r="W229" i="1"/>
  <c r="X229" i="1" s="1"/>
  <c r="W237" i="1"/>
  <c r="X237" i="1" s="1"/>
  <c r="W245" i="1"/>
  <c r="X245" i="1" s="1"/>
  <c r="W224" i="1"/>
  <c r="X224" i="1" s="1"/>
  <c r="W230" i="1"/>
  <c r="X230" i="1" s="1"/>
  <c r="W240" i="1"/>
  <c r="X240" i="1" s="1"/>
  <c r="W250" i="1"/>
  <c r="X250" i="1" s="1"/>
  <c r="W243" i="1"/>
  <c r="X243" i="1" s="1"/>
  <c r="W231" i="1"/>
  <c r="X231" i="1" s="1"/>
  <c r="W241" i="1"/>
  <c r="X241" i="1" s="1"/>
  <c r="W251" i="1"/>
  <c r="X251" i="1" s="1"/>
  <c r="W232" i="1"/>
  <c r="X232" i="1" s="1"/>
  <c r="W242" i="1"/>
  <c r="X242" i="1" s="1"/>
  <c r="W233" i="1"/>
  <c r="X233" i="1" s="1"/>
  <c r="H240" i="1"/>
  <c r="I240" i="1" s="1"/>
  <c r="Q241" i="1"/>
  <c r="R241" i="1" s="1"/>
  <c r="S241" i="1" s="1"/>
  <c r="W248" i="1"/>
  <c r="X248" i="1" s="1"/>
  <c r="W226" i="1"/>
  <c r="X226" i="1" s="1"/>
  <c r="H376" i="1"/>
  <c r="I376" i="1" s="1"/>
  <c r="R379" i="1"/>
  <c r="S379" i="1" s="1"/>
  <c r="H391" i="1"/>
  <c r="I391" i="1" s="1"/>
  <c r="Q380" i="1"/>
  <c r="R380" i="1" s="1"/>
  <c r="Q416" i="1"/>
  <c r="R416" i="1" s="1"/>
  <c r="S416" i="1" s="1"/>
  <c r="S502" i="1"/>
  <c r="Y502" i="1" s="1"/>
  <c r="S289" i="1"/>
  <c r="Y289" i="1" s="1"/>
  <c r="S291" i="1"/>
  <c r="Y291" i="1" s="1"/>
  <c r="S293" i="1"/>
  <c r="Y293" i="1" s="1"/>
  <c r="S304" i="1"/>
  <c r="Y304" i="1" s="1"/>
  <c r="W399" i="1"/>
  <c r="X399" i="1" s="1"/>
  <c r="W404" i="1"/>
  <c r="X404" i="1" s="1"/>
  <c r="W423" i="1"/>
  <c r="X423" i="1" s="1"/>
  <c r="W398" i="1"/>
  <c r="X398" i="1" s="1"/>
  <c r="W414" i="1"/>
  <c r="X414" i="1" s="1"/>
  <c r="W412" i="1"/>
  <c r="X412" i="1" s="1"/>
  <c r="Y448" i="1"/>
  <c r="W411" i="1"/>
  <c r="X411" i="1" s="1"/>
  <c r="S432" i="1"/>
  <c r="Y432" i="1" s="1"/>
  <c r="S495" i="1"/>
  <c r="Y495" i="1" s="1"/>
  <c r="H401" i="1"/>
  <c r="I401" i="1" s="1"/>
  <c r="H420" i="1"/>
  <c r="I420" i="1" s="1"/>
  <c r="H405" i="1"/>
  <c r="I405" i="1" s="1"/>
  <c r="H421" i="1"/>
  <c r="I421" i="1" s="1"/>
  <c r="H410" i="1"/>
  <c r="I410" i="1" s="1"/>
  <c r="H408" i="1"/>
  <c r="I408" i="1" s="1"/>
  <c r="W403" i="1"/>
  <c r="X403" i="1" s="1"/>
  <c r="S488" i="1"/>
  <c r="Y488" i="1" s="1"/>
  <c r="S490" i="1"/>
  <c r="Y490" i="1" s="1"/>
  <c r="Q202" i="1"/>
  <c r="R202" i="1" s="1"/>
  <c r="S202" i="1" s="1"/>
  <c r="X222" i="1"/>
  <c r="Q209" i="1"/>
  <c r="R209" i="1" s="1"/>
  <c r="S209" i="1" s="1"/>
  <c r="Q200" i="1"/>
  <c r="R200" i="1" s="1"/>
  <c r="S200" i="1" s="1"/>
  <c r="Q198" i="1"/>
  <c r="R198" i="1" s="1"/>
  <c r="S198" i="1" s="1"/>
  <c r="Q216" i="1"/>
  <c r="R216" i="1" s="1"/>
  <c r="S216" i="1" s="1"/>
  <c r="Q208" i="1"/>
  <c r="R208" i="1" s="1"/>
  <c r="S208" i="1" s="1"/>
  <c r="Q199" i="1"/>
  <c r="R199" i="1" s="1"/>
  <c r="S199" i="1" s="1"/>
  <c r="S259" i="1"/>
  <c r="Y259" i="1" s="1"/>
  <c r="S261" i="1"/>
  <c r="Y261" i="1" s="1"/>
  <c r="Y309" i="1"/>
  <c r="Q395" i="1"/>
  <c r="R395" i="1" s="1"/>
  <c r="S395" i="1" s="1"/>
  <c r="Q403" i="1"/>
  <c r="R403" i="1" s="1"/>
  <c r="S403" i="1" s="1"/>
  <c r="Q411" i="1"/>
  <c r="R411" i="1" s="1"/>
  <c r="S411" i="1" s="1"/>
  <c r="Q419" i="1"/>
  <c r="R419" i="1" s="1"/>
  <c r="Q399" i="1"/>
  <c r="R399" i="1" s="1"/>
  <c r="S399" i="1" s="1"/>
  <c r="Q407" i="1"/>
  <c r="R407" i="1" s="1"/>
  <c r="S407" i="1" s="1"/>
  <c r="Q415" i="1"/>
  <c r="R415" i="1" s="1"/>
  <c r="S415" i="1" s="1"/>
  <c r="Q423" i="1"/>
  <c r="R423" i="1" s="1"/>
  <c r="S423" i="1" s="1"/>
  <c r="Q397" i="1"/>
  <c r="R397" i="1" s="1"/>
  <c r="S397" i="1" s="1"/>
  <c r="Q408" i="1"/>
  <c r="R408" i="1" s="1"/>
  <c r="S408" i="1" s="1"/>
  <c r="Q418" i="1"/>
  <c r="R418" i="1" s="1"/>
  <c r="S418" i="1" s="1"/>
  <c r="Q398" i="1"/>
  <c r="R398" i="1" s="1"/>
  <c r="S398" i="1" s="1"/>
  <c r="Q409" i="1"/>
  <c r="R409" i="1" s="1"/>
  <c r="S409" i="1" s="1"/>
  <c r="Q420" i="1"/>
  <c r="R420" i="1" s="1"/>
  <c r="S420" i="1" s="1"/>
  <c r="Q401" i="1"/>
  <c r="R401" i="1" s="1"/>
  <c r="S401" i="1" s="1"/>
  <c r="Q412" i="1"/>
  <c r="R412" i="1" s="1"/>
  <c r="S412" i="1" s="1"/>
  <c r="Q422" i="1"/>
  <c r="R422" i="1" s="1"/>
  <c r="S422" i="1" s="1"/>
  <c r="Q410" i="1"/>
  <c r="R410" i="1" s="1"/>
  <c r="S410" i="1" s="1"/>
  <c r="Q413" i="1"/>
  <c r="R413" i="1" s="1"/>
  <c r="S413" i="1" s="1"/>
  <c r="Q402" i="1"/>
  <c r="R402" i="1" s="1"/>
  <c r="S402" i="1" s="1"/>
  <c r="Q417" i="1"/>
  <c r="R417" i="1" s="1"/>
  <c r="S417" i="1" s="1"/>
  <c r="H400" i="1"/>
  <c r="I400" i="1" s="1"/>
  <c r="Q400" i="1"/>
  <c r="R400" i="1" s="1"/>
  <c r="S400" i="1" s="1"/>
  <c r="W402" i="1"/>
  <c r="X402" i="1" s="1"/>
  <c r="S463" i="1"/>
  <c r="Y463" i="1" s="1"/>
  <c r="S262" i="1"/>
  <c r="Y262" i="1" s="1"/>
  <c r="S264" i="1"/>
  <c r="Y264" i="1" s="1"/>
  <c r="S266" i="1"/>
  <c r="Y266" i="1" s="1"/>
  <c r="S283" i="1"/>
  <c r="Y283" i="1" s="1"/>
  <c r="S299" i="1"/>
  <c r="Y299" i="1" s="1"/>
  <c r="S301" i="1"/>
  <c r="Y301" i="1" s="1"/>
  <c r="X376" i="1"/>
  <c r="H389" i="1"/>
  <c r="I389" i="1" s="1"/>
  <c r="H375" i="1"/>
  <c r="I375" i="1" s="1"/>
  <c r="S472" i="1"/>
  <c r="Y472" i="1" s="1"/>
  <c r="S474" i="1"/>
  <c r="Y474" i="1" s="1"/>
  <c r="S476" i="1"/>
  <c r="Y476" i="1" s="1"/>
  <c r="S504" i="1"/>
  <c r="Y504" i="1" s="1"/>
  <c r="S510" i="1"/>
  <c r="Y510" i="1" s="1"/>
  <c r="H252" i="1"/>
  <c r="I252" i="1" s="1"/>
  <c r="H244" i="1"/>
  <c r="I244" i="1" s="1"/>
  <c r="H236" i="1"/>
  <c r="I236" i="1" s="1"/>
  <c r="H228" i="1"/>
  <c r="I228" i="1" s="1"/>
  <c r="S255" i="1"/>
  <c r="Y255" i="1" s="1"/>
  <c r="S263" i="1"/>
  <c r="Y263" i="1" s="1"/>
  <c r="S265" i="1"/>
  <c r="Y265" i="1" s="1"/>
  <c r="H383" i="1"/>
  <c r="I383" i="1" s="1"/>
  <c r="H372" i="1"/>
  <c r="I372" i="1" s="1"/>
  <c r="W394" i="1"/>
  <c r="X394" i="1" s="1"/>
  <c r="S518" i="1"/>
  <c r="Y518" i="1" s="1"/>
  <c r="S260" i="1"/>
  <c r="Y260" i="1" s="1"/>
  <c r="S284" i="1"/>
  <c r="Y284" i="1" s="1"/>
  <c r="S287" i="1"/>
  <c r="Y287" i="1" s="1"/>
  <c r="S310" i="1"/>
  <c r="Y310" i="1" s="1"/>
  <c r="H382" i="1"/>
  <c r="I382" i="1" s="1"/>
  <c r="S428" i="1"/>
  <c r="Y428" i="1" s="1"/>
  <c r="S471" i="1"/>
  <c r="Y471" i="1" s="1"/>
  <c r="S514" i="1"/>
  <c r="Y514" i="1" s="1"/>
  <c r="Y551" i="1"/>
  <c r="S295" i="1"/>
  <c r="Y295" i="1" s="1"/>
  <c r="S305" i="1"/>
  <c r="Y305" i="1" s="1"/>
  <c r="S307" i="1"/>
  <c r="Y307" i="1" s="1"/>
  <c r="S309" i="1"/>
  <c r="H387" i="1"/>
  <c r="I387" i="1" s="1"/>
  <c r="H379" i="1"/>
  <c r="I379" i="1" s="1"/>
  <c r="H371" i="1"/>
  <c r="I371" i="1" s="1"/>
  <c r="H399" i="1"/>
  <c r="I399" i="1" s="1"/>
  <c r="H407" i="1"/>
  <c r="I407" i="1" s="1"/>
  <c r="H415" i="1"/>
  <c r="I415" i="1" s="1"/>
  <c r="H423" i="1"/>
  <c r="I423" i="1" s="1"/>
  <c r="H395" i="1"/>
  <c r="I395" i="1" s="1"/>
  <c r="H403" i="1"/>
  <c r="I403" i="1" s="1"/>
  <c r="H411" i="1"/>
  <c r="I411" i="1" s="1"/>
  <c r="H419" i="1"/>
  <c r="I419" i="1" s="1"/>
  <c r="H417" i="1"/>
  <c r="I417" i="1" s="1"/>
  <c r="H406" i="1"/>
  <c r="I406" i="1" s="1"/>
  <c r="H396" i="1"/>
  <c r="I396" i="1" s="1"/>
  <c r="W420" i="1"/>
  <c r="X420" i="1" s="1"/>
  <c r="W410" i="1"/>
  <c r="X410" i="1" s="1"/>
  <c r="S455" i="1"/>
  <c r="Y455" i="1" s="1"/>
  <c r="S473" i="1"/>
  <c r="Y473" i="1" s="1"/>
  <c r="S475" i="1"/>
  <c r="Y475" i="1" s="1"/>
  <c r="S477" i="1"/>
  <c r="Y477" i="1" s="1"/>
  <c r="S503" i="1"/>
  <c r="Y503" i="1" s="1"/>
  <c r="S535" i="1"/>
  <c r="Y535" i="1" s="1"/>
  <c r="S303" i="1"/>
  <c r="Y303" i="1" s="1"/>
  <c r="H393" i="1"/>
  <c r="I393" i="1" s="1"/>
  <c r="H385" i="1"/>
  <c r="I385" i="1" s="1"/>
  <c r="H377" i="1"/>
  <c r="I377" i="1" s="1"/>
  <c r="W401" i="1"/>
  <c r="X401" i="1" s="1"/>
  <c r="W409" i="1"/>
  <c r="X409" i="1" s="1"/>
  <c r="W417" i="1"/>
  <c r="X417" i="1" s="1"/>
  <c r="W397" i="1"/>
  <c r="X397" i="1" s="1"/>
  <c r="W405" i="1"/>
  <c r="X405" i="1" s="1"/>
  <c r="W413" i="1"/>
  <c r="X413" i="1" s="1"/>
  <c r="W421" i="1"/>
  <c r="X421" i="1" s="1"/>
  <c r="H414" i="1"/>
  <c r="I414" i="1" s="1"/>
  <c r="H404" i="1"/>
  <c r="I404" i="1" s="1"/>
  <c r="W418" i="1"/>
  <c r="X418" i="1" s="1"/>
  <c r="W407" i="1"/>
  <c r="X407" i="1" s="1"/>
  <c r="W396" i="1"/>
  <c r="X396" i="1" s="1"/>
  <c r="Y467" i="1"/>
  <c r="S487" i="1"/>
  <c r="Y487" i="1" s="1"/>
  <c r="Y508" i="1"/>
  <c r="S516" i="1"/>
  <c r="Y516" i="1" s="1"/>
  <c r="S271" i="1"/>
  <c r="Y271" i="1" s="1"/>
  <c r="S273" i="1"/>
  <c r="Y273" i="1" s="1"/>
  <c r="S306" i="1"/>
  <c r="Y306" i="1" s="1"/>
  <c r="S308" i="1"/>
  <c r="Y308" i="1" s="1"/>
  <c r="S311" i="1"/>
  <c r="Y311" i="1" s="1"/>
  <c r="I369" i="1"/>
  <c r="H392" i="1"/>
  <c r="I392" i="1" s="1"/>
  <c r="H384" i="1"/>
  <c r="I384" i="1" s="1"/>
  <c r="H394" i="1"/>
  <c r="I394" i="1" s="1"/>
  <c r="H413" i="1"/>
  <c r="I413" i="1" s="1"/>
  <c r="H402" i="1"/>
  <c r="I402" i="1" s="1"/>
  <c r="W416" i="1"/>
  <c r="X416" i="1" s="1"/>
  <c r="W406" i="1"/>
  <c r="X406" i="1" s="1"/>
  <c r="W395" i="1"/>
  <c r="X395" i="1" s="1"/>
  <c r="S441" i="1"/>
  <c r="Y441" i="1" s="1"/>
  <c r="S519" i="1"/>
  <c r="Y519" i="1" s="1"/>
  <c r="S532" i="1"/>
  <c r="Y532" i="1" s="1"/>
  <c r="S562" i="1"/>
  <c r="Y562" i="1" s="1"/>
  <c r="S533" i="1"/>
  <c r="Y533" i="1" s="1"/>
  <c r="S548" i="1"/>
  <c r="Y548" i="1" s="1"/>
  <c r="S556" i="1"/>
  <c r="Y556" i="1" s="1"/>
  <c r="S434" i="1"/>
  <c r="Y434" i="1" s="1"/>
  <c r="S453" i="1"/>
  <c r="Y453" i="1" s="1"/>
  <c r="S464" i="1"/>
  <c r="Y464" i="1" s="1"/>
  <c r="S466" i="1"/>
  <c r="Y466" i="1" s="1"/>
  <c r="S468" i="1"/>
  <c r="Y468" i="1" s="1"/>
  <c r="S485" i="1"/>
  <c r="Y485" i="1" s="1"/>
  <c r="S494" i="1"/>
  <c r="Y494" i="1" s="1"/>
  <c r="S536" i="1"/>
  <c r="Y536" i="1" s="1"/>
  <c r="S561" i="1"/>
  <c r="Y561" i="1" s="1"/>
  <c r="S448" i="1"/>
  <c r="S450" i="1"/>
  <c r="Y450" i="1" s="1"/>
  <c r="S452" i="1"/>
  <c r="Y452" i="1" s="1"/>
  <c r="S462" i="1"/>
  <c r="Y462" i="1" s="1"/>
  <c r="S469" i="1"/>
  <c r="Y469" i="1" s="1"/>
  <c r="S480" i="1"/>
  <c r="Y480" i="1" s="1"/>
  <c r="S482" i="1"/>
  <c r="Y482" i="1" s="1"/>
  <c r="S484" i="1"/>
  <c r="Y484" i="1" s="1"/>
  <c r="S496" i="1"/>
  <c r="Y496" i="1" s="1"/>
  <c r="S498" i="1"/>
  <c r="Y498" i="1" s="1"/>
  <c r="S507" i="1"/>
  <c r="Y507" i="1" s="1"/>
  <c r="S529" i="1"/>
  <c r="Y529" i="1" s="1"/>
  <c r="S531" i="1"/>
  <c r="Y531" i="1" s="1"/>
  <c r="S553" i="1"/>
  <c r="Y553" i="1" s="1"/>
  <c r="Y499" i="1"/>
  <c r="S511" i="1"/>
  <c r="Y511" i="1" s="1"/>
  <c r="Y522" i="1"/>
  <c r="Y534" i="1"/>
  <c r="Y520" i="1"/>
  <c r="S501" i="1"/>
  <c r="Y501" i="1" s="1"/>
  <c r="S505" i="1"/>
  <c r="Y505" i="1" s="1"/>
  <c r="S509" i="1"/>
  <c r="Y509" i="1" s="1"/>
  <c r="S539" i="1"/>
  <c r="Y539" i="1" s="1"/>
  <c r="S515" i="1"/>
  <c r="Y515" i="1" s="1"/>
  <c r="S547" i="1"/>
  <c r="Y547" i="1" s="1"/>
  <c r="Y567" i="1"/>
  <c r="Y517" i="1"/>
  <c r="S521" i="1"/>
  <c r="Y521" i="1" s="1"/>
  <c r="S526" i="1"/>
  <c r="Y526" i="1" s="1"/>
  <c r="Y528" i="1"/>
  <c r="S566" i="1"/>
  <c r="Y566" i="1" s="1"/>
  <c r="S568" i="1"/>
  <c r="Y568" i="1" s="1"/>
  <c r="S569" i="1"/>
  <c r="Y569" i="1" s="1"/>
  <c r="S555" i="1"/>
  <c r="Y555" i="1" s="1"/>
  <c r="Y530" i="1"/>
  <c r="Y559" i="1"/>
  <c r="Y557" i="1"/>
  <c r="S558" i="1"/>
  <c r="Y558" i="1" s="1"/>
  <c r="S560" i="1"/>
  <c r="Y560" i="1" s="1"/>
  <c r="S563" i="1"/>
  <c r="Y563" i="1" s="1"/>
  <c r="S430" i="1"/>
  <c r="Y430" i="1" s="1"/>
  <c r="S435" i="1"/>
  <c r="Y435" i="1" s="1"/>
  <c r="S438" i="1"/>
  <c r="Y438" i="1" s="1"/>
  <c r="Y481" i="1"/>
  <c r="S486" i="1"/>
  <c r="Y486" i="1" s="1"/>
  <c r="Y456" i="1"/>
  <c r="S446" i="1"/>
  <c r="Y446" i="1" s="1"/>
  <c r="S478" i="1"/>
  <c r="Y478" i="1" s="1"/>
  <c r="Y493" i="1"/>
  <c r="Y426" i="1"/>
  <c r="Y424" i="1"/>
  <c r="Y437" i="1"/>
  <c r="S439" i="1"/>
  <c r="Y439" i="1" s="1"/>
  <c r="Y447" i="1"/>
  <c r="S454" i="1"/>
  <c r="Y454" i="1" s="1"/>
  <c r="S457" i="1"/>
  <c r="Y457" i="1" s="1"/>
  <c r="S459" i="1"/>
  <c r="Y459" i="1" s="1"/>
  <c r="Y461" i="1"/>
  <c r="S489" i="1"/>
  <c r="Y489" i="1" s="1"/>
  <c r="S491" i="1"/>
  <c r="Y491" i="1" s="1"/>
  <c r="S419" i="1"/>
  <c r="S414" i="1"/>
  <c r="I422" i="1"/>
  <c r="R377" i="1"/>
  <c r="S377" i="1" s="1"/>
  <c r="S380" i="1"/>
  <c r="R385" i="1"/>
  <c r="S385" i="1" s="1"/>
  <c r="Y256" i="1"/>
  <c r="Y312" i="1"/>
  <c r="Y288" i="1"/>
  <c r="S257" i="1"/>
  <c r="Y257" i="1" s="1"/>
  <c r="Y276" i="1"/>
  <c r="S300" i="1"/>
  <c r="Y300" i="1" s="1"/>
  <c r="S314" i="1"/>
  <c r="Y314" i="1" s="1"/>
  <c r="X236" i="1"/>
  <c r="X227" i="1"/>
  <c r="X234" i="1"/>
  <c r="R238" i="1"/>
  <c r="S238" i="1" s="1"/>
  <c r="S226" i="1"/>
  <c r="S242" i="1"/>
  <c r="I218" i="1"/>
  <c r="S213" i="1"/>
  <c r="Y612" i="1" l="1"/>
  <c r="Y631" i="1"/>
  <c r="Y636" i="1"/>
  <c r="Y207" i="1"/>
  <c r="Y635" i="1"/>
  <c r="Y601" i="1"/>
  <c r="Y609" i="1"/>
  <c r="Y371" i="1"/>
  <c r="Y632" i="1"/>
  <c r="Y637" i="1"/>
  <c r="Y596" i="1"/>
  <c r="Y583" i="1"/>
  <c r="Y619" i="1"/>
  <c r="Y625" i="1"/>
  <c r="Y602" i="1"/>
  <c r="Y643" i="1"/>
  <c r="Y627" i="1"/>
  <c r="Y620" i="1"/>
  <c r="Y641" i="1"/>
  <c r="Y616" i="1"/>
  <c r="Y579" i="1"/>
  <c r="Y639" i="1"/>
  <c r="Y589" i="1"/>
  <c r="Y618" i="1"/>
  <c r="Y571" i="1"/>
  <c r="Y593" i="1"/>
  <c r="Z560" i="1"/>
  <c r="Y236" i="1"/>
  <c r="Y581" i="1"/>
  <c r="Y586" i="1"/>
  <c r="Y622" i="1"/>
  <c r="Y607" i="1"/>
  <c r="Y597" i="1"/>
  <c r="Y611" i="1"/>
  <c r="Y577" i="1"/>
  <c r="Y626" i="1"/>
  <c r="Y628" i="1"/>
  <c r="Y417" i="1"/>
  <c r="Y413" i="1"/>
  <c r="Y421" i="1"/>
  <c r="Y242" i="1"/>
  <c r="Y406" i="1"/>
  <c r="Z553" i="1"/>
  <c r="Z566" i="1"/>
  <c r="Z564" i="1"/>
  <c r="Y621" i="1"/>
  <c r="Y587" i="1"/>
  <c r="Y615" i="1"/>
  <c r="Z554" i="1"/>
  <c r="Y640" i="1"/>
  <c r="Y595" i="1"/>
  <c r="Y588" i="1"/>
  <c r="Z558" i="1"/>
  <c r="Z568" i="1"/>
  <c r="Z562" i="1"/>
  <c r="Z559" i="1"/>
  <c r="Y221" i="1"/>
  <c r="Y381" i="1"/>
  <c r="Z565" i="1"/>
  <c r="Y580" i="1"/>
  <c r="Y388" i="1"/>
  <c r="Z546" i="1"/>
  <c r="Y598" i="1"/>
  <c r="Z555" i="1"/>
  <c r="Y404" i="1"/>
  <c r="Y585" i="1"/>
  <c r="Y603" i="1"/>
  <c r="Z552" i="1"/>
  <c r="Y633" i="1"/>
  <c r="Y584" i="1"/>
  <c r="Z569" i="1"/>
  <c r="Z567" i="1"/>
  <c r="Z561" i="1"/>
  <c r="Y395" i="1"/>
  <c r="Y614" i="1"/>
  <c r="Y599" i="1"/>
  <c r="Y610" i="1"/>
  <c r="Y232" i="1"/>
  <c r="Y222" i="1"/>
  <c r="Y217" i="1"/>
  <c r="Y605" i="1"/>
  <c r="Y570" i="1"/>
  <c r="Y606" i="1"/>
  <c r="Y617" i="1"/>
  <c r="Z557" i="1"/>
  <c r="Y225" i="1"/>
  <c r="Y575" i="1"/>
  <c r="Y613" i="1"/>
  <c r="Z556" i="1"/>
  <c r="Z551" i="1"/>
  <c r="Y211" i="1"/>
  <c r="Y578" i="1"/>
  <c r="Y600" i="1"/>
  <c r="Z563" i="1"/>
  <c r="Y592" i="1"/>
  <c r="Y590" i="1"/>
  <c r="Y623" i="1"/>
  <c r="Y638" i="1"/>
  <c r="Y630" i="1"/>
  <c r="Y642" i="1"/>
  <c r="Y608" i="1"/>
  <c r="Y574" i="1"/>
  <c r="Y573" i="1"/>
  <c r="Y582" i="1"/>
  <c r="Y591" i="1"/>
  <c r="Y604" i="1"/>
  <c r="Z535" i="1"/>
  <c r="Z529" i="1"/>
  <c r="Z540" i="1"/>
  <c r="Z536" i="1"/>
  <c r="Y227" i="1"/>
  <c r="Z541" i="1"/>
  <c r="Y210" i="1"/>
  <c r="Y392" i="1"/>
  <c r="Y228" i="1"/>
  <c r="Y200" i="1"/>
  <c r="Y374" i="1"/>
  <c r="Y370" i="1"/>
  <c r="Z534" i="1"/>
  <c r="Y372" i="1"/>
  <c r="Y403" i="1"/>
  <c r="Y237" i="1"/>
  <c r="Y212" i="1"/>
  <c r="Y218" i="1"/>
  <c r="Y216" i="1"/>
  <c r="Y390" i="1"/>
  <c r="Y369" i="1"/>
  <c r="Y397" i="1"/>
  <c r="Y415" i="1"/>
  <c r="Z526" i="1"/>
  <c r="Z545" i="1"/>
  <c r="Z532" i="1"/>
  <c r="Z542" i="1"/>
  <c r="Y419" i="1"/>
  <c r="Y238" i="1"/>
  <c r="Y383" i="1"/>
  <c r="Z530" i="1"/>
  <c r="Y418" i="1"/>
  <c r="Z527" i="1"/>
  <c r="Z543" i="1"/>
  <c r="Z550" i="1"/>
  <c r="Y387" i="1"/>
  <c r="Y396" i="1"/>
  <c r="Y411" i="1"/>
  <c r="Z538" i="1"/>
  <c r="Z531" i="1"/>
  <c r="Y407" i="1"/>
  <c r="Y379" i="1"/>
  <c r="Y206" i="1"/>
  <c r="Z528" i="1"/>
  <c r="Z539" i="1"/>
  <c r="Y375" i="1"/>
  <c r="Y245" i="1"/>
  <c r="Y248" i="1"/>
  <c r="Y208" i="1"/>
  <c r="Y205" i="1"/>
  <c r="Z547" i="1"/>
  <c r="Y399" i="1"/>
  <c r="Z548" i="1"/>
  <c r="Z525" i="1"/>
  <c r="Z537" i="1"/>
  <c r="Z544" i="1"/>
  <c r="Z549" i="1"/>
  <c r="Z533" i="1"/>
  <c r="Y384" i="1"/>
  <c r="Z271" i="1"/>
  <c r="AB271" i="1" s="1"/>
  <c r="Y423" i="1"/>
  <c r="Y223" i="1"/>
  <c r="Y203" i="1"/>
  <c r="Y241" i="1"/>
  <c r="Y224" i="1"/>
  <c r="Y240" i="1"/>
  <c r="Y231" i="1"/>
  <c r="Y412" i="1"/>
  <c r="Z303" i="1"/>
  <c r="AB303" i="1" s="1"/>
  <c r="Z504" i="1"/>
  <c r="AB504" i="1" s="1"/>
  <c r="Z434" i="1"/>
  <c r="AB434" i="1" s="1"/>
  <c r="Z284" i="1"/>
  <c r="AB284" i="1" s="1"/>
  <c r="Z463" i="1"/>
  <c r="AB463" i="1" s="1"/>
  <c r="Y410" i="1"/>
  <c r="Z297" i="1"/>
  <c r="Y198" i="1"/>
  <c r="Z446" i="1"/>
  <c r="AB446" i="1" s="1"/>
  <c r="Z484" i="1"/>
  <c r="AB484" i="1" s="1"/>
  <c r="Z485" i="1"/>
  <c r="AB485" i="1" s="1"/>
  <c r="Z487" i="1"/>
  <c r="AB487" i="1" s="1"/>
  <c r="Z295" i="1"/>
  <c r="AB295" i="1" s="1"/>
  <c r="Z474" i="1"/>
  <c r="AB474" i="1" s="1"/>
  <c r="Y201" i="1"/>
  <c r="Y393" i="1"/>
  <c r="Y247" i="1"/>
  <c r="Z503" i="1"/>
  <c r="AB503" i="1" s="1"/>
  <c r="Z516" i="1"/>
  <c r="AB516" i="1" s="1"/>
  <c r="Z262" i="1"/>
  <c r="Z496" i="1"/>
  <c r="AB496" i="1" s="1"/>
  <c r="Z482" i="1"/>
  <c r="AB482" i="1" s="1"/>
  <c r="Y409" i="1"/>
  <c r="Z311" i="1"/>
  <c r="AB311" i="1" s="1"/>
  <c r="Z301" i="1"/>
  <c r="AB301" i="1" s="1"/>
  <c r="Z439" i="1"/>
  <c r="AB439" i="1" s="1"/>
  <c r="Z466" i="1"/>
  <c r="AB466" i="1" s="1"/>
  <c r="Z449" i="1"/>
  <c r="AB449" i="1" s="1"/>
  <c r="Z464" i="1"/>
  <c r="AB464" i="1" s="1"/>
  <c r="Y394" i="1"/>
  <c r="Y420" i="1"/>
  <c r="Z291" i="1"/>
  <c r="AB291" i="1" s="1"/>
  <c r="Y230" i="1"/>
  <c r="Y398" i="1"/>
  <c r="Y386" i="1"/>
  <c r="Z507" i="1"/>
  <c r="AB507" i="1" s="1"/>
  <c r="Z441" i="1"/>
  <c r="AB441" i="1" s="1"/>
  <c r="Z310" i="1"/>
  <c r="AB310" i="1" s="1"/>
  <c r="Z453" i="1"/>
  <c r="AB453" i="1" s="1"/>
  <c r="Z307" i="1"/>
  <c r="Y209" i="1"/>
  <c r="Y235" i="1"/>
  <c r="Z494" i="1"/>
  <c r="AB494" i="1" s="1"/>
  <c r="Z491" i="1"/>
  <c r="AB491" i="1" s="1"/>
  <c r="Z511" i="1"/>
  <c r="AB511" i="1" s="1"/>
  <c r="Z468" i="1"/>
  <c r="AB468" i="1" s="1"/>
  <c r="Z472" i="1"/>
  <c r="AB472" i="1" s="1"/>
  <c r="Y199" i="1"/>
  <c r="Z480" i="1"/>
  <c r="AB480" i="1" s="1"/>
  <c r="Y243" i="1"/>
  <c r="Z273" i="1"/>
  <c r="AB273" i="1" s="1"/>
  <c r="Z265" i="1"/>
  <c r="AB265" i="1" s="1"/>
  <c r="Z266" i="1"/>
  <c r="AB266" i="1" s="1"/>
  <c r="Z289" i="1"/>
  <c r="AB289" i="1" s="1"/>
  <c r="Y378" i="1"/>
  <c r="Y215" i="1"/>
  <c r="Z300" i="1"/>
  <c r="AB300" i="1" s="1"/>
  <c r="Z299" i="1"/>
  <c r="AB299" i="1" s="1"/>
  <c r="Z437" i="1"/>
  <c r="AB437" i="1" s="1"/>
  <c r="Z435" i="1"/>
  <c r="AB435" i="1" s="1"/>
  <c r="Z267" i="1"/>
  <c r="AB267" i="1" s="1"/>
  <c r="Z288" i="1"/>
  <c r="AB288" i="1" s="1"/>
  <c r="Z457" i="1"/>
  <c r="AB457" i="1" s="1"/>
  <c r="Z426" i="1"/>
  <c r="AB426" i="1" s="1"/>
  <c r="Z481" i="1"/>
  <c r="AB481" i="1" s="1"/>
  <c r="Z467" i="1"/>
  <c r="AB467" i="1" s="1"/>
  <c r="Z428" i="1"/>
  <c r="AB428" i="1" s="1"/>
  <c r="Z492" i="1"/>
  <c r="AB492" i="1" s="1"/>
  <c r="Z264" i="1"/>
  <c r="AB264" i="1" s="1"/>
  <c r="Y373" i="1"/>
  <c r="Z454" i="1"/>
  <c r="AB454" i="1" s="1"/>
  <c r="Z476" i="1"/>
  <c r="AB476" i="1" s="1"/>
  <c r="Z493" i="1"/>
  <c r="AB493" i="1" s="1"/>
  <c r="Z523" i="1"/>
  <c r="AB523" i="1" s="1"/>
  <c r="Z425" i="1"/>
  <c r="AB425" i="1" s="1"/>
  <c r="Z270" i="1"/>
  <c r="AB270" i="1" s="1"/>
  <c r="Z490" i="1"/>
  <c r="AB490" i="1" s="1"/>
  <c r="Z521" i="1"/>
  <c r="AB521" i="1" s="1"/>
  <c r="Z522" i="1"/>
  <c r="AB522" i="1" s="1"/>
  <c r="Z302" i="1"/>
  <c r="AB302" i="1" s="1"/>
  <c r="Z255" i="1"/>
  <c r="AB255" i="1" s="1"/>
  <c r="Z309" i="1"/>
  <c r="AB309" i="1" s="1"/>
  <c r="Y233" i="1"/>
  <c r="Z312" i="1"/>
  <c r="AB312" i="1" s="1"/>
  <c r="Y405" i="1"/>
  <c r="Z427" i="1"/>
  <c r="AB427" i="1" s="1"/>
  <c r="Z298" i="1"/>
  <c r="Y249" i="1"/>
  <c r="Z314" i="1"/>
  <c r="AB314" i="1" s="1"/>
  <c r="Z269" i="1"/>
  <c r="AB269" i="1" s="1"/>
  <c r="Z272" i="1"/>
  <c r="Z447" i="1"/>
  <c r="AB447" i="1" s="1"/>
  <c r="Z444" i="1"/>
  <c r="AB444" i="1" s="1"/>
  <c r="Z478" i="1"/>
  <c r="AB478" i="1" s="1"/>
  <c r="Z274" i="1"/>
  <c r="AB274" i="1" s="1"/>
  <c r="Z290" i="1"/>
  <c r="AB290" i="1" s="1"/>
  <c r="Z279" i="1"/>
  <c r="AB279" i="1" s="1"/>
  <c r="Z254" i="1"/>
  <c r="AB254" i="1" s="1"/>
  <c r="Y251" i="1"/>
  <c r="Z261" i="1"/>
  <c r="AB261" i="1" s="1"/>
  <c r="Z469" i="1"/>
  <c r="AB469" i="1" s="1"/>
  <c r="Z510" i="1"/>
  <c r="AB510" i="1" s="1"/>
  <c r="Z498" i="1"/>
  <c r="AB498" i="1" s="1"/>
  <c r="Z436" i="1"/>
  <c r="AB436" i="1" s="1"/>
  <c r="Z258" i="1"/>
  <c r="AB258" i="1" s="1"/>
  <c r="Z280" i="1"/>
  <c r="AB280" i="1" s="1"/>
  <c r="Y402" i="1"/>
  <c r="Z479" i="1"/>
  <c r="AB479" i="1" s="1"/>
  <c r="Z519" i="1"/>
  <c r="AB519" i="1" s="1"/>
  <c r="Z520" i="1"/>
  <c r="AB520" i="1" s="1"/>
  <c r="Z455" i="1"/>
  <c r="AB455" i="1" s="1"/>
  <c r="Z477" i="1"/>
  <c r="AB477" i="1" s="1"/>
  <c r="Z283" i="1"/>
  <c r="AB283" i="1" s="1"/>
  <c r="Z281" i="1"/>
  <c r="AB281" i="1" s="1"/>
  <c r="Y416" i="1"/>
  <c r="Z429" i="1"/>
  <c r="AB429" i="1" s="1"/>
  <c r="Z471" i="1"/>
  <c r="AB471" i="1" s="1"/>
  <c r="Z502" i="1"/>
  <c r="AB502" i="1" s="1"/>
  <c r="Z462" i="1"/>
  <c r="AB462" i="1" s="1"/>
  <c r="Z448" i="1"/>
  <c r="AB448" i="1" s="1"/>
  <c r="Z451" i="1"/>
  <c r="AB451" i="1" s="1"/>
  <c r="Y220" i="1"/>
  <c r="Z440" i="1"/>
  <c r="AB440" i="1" s="1"/>
  <c r="Z499" i="1"/>
  <c r="AB499" i="1" s="1"/>
  <c r="Z313" i="1"/>
  <c r="AB313" i="1" s="1"/>
  <c r="Z443" i="1"/>
  <c r="AB443" i="1" s="1"/>
  <c r="Z293" i="1"/>
  <c r="AB293" i="1" s="1"/>
  <c r="Z450" i="1"/>
  <c r="AB450" i="1" s="1"/>
  <c r="Z488" i="1"/>
  <c r="AB488" i="1" s="1"/>
  <c r="Z304" i="1"/>
  <c r="AB304" i="1" s="1"/>
  <c r="Y376" i="1"/>
  <c r="Z486" i="1"/>
  <c r="AB486" i="1" s="1"/>
  <c r="Z495" i="1"/>
  <c r="AB495" i="1" s="1"/>
  <c r="Z431" i="1"/>
  <c r="AB431" i="1" s="1"/>
  <c r="Z475" i="1"/>
  <c r="AB475" i="1" s="1"/>
  <c r="Z497" i="1"/>
  <c r="AB497" i="1" s="1"/>
  <c r="Z442" i="1"/>
  <c r="AB442" i="1" s="1"/>
  <c r="Z509" i="1"/>
  <c r="AB509" i="1" s="1"/>
  <c r="Z524" i="1"/>
  <c r="AB524" i="1" s="1"/>
  <c r="Z460" i="1"/>
  <c r="AB460" i="1" s="1"/>
  <c r="Z285" i="1"/>
  <c r="AB285" i="1" s="1"/>
  <c r="Z268" i="1"/>
  <c r="AB268" i="1" s="1"/>
  <c r="Z286" i="1"/>
  <c r="AB286" i="1" s="1"/>
  <c r="Z253" i="1"/>
  <c r="AB253" i="1" s="1"/>
  <c r="Z305" i="1"/>
  <c r="AB305" i="1" s="1"/>
  <c r="Z459" i="1"/>
  <c r="AB459" i="1" s="1"/>
  <c r="Z489" i="1"/>
  <c r="AB489" i="1" s="1"/>
  <c r="Z483" i="1"/>
  <c r="AB483" i="1" s="1"/>
  <c r="Z501" i="1"/>
  <c r="AB501" i="1" s="1"/>
  <c r="Z308" i="1"/>
  <c r="AB308" i="1" s="1"/>
  <c r="Z433" i="1"/>
  <c r="AB433" i="1" s="1"/>
  <c r="Z514" i="1"/>
  <c r="AB514" i="1" s="1"/>
  <c r="Z259" i="1"/>
  <c r="AB259" i="1" s="1"/>
  <c r="Y239" i="1"/>
  <c r="Z287" i="1"/>
  <c r="AB287" i="1" s="1"/>
  <c r="Z292" i="1"/>
  <c r="AB292" i="1" s="1"/>
  <c r="Y377" i="1"/>
  <c r="Y422" i="1"/>
  <c r="Z430" i="1"/>
  <c r="AB430" i="1" s="1"/>
  <c r="Z445" i="1"/>
  <c r="AB445" i="1" s="1"/>
  <c r="Z506" i="1"/>
  <c r="AB506" i="1" s="1"/>
  <c r="Z306" i="1"/>
  <c r="Z296" i="1"/>
  <c r="AB296" i="1" s="1"/>
  <c r="Z277" i="1"/>
  <c r="AB277" i="1" s="1"/>
  <c r="Y382" i="1"/>
  <c r="Y414" i="1"/>
  <c r="Z465" i="1"/>
  <c r="AB465" i="1" s="1"/>
  <c r="Z512" i="1"/>
  <c r="AB512" i="1" s="1"/>
  <c r="Z263" i="1"/>
  <c r="AB263" i="1" s="1"/>
  <c r="Y214" i="1"/>
  <c r="Y229" i="1"/>
  <c r="Z282" i="1"/>
  <c r="AB282" i="1" s="1"/>
  <c r="Z456" i="1"/>
  <c r="AB456" i="1" s="1"/>
  <c r="Z515" i="1"/>
  <c r="AB515" i="1" s="1"/>
  <c r="Z500" i="1"/>
  <c r="AB500" i="1" s="1"/>
  <c r="Z276" i="1"/>
  <c r="AB276" i="1" s="1"/>
  <c r="Z432" i="1"/>
  <c r="AB432" i="1" s="1"/>
  <c r="Z452" i="1"/>
  <c r="AB452" i="1" s="1"/>
  <c r="Z517" i="1"/>
  <c r="AB517" i="1" s="1"/>
  <c r="Z278" i="1"/>
  <c r="AB278" i="1" s="1"/>
  <c r="Z294" i="1"/>
  <c r="AB294" i="1" s="1"/>
  <c r="Y226" i="1"/>
  <c r="Y219" i="1"/>
  <c r="Y246" i="1"/>
  <c r="Z260" i="1"/>
  <c r="AB260" i="1" s="1"/>
  <c r="Z315" i="1"/>
  <c r="AB315" i="1" s="1"/>
  <c r="Y391" i="1"/>
  <c r="Y250" i="1"/>
  <c r="Z257" i="1"/>
  <c r="AB257" i="1" s="1"/>
  <c r="Z256" i="1"/>
  <c r="AB256" i="1" s="1"/>
  <c r="Y408" i="1"/>
  <c r="Z461" i="1"/>
  <c r="AB461" i="1" s="1"/>
  <c r="Z438" i="1"/>
  <c r="AB438" i="1" s="1"/>
  <c r="Z424" i="1"/>
  <c r="AB424" i="1" s="1"/>
  <c r="Z473" i="1"/>
  <c r="AB473" i="1" s="1"/>
  <c r="Z505" i="1"/>
  <c r="AB505" i="1" s="1"/>
  <c r="Z513" i="1"/>
  <c r="AB513" i="1" s="1"/>
  <c r="Z458" i="1"/>
  <c r="AB458" i="1" s="1"/>
  <c r="Z518" i="1"/>
  <c r="AB518" i="1" s="1"/>
  <c r="Z508" i="1"/>
  <c r="AB508" i="1" s="1"/>
  <c r="Z470" i="1"/>
  <c r="AB470" i="1" s="1"/>
  <c r="Z275" i="1"/>
  <c r="AB275" i="1" s="1"/>
  <c r="Y400" i="1"/>
  <c r="Y401" i="1"/>
  <c r="Y389" i="1"/>
  <c r="Y385" i="1"/>
  <c r="Y380" i="1"/>
  <c r="AB297" i="1"/>
  <c r="AB262" i="1"/>
  <c r="AB298" i="1"/>
  <c r="AB307" i="1"/>
  <c r="AB306" i="1"/>
  <c r="AB272" i="1"/>
  <c r="Y252" i="1"/>
  <c r="Y234" i="1"/>
  <c r="Y244" i="1"/>
  <c r="Y213" i="1"/>
  <c r="Y204" i="1"/>
  <c r="Y202" i="1"/>
  <c r="Z239" i="1" l="1"/>
  <c r="Z251" i="1"/>
  <c r="Z233" i="1"/>
  <c r="Z245" i="1"/>
  <c r="AB245" i="1" s="1"/>
  <c r="Z242" i="1"/>
  <c r="Z238" i="1"/>
  <c r="AB238" i="1" s="1"/>
  <c r="Z227" i="1"/>
  <c r="AB227" i="1" s="1"/>
  <c r="Z235" i="1"/>
  <c r="AB235" i="1" s="1"/>
  <c r="Z247" i="1"/>
  <c r="Z249" i="1"/>
  <c r="Z226" i="1"/>
  <c r="Z240" i="1"/>
  <c r="AB240" i="1" s="1"/>
  <c r="Z236" i="1"/>
  <c r="AB236" i="1" s="1"/>
  <c r="Z243" i="1"/>
  <c r="AB243" i="1" s="1"/>
  <c r="Z244" i="1"/>
  <c r="AB244" i="1" s="1"/>
  <c r="Z232" i="1"/>
  <c r="AB232" i="1" s="1"/>
  <c r="Z224" i="1"/>
  <c r="Z228" i="1"/>
  <c r="Z246" i="1"/>
  <c r="Z230" i="1"/>
  <c r="AB230" i="1" s="1"/>
  <c r="Z234" i="1"/>
  <c r="AB234" i="1" s="1"/>
  <c r="Z225" i="1"/>
  <c r="AB225" i="1" s="1"/>
  <c r="Z231" i="1"/>
  <c r="AB231" i="1" s="1"/>
  <c r="Z250" i="1"/>
  <c r="AB250" i="1" s="1"/>
  <c r="Z229" i="1"/>
  <c r="Z241" i="1"/>
  <c r="Z248" i="1"/>
  <c r="Z237" i="1"/>
  <c r="Z208" i="1"/>
  <c r="AB208" i="1" s="1"/>
  <c r="AB224" i="1"/>
  <c r="Z372" i="1"/>
  <c r="AB372" i="1" s="1"/>
  <c r="Z207" i="1"/>
  <c r="AB207" i="1" s="1"/>
  <c r="Z210" i="1"/>
  <c r="AB210" i="1" s="1"/>
  <c r="Z413" i="1"/>
  <c r="AB413" i="1" s="1"/>
  <c r="Z396" i="1"/>
  <c r="AB396" i="1" s="1"/>
  <c r="Z398" i="1"/>
  <c r="AB398" i="1" s="1"/>
  <c r="Z380" i="1"/>
  <c r="AB380" i="1" s="1"/>
  <c r="Z402" i="1"/>
  <c r="AB402" i="1" s="1"/>
  <c r="Z405" i="1"/>
  <c r="AB405" i="1" s="1"/>
  <c r="Z222" i="1"/>
  <c r="AB222" i="1" s="1"/>
  <c r="Z393" i="1"/>
  <c r="AB393" i="1" s="1"/>
  <c r="Z390" i="1"/>
  <c r="AB390" i="1" s="1"/>
  <c r="Z212" i="1"/>
  <c r="AB212" i="1" s="1"/>
  <c r="Z200" i="1"/>
  <c r="AB200" i="1" s="1"/>
  <c r="Z385" i="1"/>
  <c r="AB385" i="1" s="1"/>
  <c r="Z422" i="1"/>
  <c r="AB422" i="1" s="1"/>
  <c r="Z205" i="1"/>
  <c r="AB205" i="1" s="1"/>
  <c r="Z416" i="1"/>
  <c r="AB416" i="1" s="1"/>
  <c r="Z417" i="1"/>
  <c r="AB417" i="1" s="1"/>
  <c r="Z375" i="1"/>
  <c r="AB375" i="1" s="1"/>
  <c r="Z209" i="1"/>
  <c r="AB209" i="1" s="1"/>
  <c r="Z379" i="1"/>
  <c r="AB379" i="1" s="1"/>
  <c r="Z201" i="1"/>
  <c r="AB201" i="1" s="1"/>
  <c r="Z399" i="1"/>
  <c r="AB399" i="1" s="1"/>
  <c r="Z203" i="1"/>
  <c r="AB203" i="1" s="1"/>
  <c r="Z389" i="1"/>
  <c r="AB389" i="1" s="1"/>
  <c r="Z408" i="1"/>
  <c r="AB408" i="1" s="1"/>
  <c r="Z219" i="1"/>
  <c r="AB219" i="1" s="1"/>
  <c r="Z377" i="1"/>
  <c r="AB377" i="1" s="1"/>
  <c r="Z373" i="1"/>
  <c r="AB373" i="1" s="1"/>
  <c r="Z419" i="1"/>
  <c r="AB419" i="1" s="1"/>
  <c r="Z409" i="1"/>
  <c r="AB409" i="1" s="1"/>
  <c r="Z384" i="1"/>
  <c r="AB384" i="1" s="1"/>
  <c r="Z421" i="1"/>
  <c r="AB421" i="1" s="1"/>
  <c r="Z216" i="1"/>
  <c r="AB216" i="1" s="1"/>
  <c r="Z217" i="1"/>
  <c r="AB217" i="1" s="1"/>
  <c r="Z423" i="1"/>
  <c r="AB423" i="1" s="1"/>
  <c r="Z418" i="1"/>
  <c r="AB418" i="1" s="1"/>
  <c r="Z401" i="1"/>
  <c r="AB401" i="1" s="1"/>
  <c r="Z395" i="1"/>
  <c r="AB395" i="1" s="1"/>
  <c r="Z204" i="1"/>
  <c r="AB204" i="1" s="1"/>
  <c r="Z400" i="1"/>
  <c r="AB400" i="1" s="1"/>
  <c r="Z415" i="1"/>
  <c r="AB415" i="1" s="1"/>
  <c r="Z376" i="1"/>
  <c r="AB376" i="1" s="1"/>
  <c r="Z211" i="1"/>
  <c r="AB211" i="1" s="1"/>
  <c r="Z397" i="1"/>
  <c r="AB397" i="1" s="1"/>
  <c r="Z198" i="1"/>
  <c r="AB198" i="1" s="1"/>
  <c r="Z403" i="1"/>
  <c r="AB403" i="1" s="1"/>
  <c r="Z213" i="1"/>
  <c r="AB213" i="1" s="1"/>
  <c r="Z414" i="1"/>
  <c r="AB414" i="1" s="1"/>
  <c r="Z220" i="1"/>
  <c r="AB220" i="1" s="1"/>
  <c r="Z215" i="1"/>
  <c r="AB215" i="1" s="1"/>
  <c r="Z411" i="1"/>
  <c r="AB411" i="1" s="1"/>
  <c r="Z383" i="1"/>
  <c r="AB383" i="1" s="1"/>
  <c r="Z223" i="1"/>
  <c r="AB223" i="1" s="1"/>
  <c r="Z371" i="1"/>
  <c r="AB371" i="1" s="1"/>
  <c r="Z199" i="1"/>
  <c r="AB199" i="1" s="1"/>
  <c r="Z394" i="1"/>
  <c r="AB394" i="1" s="1"/>
  <c r="Z202" i="1"/>
  <c r="AB202" i="1" s="1"/>
  <c r="Z221" i="1"/>
  <c r="AB221" i="1" s="1"/>
  <c r="Z381" i="1"/>
  <c r="AB381" i="1" s="1"/>
  <c r="Z374" i="1"/>
  <c r="AB374" i="1" s="1"/>
  <c r="Z206" i="1"/>
  <c r="AB206" i="1" s="1"/>
  <c r="Z407" i="1"/>
  <c r="AB407" i="1" s="1"/>
  <c r="AB241" i="1"/>
  <c r="Z391" i="1"/>
  <c r="AB391" i="1" s="1"/>
  <c r="Z214" i="1"/>
  <c r="AB214" i="1" s="1"/>
  <c r="Z382" i="1"/>
  <c r="AB382" i="1" s="1"/>
  <c r="Z387" i="1"/>
  <c r="AB387" i="1" s="1"/>
  <c r="Z388" i="1"/>
  <c r="AB388" i="1" s="1"/>
  <c r="Z378" i="1"/>
  <c r="AB378" i="1" s="1"/>
  <c r="Z392" i="1"/>
  <c r="AB392" i="1" s="1"/>
  <c r="Z386" i="1"/>
  <c r="AB386" i="1" s="1"/>
  <c r="Z420" i="1"/>
  <c r="AB420" i="1" s="1"/>
  <c r="Z404" i="1"/>
  <c r="AB404" i="1" s="1"/>
  <c r="Z412" i="1"/>
  <c r="AB412" i="1" s="1"/>
  <c r="Z369" i="1"/>
  <c r="AB369" i="1" s="1"/>
  <c r="Z218" i="1"/>
  <c r="AB218" i="1" s="1"/>
  <c r="Z410" i="1"/>
  <c r="AB410" i="1" s="1"/>
  <c r="Z370" i="1"/>
  <c r="AB370" i="1" s="1"/>
  <c r="Z406" i="1"/>
  <c r="AB406" i="1" s="1"/>
  <c r="AB233" i="1"/>
  <c r="AB252" i="1"/>
  <c r="AB237" i="1"/>
  <c r="AB242" i="1"/>
  <c r="AB229" i="1"/>
  <c r="AB246" i="1"/>
  <c r="AB228" i="1"/>
  <c r="AB226" i="1"/>
  <c r="AB251" i="1"/>
  <c r="AB249" i="1"/>
  <c r="AB247" i="1"/>
  <c r="AB248" i="1"/>
  <c r="AB239" i="1"/>
  <c r="X197" i="1"/>
  <c r="R197" i="1"/>
  <c r="L197" i="1"/>
  <c r="I197" i="1"/>
  <c r="X196" i="1"/>
  <c r="R196" i="1"/>
  <c r="L196" i="1"/>
  <c r="I196" i="1"/>
  <c r="X195" i="1"/>
  <c r="R195" i="1"/>
  <c r="L195" i="1"/>
  <c r="I195" i="1"/>
  <c r="X194" i="1"/>
  <c r="R194" i="1"/>
  <c r="L194" i="1"/>
  <c r="I194" i="1"/>
  <c r="X193" i="1"/>
  <c r="R193" i="1"/>
  <c r="L193" i="1"/>
  <c r="I193" i="1"/>
  <c r="X192" i="1"/>
  <c r="R192" i="1"/>
  <c r="L192" i="1"/>
  <c r="I192" i="1"/>
  <c r="X191" i="1"/>
  <c r="R191" i="1"/>
  <c r="L191" i="1"/>
  <c r="I191" i="1"/>
  <c r="X190" i="1"/>
  <c r="R190" i="1"/>
  <c r="L190" i="1"/>
  <c r="I190" i="1"/>
  <c r="X189" i="1"/>
  <c r="R189" i="1"/>
  <c r="L189" i="1"/>
  <c r="I189" i="1"/>
  <c r="X188" i="1"/>
  <c r="R188" i="1"/>
  <c r="L188" i="1"/>
  <c r="I188" i="1"/>
  <c r="X187" i="1"/>
  <c r="R187" i="1"/>
  <c r="L187" i="1"/>
  <c r="I187" i="1"/>
  <c r="X186" i="1"/>
  <c r="R186" i="1"/>
  <c r="L186" i="1"/>
  <c r="I186" i="1"/>
  <c r="X185" i="1"/>
  <c r="R185" i="1"/>
  <c r="L185" i="1"/>
  <c r="I185" i="1"/>
  <c r="X184" i="1"/>
  <c r="R184" i="1"/>
  <c r="L184" i="1"/>
  <c r="I184" i="1"/>
  <c r="X183" i="1"/>
  <c r="R183" i="1"/>
  <c r="L183" i="1"/>
  <c r="I183" i="1"/>
  <c r="X182" i="1"/>
  <c r="R182" i="1"/>
  <c r="L182" i="1"/>
  <c r="I182" i="1"/>
  <c r="X181" i="1"/>
  <c r="R181" i="1"/>
  <c r="L181" i="1"/>
  <c r="I181" i="1"/>
  <c r="X180" i="1"/>
  <c r="R180" i="1"/>
  <c r="L180" i="1"/>
  <c r="I180" i="1"/>
  <c r="X179" i="1"/>
  <c r="R179" i="1"/>
  <c r="L179" i="1"/>
  <c r="I179" i="1"/>
  <c r="X178" i="1"/>
  <c r="R178" i="1"/>
  <c r="L178" i="1"/>
  <c r="I178" i="1"/>
  <c r="X177" i="1"/>
  <c r="R177" i="1"/>
  <c r="L177" i="1"/>
  <c r="I177" i="1"/>
  <c r="X176" i="1"/>
  <c r="R176" i="1"/>
  <c r="L176" i="1"/>
  <c r="I176" i="1"/>
  <c r="X175" i="1"/>
  <c r="R175" i="1"/>
  <c r="L175" i="1"/>
  <c r="I175" i="1"/>
  <c r="X174" i="1"/>
  <c r="R174" i="1"/>
  <c r="L174" i="1"/>
  <c r="I174" i="1"/>
  <c r="X173" i="1"/>
  <c r="R173" i="1"/>
  <c r="L173" i="1"/>
  <c r="I173" i="1"/>
  <c r="X172" i="1"/>
  <c r="R172" i="1"/>
  <c r="L172" i="1"/>
  <c r="I172" i="1"/>
  <c r="X171" i="1"/>
  <c r="R171" i="1"/>
  <c r="L171" i="1"/>
  <c r="I171" i="1"/>
  <c r="X170" i="1"/>
  <c r="R170" i="1"/>
  <c r="L170" i="1"/>
  <c r="I170" i="1"/>
  <c r="X169" i="1"/>
  <c r="R169" i="1"/>
  <c r="L169" i="1"/>
  <c r="I169" i="1"/>
  <c r="X168" i="1"/>
  <c r="R168" i="1"/>
  <c r="L168" i="1"/>
  <c r="I168" i="1"/>
  <c r="X167" i="1"/>
  <c r="R167" i="1"/>
  <c r="L167" i="1"/>
  <c r="I167" i="1"/>
  <c r="X166" i="1"/>
  <c r="R166" i="1"/>
  <c r="L166" i="1"/>
  <c r="I166" i="1"/>
  <c r="X165" i="1"/>
  <c r="R165" i="1"/>
  <c r="L165" i="1"/>
  <c r="I165" i="1"/>
  <c r="X164" i="1"/>
  <c r="R164" i="1"/>
  <c r="L164" i="1"/>
  <c r="I164" i="1"/>
  <c r="X163" i="1"/>
  <c r="R163" i="1"/>
  <c r="L163" i="1"/>
  <c r="I163" i="1"/>
  <c r="X162" i="1"/>
  <c r="R162" i="1"/>
  <c r="L162" i="1"/>
  <c r="I162" i="1"/>
  <c r="X161" i="1"/>
  <c r="R161" i="1"/>
  <c r="L161" i="1"/>
  <c r="I161" i="1"/>
  <c r="X160" i="1"/>
  <c r="R160" i="1"/>
  <c r="L160" i="1"/>
  <c r="I160" i="1"/>
  <c r="X159" i="1"/>
  <c r="R159" i="1"/>
  <c r="L159" i="1"/>
  <c r="I159" i="1"/>
  <c r="X158" i="1"/>
  <c r="R158" i="1"/>
  <c r="L158" i="1"/>
  <c r="I158" i="1"/>
  <c r="X157" i="1"/>
  <c r="R157" i="1"/>
  <c r="L157" i="1"/>
  <c r="I157" i="1"/>
  <c r="X156" i="1"/>
  <c r="R156" i="1"/>
  <c r="L156" i="1"/>
  <c r="I156" i="1"/>
  <c r="X155" i="1"/>
  <c r="R155" i="1"/>
  <c r="L155" i="1"/>
  <c r="I155" i="1"/>
  <c r="X154" i="1"/>
  <c r="R154" i="1"/>
  <c r="L154" i="1"/>
  <c r="I154" i="1"/>
  <c r="X153" i="1"/>
  <c r="R153" i="1"/>
  <c r="L153" i="1"/>
  <c r="I153" i="1"/>
  <c r="X152" i="1"/>
  <c r="R152" i="1"/>
  <c r="L152" i="1"/>
  <c r="I152" i="1"/>
  <c r="X151" i="1"/>
  <c r="R151" i="1"/>
  <c r="L151" i="1"/>
  <c r="I151" i="1"/>
  <c r="X150" i="1"/>
  <c r="R150" i="1"/>
  <c r="L150" i="1"/>
  <c r="I150" i="1"/>
  <c r="X149" i="1"/>
  <c r="R149" i="1"/>
  <c r="L149" i="1"/>
  <c r="I149" i="1"/>
  <c r="X148" i="1"/>
  <c r="R148" i="1"/>
  <c r="L148" i="1"/>
  <c r="I148" i="1"/>
  <c r="X147" i="1"/>
  <c r="R147" i="1"/>
  <c r="L147" i="1"/>
  <c r="I147" i="1"/>
  <c r="X146" i="1"/>
  <c r="R146" i="1"/>
  <c r="L146" i="1"/>
  <c r="I146" i="1"/>
  <c r="X145" i="1"/>
  <c r="R145" i="1"/>
  <c r="L145" i="1"/>
  <c r="I145" i="1"/>
  <c r="X144" i="1"/>
  <c r="R144" i="1"/>
  <c r="L144" i="1"/>
  <c r="I144" i="1"/>
  <c r="X143" i="1"/>
  <c r="R143" i="1"/>
  <c r="L143" i="1"/>
  <c r="I143" i="1"/>
  <c r="X142" i="1"/>
  <c r="R142" i="1"/>
  <c r="L142" i="1"/>
  <c r="I142" i="1"/>
  <c r="X141" i="1"/>
  <c r="R141" i="1"/>
  <c r="L141" i="1"/>
  <c r="I141" i="1"/>
  <c r="X140" i="1"/>
  <c r="R140" i="1"/>
  <c r="L140" i="1"/>
  <c r="I140" i="1"/>
  <c r="X139" i="1"/>
  <c r="R139" i="1"/>
  <c r="L139" i="1"/>
  <c r="I139" i="1"/>
  <c r="X138" i="1"/>
  <c r="R138" i="1"/>
  <c r="L138" i="1"/>
  <c r="I138" i="1"/>
  <c r="X137" i="1"/>
  <c r="R137" i="1"/>
  <c r="L137" i="1"/>
  <c r="I137" i="1"/>
  <c r="S137" i="1" l="1"/>
  <c r="S139" i="1"/>
  <c r="Y139" i="1"/>
  <c r="S141" i="1"/>
  <c r="Y141" i="1" s="1"/>
  <c r="S138" i="1"/>
  <c r="Y138" i="1" s="1"/>
  <c r="S140" i="1"/>
  <c r="Y140" i="1" s="1"/>
  <c r="S142" i="1"/>
  <c r="Y142" i="1" s="1"/>
  <c r="S144" i="1"/>
  <c r="Y144" i="1" s="1"/>
  <c r="S146" i="1"/>
  <c r="Y146" i="1" s="1"/>
  <c r="S148" i="1"/>
  <c r="Y148" i="1" s="1"/>
  <c r="S150" i="1"/>
  <c r="Y150" i="1" s="1"/>
  <c r="S152" i="1"/>
  <c r="Y152" i="1" s="1"/>
  <c r="S154" i="1"/>
  <c r="S156" i="1"/>
  <c r="Y156" i="1" s="1"/>
  <c r="Y137" i="1"/>
  <c r="S157" i="1"/>
  <c r="Y157" i="1" s="1"/>
  <c r="S159" i="1"/>
  <c r="Y159" i="1" s="1"/>
  <c r="S161" i="1"/>
  <c r="Y161" i="1" s="1"/>
  <c r="S163" i="1"/>
  <c r="Y163" i="1" s="1"/>
  <c r="S179" i="1"/>
  <c r="Y179" i="1"/>
  <c r="Y154" i="1"/>
  <c r="S158" i="1"/>
  <c r="Y158" i="1" s="1"/>
  <c r="S160" i="1"/>
  <c r="Y160" i="1" s="1"/>
  <c r="S162" i="1"/>
  <c r="Y162" i="1" s="1"/>
  <c r="S164" i="1"/>
  <c r="Y164" i="1" s="1"/>
  <c r="S166" i="1"/>
  <c r="Y166" i="1" s="1"/>
  <c r="S168" i="1"/>
  <c r="Y168" i="1" s="1"/>
  <c r="S170" i="1"/>
  <c r="Y170" i="1" s="1"/>
  <c r="S172" i="1"/>
  <c r="Y172" i="1" s="1"/>
  <c r="S174" i="1"/>
  <c r="Y174" i="1" s="1"/>
  <c r="S176" i="1"/>
  <c r="Y176" i="1" s="1"/>
  <c r="S178" i="1"/>
  <c r="Y178" i="1" s="1"/>
  <c r="S180" i="1"/>
  <c r="Y180" i="1" s="1"/>
  <c r="S182" i="1"/>
  <c r="Y182" i="1" s="1"/>
  <c r="S184" i="1"/>
  <c r="Y184" i="1" s="1"/>
  <c r="S186" i="1"/>
  <c r="Y186" i="1" s="1"/>
  <c r="S188" i="1"/>
  <c r="Y188" i="1" s="1"/>
  <c r="S190" i="1"/>
  <c r="Y190" i="1" s="1"/>
  <c r="S192" i="1"/>
  <c r="Y192" i="1" s="1"/>
  <c r="S194" i="1"/>
  <c r="Y194" i="1" s="1"/>
  <c r="S196" i="1"/>
  <c r="Y196" i="1" s="1"/>
  <c r="S143" i="1"/>
  <c r="Y143" i="1" s="1"/>
  <c r="S145" i="1"/>
  <c r="Y145" i="1" s="1"/>
  <c r="S147" i="1"/>
  <c r="Y147" i="1" s="1"/>
  <c r="S149" i="1"/>
  <c r="Y149" i="1" s="1"/>
  <c r="S151" i="1"/>
  <c r="Y151" i="1" s="1"/>
  <c r="S153" i="1"/>
  <c r="Y153" i="1" s="1"/>
  <c r="S155" i="1"/>
  <c r="Y155" i="1" s="1"/>
  <c r="S165" i="1"/>
  <c r="Y165" i="1" s="1"/>
  <c r="S167" i="1"/>
  <c r="Y167" i="1" s="1"/>
  <c r="S169" i="1"/>
  <c r="Y169" i="1" s="1"/>
  <c r="S171" i="1"/>
  <c r="Y171" i="1" s="1"/>
  <c r="S173" i="1"/>
  <c r="Y173" i="1" s="1"/>
  <c r="S175" i="1"/>
  <c r="Y175" i="1" s="1"/>
  <c r="S177" i="1"/>
  <c r="Y177" i="1" s="1"/>
  <c r="S181" i="1"/>
  <c r="Y181" i="1" s="1"/>
  <c r="S183" i="1"/>
  <c r="Y183" i="1" s="1"/>
  <c r="S185" i="1"/>
  <c r="Y185" i="1" s="1"/>
  <c r="S187" i="1"/>
  <c r="Y187" i="1" s="1"/>
  <c r="S189" i="1"/>
  <c r="Y189" i="1" s="1"/>
  <c r="S191" i="1"/>
  <c r="Y191" i="1" s="1"/>
  <c r="S193" i="1"/>
  <c r="Y193" i="1" s="1"/>
  <c r="S195" i="1"/>
  <c r="Y195" i="1" s="1"/>
  <c r="S197" i="1"/>
  <c r="Y197" i="1" s="1"/>
  <c r="Z185" i="1" l="1"/>
  <c r="Z188" i="1"/>
  <c r="Z184" i="1"/>
  <c r="Z181" i="1"/>
  <c r="Z195" i="1"/>
  <c r="Z193" i="1"/>
  <c r="Z180" i="1"/>
  <c r="Z194" i="1"/>
  <c r="Z189" i="1"/>
  <c r="Z183" i="1"/>
  <c r="Z186" i="1"/>
  <c r="Z197" i="1"/>
  <c r="Z191" i="1"/>
  <c r="Z177" i="1"/>
  <c r="Z182" i="1"/>
  <c r="Z179" i="1"/>
  <c r="Z196" i="1"/>
  <c r="Z178" i="1"/>
  <c r="Z192" i="1"/>
  <c r="Z187" i="1"/>
  <c r="Z190" i="1"/>
  <c r="Z162" i="1"/>
  <c r="AB162" i="1" s="1"/>
  <c r="Z153" i="1"/>
  <c r="AB153" i="1" s="1"/>
  <c r="Z170" i="1"/>
  <c r="AB170" i="1" s="1"/>
  <c r="Z169" i="1"/>
  <c r="AB169" i="1" s="1"/>
  <c r="Z163" i="1"/>
  <c r="AB163" i="1" s="1"/>
  <c r="Z160" i="1"/>
  <c r="AB160" i="1" s="1"/>
  <c r="Z159" i="1"/>
  <c r="AB159" i="1" s="1"/>
  <c r="Z171" i="1"/>
  <c r="AB171" i="1" s="1"/>
  <c r="Z139" i="1"/>
  <c r="AB139" i="1" s="1"/>
  <c r="Z167" i="1"/>
  <c r="AB167" i="1" s="1"/>
  <c r="Z166" i="1"/>
  <c r="AB166" i="1" s="1"/>
  <c r="Z165" i="1"/>
  <c r="AB165" i="1" s="1"/>
  <c r="Z176" i="1"/>
  <c r="AB176" i="1" s="1"/>
  <c r="Z155" i="1"/>
  <c r="AB155" i="1" s="1"/>
  <c r="Z174" i="1"/>
  <c r="AB174" i="1" s="1"/>
  <c r="Z173" i="1"/>
  <c r="AB173" i="1" s="1"/>
  <c r="Z147" i="1"/>
  <c r="AB147" i="1" s="1"/>
  <c r="Z164" i="1"/>
  <c r="AB164" i="1" s="1"/>
  <c r="Z145" i="1"/>
  <c r="AB145" i="1" s="1"/>
  <c r="Z142" i="1"/>
  <c r="AB142" i="1" s="1"/>
  <c r="Z138" i="1"/>
  <c r="AB138" i="1" s="1"/>
  <c r="Z148" i="1"/>
  <c r="AB148" i="1" s="1"/>
  <c r="Z151" i="1"/>
  <c r="AB151" i="1" s="1"/>
  <c r="Z158" i="1"/>
  <c r="AB158" i="1" s="1"/>
  <c r="Z157" i="1"/>
  <c r="AB157" i="1" s="1"/>
  <c r="Z172" i="1"/>
  <c r="AB172" i="1" s="1"/>
  <c r="Z140" i="1"/>
  <c r="AB140" i="1" s="1"/>
  <c r="Z149" i="1"/>
  <c r="AB149" i="1" s="1"/>
  <c r="Z154" i="1"/>
  <c r="AB154" i="1" s="1"/>
  <c r="Z168" i="1"/>
  <c r="AB168" i="1" s="1"/>
  <c r="Z150" i="1"/>
  <c r="AB150" i="1" s="1"/>
  <c r="Z146" i="1"/>
  <c r="AB146" i="1" s="1"/>
  <c r="Z161" i="1"/>
  <c r="AB161" i="1" s="1"/>
  <c r="Z175" i="1"/>
  <c r="AB175" i="1" s="1"/>
  <c r="Z152" i="1"/>
  <c r="AB152" i="1" s="1"/>
  <c r="Z137" i="1"/>
  <c r="AB137" i="1" s="1"/>
  <c r="Z143" i="1"/>
  <c r="AB143" i="1" s="1"/>
  <c r="Z144" i="1"/>
  <c r="AB144" i="1" s="1"/>
  <c r="Z141" i="1"/>
  <c r="AB141" i="1" s="1"/>
  <c r="AB133" i="1" l="1"/>
  <c r="V133" i="1"/>
  <c r="X133" i="1" s="1"/>
  <c r="P133" i="1"/>
  <c r="R133" i="1" s="1"/>
  <c r="L133" i="1"/>
  <c r="G133" i="1"/>
  <c r="I133" i="1" s="1"/>
  <c r="AB132" i="1"/>
  <c r="V132" i="1"/>
  <c r="X132" i="1" s="1"/>
  <c r="P132" i="1"/>
  <c r="R132" i="1" s="1"/>
  <c r="L132" i="1"/>
  <c r="G132" i="1"/>
  <c r="I132" i="1" s="1"/>
  <c r="AB131" i="1"/>
  <c r="V131" i="1"/>
  <c r="X131" i="1" s="1"/>
  <c r="P131" i="1"/>
  <c r="R131" i="1" s="1"/>
  <c r="L131" i="1"/>
  <c r="G131" i="1"/>
  <c r="I131" i="1" s="1"/>
  <c r="AB130" i="1"/>
  <c r="V130" i="1"/>
  <c r="X130" i="1" s="1"/>
  <c r="P130" i="1"/>
  <c r="R130" i="1" s="1"/>
  <c r="L130" i="1"/>
  <c r="G130" i="1"/>
  <c r="I130" i="1" s="1"/>
  <c r="AB129" i="1"/>
  <c r="V129" i="1"/>
  <c r="X129" i="1" s="1"/>
  <c r="P129" i="1"/>
  <c r="R129" i="1" s="1"/>
  <c r="L129" i="1"/>
  <c r="G129" i="1"/>
  <c r="I129" i="1" s="1"/>
  <c r="AB128" i="1"/>
  <c r="V128" i="1"/>
  <c r="X128" i="1" s="1"/>
  <c r="P128" i="1"/>
  <c r="R128" i="1" s="1"/>
  <c r="L128" i="1"/>
  <c r="G128" i="1"/>
  <c r="I128" i="1" s="1"/>
  <c r="AB127" i="1"/>
  <c r="V127" i="1"/>
  <c r="X127" i="1" s="1"/>
  <c r="P127" i="1"/>
  <c r="R127" i="1" s="1"/>
  <c r="L127" i="1"/>
  <c r="G127" i="1"/>
  <c r="I127" i="1" s="1"/>
  <c r="S126" i="1"/>
  <c r="Y126" i="1" s="1"/>
  <c r="S125" i="1"/>
  <c r="Y125" i="1" s="1"/>
  <c r="S124" i="1"/>
  <c r="Y124" i="1" s="1"/>
  <c r="S123" i="1"/>
  <c r="Y123" i="1" s="1"/>
  <c r="S122" i="1"/>
  <c r="Y122" i="1" s="1"/>
  <c r="S121" i="1"/>
  <c r="Y121" i="1" s="1"/>
  <c r="S120" i="1"/>
  <c r="Y120" i="1" s="1"/>
  <c r="AB119" i="1"/>
  <c r="X119" i="1"/>
  <c r="P119" i="1"/>
  <c r="R119" i="1" s="1"/>
  <c r="L119" i="1"/>
  <c r="I119" i="1"/>
  <c r="AB118" i="1"/>
  <c r="X118" i="1"/>
  <c r="P118" i="1"/>
  <c r="R118" i="1" s="1"/>
  <c r="L118" i="1"/>
  <c r="I118" i="1"/>
  <c r="AB117" i="1"/>
  <c r="X117" i="1"/>
  <c r="P117" i="1"/>
  <c r="R117" i="1" s="1"/>
  <c r="L117" i="1"/>
  <c r="I117" i="1"/>
  <c r="AB116" i="1"/>
  <c r="X116" i="1"/>
  <c r="P116" i="1"/>
  <c r="R116" i="1" s="1"/>
  <c r="L116" i="1"/>
  <c r="S116" i="1" s="1"/>
  <c r="I116" i="1"/>
  <c r="AB115" i="1"/>
  <c r="X115" i="1"/>
  <c r="P115" i="1"/>
  <c r="R115" i="1" s="1"/>
  <c r="L115" i="1"/>
  <c r="S115" i="1" s="1"/>
  <c r="I115" i="1"/>
  <c r="AB114" i="1"/>
  <c r="V114" i="1"/>
  <c r="X114" i="1" s="1"/>
  <c r="P114" i="1"/>
  <c r="R114" i="1" s="1"/>
  <c r="L114" i="1"/>
  <c r="G114" i="1"/>
  <c r="I114" i="1" s="1"/>
  <c r="AB113" i="1"/>
  <c r="V113" i="1"/>
  <c r="X113" i="1" s="1"/>
  <c r="P113" i="1"/>
  <c r="R113" i="1" s="1"/>
  <c r="L113" i="1"/>
  <c r="G113" i="1"/>
  <c r="I113" i="1" s="1"/>
  <c r="AB112" i="1"/>
  <c r="V112" i="1"/>
  <c r="X112" i="1" s="1"/>
  <c r="P112" i="1"/>
  <c r="R112" i="1" s="1"/>
  <c r="L112" i="1"/>
  <c r="G112" i="1"/>
  <c r="I112" i="1" s="1"/>
  <c r="AB111" i="1"/>
  <c r="V111" i="1"/>
  <c r="X111" i="1" s="1"/>
  <c r="P111" i="1"/>
  <c r="R111" i="1" s="1"/>
  <c r="L111" i="1"/>
  <c r="G111" i="1"/>
  <c r="I111" i="1" s="1"/>
  <c r="AB110" i="1"/>
  <c r="V110" i="1"/>
  <c r="X110" i="1" s="1"/>
  <c r="P110" i="1"/>
  <c r="R110" i="1" s="1"/>
  <c r="L110" i="1"/>
  <c r="G110" i="1"/>
  <c r="I110" i="1" s="1"/>
  <c r="AB109" i="1"/>
  <c r="V109" i="1"/>
  <c r="X109" i="1" s="1"/>
  <c r="P109" i="1"/>
  <c r="R109" i="1" s="1"/>
  <c r="L109" i="1"/>
  <c r="G109" i="1"/>
  <c r="I109" i="1" s="1"/>
  <c r="AB108" i="1"/>
  <c r="V108" i="1"/>
  <c r="X108" i="1" s="1"/>
  <c r="P108" i="1"/>
  <c r="R108" i="1" s="1"/>
  <c r="L108" i="1"/>
  <c r="G108" i="1"/>
  <c r="I108" i="1" s="1"/>
  <c r="AB107" i="1"/>
  <c r="V107" i="1"/>
  <c r="X107" i="1" s="1"/>
  <c r="P107" i="1"/>
  <c r="R107" i="1" s="1"/>
  <c r="L107" i="1"/>
  <c r="G107" i="1"/>
  <c r="I107" i="1" s="1"/>
  <c r="AB106" i="1"/>
  <c r="V106" i="1"/>
  <c r="X106" i="1" s="1"/>
  <c r="P106" i="1"/>
  <c r="R106" i="1" s="1"/>
  <c r="L106" i="1"/>
  <c r="G106" i="1"/>
  <c r="I106" i="1" s="1"/>
  <c r="AB105" i="1"/>
  <c r="V105" i="1"/>
  <c r="X105" i="1" s="1"/>
  <c r="P105" i="1"/>
  <c r="R105" i="1" s="1"/>
  <c r="L105" i="1"/>
  <c r="G105" i="1"/>
  <c r="I105" i="1" s="1"/>
  <c r="AB104" i="1"/>
  <c r="V104" i="1"/>
  <c r="X104" i="1" s="1"/>
  <c r="P104" i="1"/>
  <c r="R104" i="1" s="1"/>
  <c r="L104" i="1"/>
  <c r="G104" i="1"/>
  <c r="I104" i="1" s="1"/>
  <c r="AB103" i="1"/>
  <c r="V103" i="1"/>
  <c r="X103" i="1" s="1"/>
  <c r="P103" i="1"/>
  <c r="R103" i="1" s="1"/>
  <c r="L103" i="1"/>
  <c r="G103" i="1"/>
  <c r="I103" i="1" s="1"/>
  <c r="AB102" i="1"/>
  <c r="V102" i="1"/>
  <c r="X102" i="1" s="1"/>
  <c r="P102" i="1"/>
  <c r="R102" i="1" s="1"/>
  <c r="L102" i="1"/>
  <c r="G102" i="1"/>
  <c r="I102" i="1" s="1"/>
  <c r="AB101" i="1"/>
  <c r="V101" i="1"/>
  <c r="X101" i="1" s="1"/>
  <c r="P101" i="1"/>
  <c r="R101" i="1" s="1"/>
  <c r="L101" i="1"/>
  <c r="G101" i="1"/>
  <c r="I101" i="1" s="1"/>
  <c r="AB100" i="1"/>
  <c r="V100" i="1"/>
  <c r="X100" i="1" s="1"/>
  <c r="P100" i="1"/>
  <c r="R100" i="1" s="1"/>
  <c r="L100" i="1"/>
  <c r="G100" i="1"/>
  <c r="I100" i="1" s="1"/>
  <c r="AB99" i="1"/>
  <c r="V99" i="1"/>
  <c r="X99" i="1" s="1"/>
  <c r="P99" i="1"/>
  <c r="R99" i="1" s="1"/>
  <c r="L99" i="1"/>
  <c r="G99" i="1"/>
  <c r="I99" i="1" s="1"/>
  <c r="AB98" i="1"/>
  <c r="V98" i="1"/>
  <c r="X98" i="1" s="1"/>
  <c r="P98" i="1"/>
  <c r="R98" i="1" s="1"/>
  <c r="L98" i="1"/>
  <c r="G98" i="1"/>
  <c r="I98" i="1" s="1"/>
  <c r="AB97" i="1"/>
  <c r="V97" i="1"/>
  <c r="X97" i="1" s="1"/>
  <c r="P97" i="1"/>
  <c r="R97" i="1" s="1"/>
  <c r="L97" i="1"/>
  <c r="G97" i="1"/>
  <c r="I97" i="1" s="1"/>
  <c r="AB96" i="1"/>
  <c r="X96" i="1"/>
  <c r="P96" i="1"/>
  <c r="R96" i="1" s="1"/>
  <c r="L96" i="1"/>
  <c r="G96" i="1"/>
  <c r="I96" i="1" s="1"/>
  <c r="V95" i="1"/>
  <c r="X95" i="1" s="1"/>
  <c r="R95" i="1"/>
  <c r="L95" i="1"/>
  <c r="G95" i="1"/>
  <c r="I95" i="1" s="1"/>
  <c r="V94" i="1"/>
  <c r="X94" i="1" s="1"/>
  <c r="R94" i="1"/>
  <c r="L94" i="1"/>
  <c r="G94" i="1"/>
  <c r="I94" i="1" s="1"/>
  <c r="X93" i="1"/>
  <c r="R93" i="1"/>
  <c r="L93" i="1"/>
  <c r="S93" i="1" s="1"/>
  <c r="G93" i="1"/>
  <c r="I93" i="1" s="1"/>
  <c r="AB92" i="1"/>
  <c r="V92" i="1"/>
  <c r="X92" i="1" s="1"/>
  <c r="P92" i="1"/>
  <c r="R92" i="1" s="1"/>
  <c r="L92" i="1"/>
  <c r="G92" i="1"/>
  <c r="I92" i="1" s="1"/>
  <c r="AB91" i="1"/>
  <c r="V91" i="1"/>
  <c r="X91" i="1" s="1"/>
  <c r="P91" i="1"/>
  <c r="R91" i="1" s="1"/>
  <c r="L91" i="1"/>
  <c r="G91" i="1"/>
  <c r="I91" i="1" s="1"/>
  <c r="AB90" i="1"/>
  <c r="V90" i="1"/>
  <c r="X90" i="1" s="1"/>
  <c r="P90" i="1"/>
  <c r="R90" i="1" s="1"/>
  <c r="L90" i="1"/>
  <c r="G90" i="1"/>
  <c r="I90" i="1" s="1"/>
  <c r="AB89" i="1"/>
  <c r="V89" i="1"/>
  <c r="X89" i="1" s="1"/>
  <c r="P89" i="1"/>
  <c r="R89" i="1" s="1"/>
  <c r="L89" i="1"/>
  <c r="G89" i="1"/>
  <c r="I89" i="1" s="1"/>
  <c r="AB88" i="1"/>
  <c r="V88" i="1"/>
  <c r="X88" i="1" s="1"/>
  <c r="P88" i="1"/>
  <c r="R88" i="1" s="1"/>
  <c r="L88" i="1"/>
  <c r="G88" i="1"/>
  <c r="I88" i="1" s="1"/>
  <c r="AB87" i="1"/>
  <c r="V87" i="1"/>
  <c r="X87" i="1" s="1"/>
  <c r="P87" i="1"/>
  <c r="R87" i="1" s="1"/>
  <c r="L87" i="1"/>
  <c r="G87" i="1"/>
  <c r="I87" i="1" s="1"/>
  <c r="AB86" i="1"/>
  <c r="V86" i="1"/>
  <c r="X86" i="1" s="1"/>
  <c r="P86" i="1"/>
  <c r="R86" i="1" s="1"/>
  <c r="L86" i="1"/>
  <c r="G86" i="1"/>
  <c r="I86" i="1" s="1"/>
  <c r="AB85" i="1"/>
  <c r="V85" i="1"/>
  <c r="X85" i="1" s="1"/>
  <c r="P85" i="1"/>
  <c r="R85" i="1" s="1"/>
  <c r="L85" i="1"/>
  <c r="G85" i="1"/>
  <c r="I85" i="1" s="1"/>
  <c r="AB84" i="1"/>
  <c r="V84" i="1"/>
  <c r="X84" i="1" s="1"/>
  <c r="P84" i="1"/>
  <c r="R84" i="1" s="1"/>
  <c r="L84" i="1"/>
  <c r="G84" i="1"/>
  <c r="I84" i="1" s="1"/>
  <c r="AB83" i="1"/>
  <c r="V83" i="1"/>
  <c r="X83" i="1" s="1"/>
  <c r="P83" i="1"/>
  <c r="R83" i="1" s="1"/>
  <c r="L83" i="1"/>
  <c r="G83" i="1"/>
  <c r="I83" i="1" s="1"/>
  <c r="AB82" i="1"/>
  <c r="V82" i="1"/>
  <c r="X82" i="1" s="1"/>
  <c r="P82" i="1"/>
  <c r="R82" i="1" s="1"/>
  <c r="L82" i="1"/>
  <c r="G82" i="1"/>
  <c r="I82" i="1" s="1"/>
  <c r="AB81" i="1"/>
  <c r="V81" i="1"/>
  <c r="X81" i="1" s="1"/>
  <c r="P81" i="1"/>
  <c r="R81" i="1" s="1"/>
  <c r="L81" i="1"/>
  <c r="G81" i="1"/>
  <c r="I81" i="1" s="1"/>
  <c r="AB80" i="1"/>
  <c r="V80" i="1"/>
  <c r="X80" i="1" s="1"/>
  <c r="P80" i="1"/>
  <c r="R80" i="1" s="1"/>
  <c r="L80" i="1"/>
  <c r="G80" i="1"/>
  <c r="I80" i="1" s="1"/>
  <c r="AB79" i="1"/>
  <c r="V79" i="1"/>
  <c r="X79" i="1" s="1"/>
  <c r="P79" i="1"/>
  <c r="R79" i="1" s="1"/>
  <c r="L79" i="1"/>
  <c r="G79" i="1"/>
  <c r="I79" i="1" s="1"/>
  <c r="AB78" i="1"/>
  <c r="V78" i="1"/>
  <c r="X78" i="1" s="1"/>
  <c r="P78" i="1"/>
  <c r="R78" i="1" s="1"/>
  <c r="L78" i="1"/>
  <c r="G78" i="1"/>
  <c r="I78" i="1" s="1"/>
  <c r="AB77" i="1"/>
  <c r="V77" i="1"/>
  <c r="X77" i="1" s="1"/>
  <c r="P77" i="1"/>
  <c r="R77" i="1" s="1"/>
  <c r="L77" i="1"/>
  <c r="G77" i="1"/>
  <c r="I77" i="1" s="1"/>
  <c r="AB76" i="1"/>
  <c r="V76" i="1"/>
  <c r="X76" i="1" s="1"/>
  <c r="P76" i="1"/>
  <c r="R76" i="1" s="1"/>
  <c r="L76" i="1"/>
  <c r="G76" i="1"/>
  <c r="I76" i="1" s="1"/>
  <c r="Y75" i="1"/>
  <c r="V75" i="1"/>
  <c r="R74" i="1"/>
  <c r="G74" i="1"/>
  <c r="V72" i="1"/>
  <c r="R72" i="1"/>
  <c r="G72" i="1"/>
  <c r="V70" i="1"/>
  <c r="L67" i="1"/>
  <c r="L66" i="1"/>
  <c r="L65" i="1"/>
  <c r="L64" i="1"/>
  <c r="I64" i="1"/>
  <c r="K59" i="1"/>
  <c r="L59" i="1" s="1"/>
  <c r="K60" i="1"/>
  <c r="L60" i="1" s="1"/>
  <c r="K61" i="1"/>
  <c r="L61" i="1" s="1"/>
  <c r="K62" i="1"/>
  <c r="L62" i="1" s="1"/>
  <c r="K63" i="1"/>
  <c r="L63" i="1" s="1"/>
  <c r="K58" i="1"/>
  <c r="L58" i="1" s="1"/>
  <c r="V63" i="1"/>
  <c r="G63" i="1"/>
  <c r="V62" i="1"/>
  <c r="P62" i="1"/>
  <c r="G62" i="1"/>
  <c r="V61" i="1"/>
  <c r="P61" i="1"/>
  <c r="G61" i="1"/>
  <c r="V60" i="1"/>
  <c r="P60" i="1"/>
  <c r="G60" i="1"/>
  <c r="V59" i="1"/>
  <c r="P59" i="1"/>
  <c r="G59" i="1"/>
  <c r="V58" i="1"/>
  <c r="P58" i="1"/>
  <c r="G58" i="1"/>
  <c r="G34" i="1"/>
  <c r="K34" i="1"/>
  <c r="L34" i="1" s="1"/>
  <c r="P34" i="1"/>
  <c r="V34" i="1"/>
  <c r="K36" i="1"/>
  <c r="L36" i="1" s="1"/>
  <c r="K37" i="1"/>
  <c r="L37" i="1" s="1"/>
  <c r="K38" i="1"/>
  <c r="L38" i="1" s="1"/>
  <c r="K39" i="1"/>
  <c r="L39" i="1" s="1"/>
  <c r="K40" i="1"/>
  <c r="L40" i="1" s="1"/>
  <c r="K41" i="1"/>
  <c r="L41" i="1" s="1"/>
  <c r="K42" i="1"/>
  <c r="L42" i="1" s="1"/>
  <c r="K43" i="1"/>
  <c r="L43" i="1" s="1"/>
  <c r="K44" i="1"/>
  <c r="K45" i="1"/>
  <c r="L45" i="1" s="1"/>
  <c r="K46" i="1"/>
  <c r="L46" i="1" s="1"/>
  <c r="K47" i="1"/>
  <c r="L47" i="1" s="1"/>
  <c r="K48" i="1"/>
  <c r="L48" i="1" s="1"/>
  <c r="K49" i="1"/>
  <c r="L49" i="1" s="1"/>
  <c r="K50" i="1"/>
  <c r="L50" i="1" s="1"/>
  <c r="K51" i="1"/>
  <c r="L51" i="1" s="1"/>
  <c r="K52" i="1"/>
  <c r="L52" i="1" s="1"/>
  <c r="K53" i="1"/>
  <c r="L53" i="1" s="1"/>
  <c r="K54" i="1"/>
  <c r="L54" i="1" s="1"/>
  <c r="K55" i="1"/>
  <c r="L55" i="1" s="1"/>
  <c r="K56" i="1"/>
  <c r="L56" i="1" s="1"/>
  <c r="K57" i="1"/>
  <c r="L57" i="1" s="1"/>
  <c r="K35" i="1"/>
  <c r="L35" i="1" s="1"/>
  <c r="V57" i="1"/>
  <c r="P57" i="1"/>
  <c r="G57" i="1"/>
  <c r="V56" i="1"/>
  <c r="P56" i="1"/>
  <c r="G56" i="1"/>
  <c r="V55" i="1"/>
  <c r="P55" i="1"/>
  <c r="G55" i="1"/>
  <c r="V54" i="1"/>
  <c r="P54" i="1"/>
  <c r="G54" i="1"/>
  <c r="V53" i="1"/>
  <c r="P53" i="1"/>
  <c r="G53" i="1"/>
  <c r="V52" i="1"/>
  <c r="P52" i="1"/>
  <c r="G52" i="1"/>
  <c r="V51" i="1"/>
  <c r="P51" i="1"/>
  <c r="G51" i="1"/>
  <c r="V50" i="1"/>
  <c r="P50" i="1"/>
  <c r="G50" i="1"/>
  <c r="V49" i="1"/>
  <c r="P49" i="1"/>
  <c r="G49" i="1"/>
  <c r="V48" i="1"/>
  <c r="P48" i="1"/>
  <c r="G48" i="1"/>
  <c r="V47" i="1"/>
  <c r="P47" i="1"/>
  <c r="G47" i="1"/>
  <c r="V46" i="1"/>
  <c r="P46" i="1"/>
  <c r="G46" i="1"/>
  <c r="V45" i="1"/>
  <c r="P45" i="1"/>
  <c r="G45" i="1"/>
  <c r="V44" i="1"/>
  <c r="P44" i="1"/>
  <c r="L44" i="1"/>
  <c r="G44" i="1"/>
  <c r="V43" i="1"/>
  <c r="P43" i="1"/>
  <c r="G43" i="1"/>
  <c r="V42" i="1"/>
  <c r="P42" i="1"/>
  <c r="G42" i="1"/>
  <c r="V41" i="1"/>
  <c r="P41" i="1"/>
  <c r="G41" i="1"/>
  <c r="V40" i="1"/>
  <c r="P40" i="1"/>
  <c r="G40" i="1"/>
  <c r="V39" i="1"/>
  <c r="P39" i="1"/>
  <c r="G39" i="1"/>
  <c r="V38" i="1"/>
  <c r="P38" i="1"/>
  <c r="G38" i="1"/>
  <c r="V37" i="1"/>
  <c r="P37" i="1"/>
  <c r="G37" i="1"/>
  <c r="V36" i="1"/>
  <c r="P36" i="1"/>
  <c r="G36" i="1"/>
  <c r="V35" i="1"/>
  <c r="P35" i="1"/>
  <c r="G35" i="1"/>
  <c r="V33" i="1"/>
  <c r="P33" i="1"/>
  <c r="K33" i="1"/>
  <c r="L33" i="1" s="1"/>
  <c r="G33" i="1"/>
  <c r="V32" i="1"/>
  <c r="P32" i="1"/>
  <c r="K32" i="1"/>
  <c r="L32" i="1" s="1"/>
  <c r="G32" i="1"/>
  <c r="V31" i="1"/>
  <c r="P31" i="1"/>
  <c r="K31" i="1"/>
  <c r="L31" i="1" s="1"/>
  <c r="G31" i="1"/>
  <c r="V30" i="1"/>
  <c r="P30" i="1"/>
  <c r="K30" i="1"/>
  <c r="L30" i="1" s="1"/>
  <c r="G30" i="1"/>
  <c r="V29" i="1"/>
  <c r="P29" i="1"/>
  <c r="K29" i="1"/>
  <c r="L29" i="1" s="1"/>
  <c r="G29" i="1"/>
  <c r="V28" i="1"/>
  <c r="P28" i="1"/>
  <c r="K28" i="1"/>
  <c r="L28" i="1" s="1"/>
  <c r="G28" i="1"/>
  <c r="V27" i="1"/>
  <c r="P27" i="1"/>
  <c r="K27" i="1"/>
  <c r="L27" i="1" s="1"/>
  <c r="G27" i="1"/>
  <c r="V26" i="1"/>
  <c r="P26" i="1"/>
  <c r="K26" i="1"/>
  <c r="L26" i="1" s="1"/>
  <c r="G26" i="1"/>
  <c r="V25" i="1"/>
  <c r="P25" i="1"/>
  <c r="K25" i="1"/>
  <c r="L25" i="1" s="1"/>
  <c r="G25" i="1"/>
  <c r="V24" i="1"/>
  <c r="P24" i="1"/>
  <c r="K24" i="1"/>
  <c r="L24" i="1" s="1"/>
  <c r="G24" i="1"/>
  <c r="V23" i="1"/>
  <c r="P23" i="1"/>
  <c r="K23" i="1"/>
  <c r="L23" i="1" s="1"/>
  <c r="G23" i="1"/>
  <c r="V22" i="1"/>
  <c r="P22" i="1"/>
  <c r="K22" i="1"/>
  <c r="L22" i="1" s="1"/>
  <c r="G22" i="1"/>
  <c r="V21" i="1"/>
  <c r="P21" i="1"/>
  <c r="K21" i="1"/>
  <c r="L21" i="1" s="1"/>
  <c r="G21" i="1"/>
  <c r="V20" i="1"/>
  <c r="P20" i="1"/>
  <c r="K20" i="1"/>
  <c r="L20" i="1" s="1"/>
  <c r="G20" i="1"/>
  <c r="V19" i="1"/>
  <c r="P19" i="1"/>
  <c r="K19" i="1"/>
  <c r="L19" i="1" s="1"/>
  <c r="G19" i="1"/>
  <c r="V18" i="1"/>
  <c r="P18" i="1"/>
  <c r="K18" i="1"/>
  <c r="L18" i="1" s="1"/>
  <c r="G18" i="1"/>
  <c r="V17" i="1"/>
  <c r="P17" i="1"/>
  <c r="K17" i="1"/>
  <c r="L17" i="1" s="1"/>
  <c r="G17" i="1"/>
  <c r="V16" i="1"/>
  <c r="P16" i="1"/>
  <c r="K16" i="1"/>
  <c r="L16" i="1" s="1"/>
  <c r="G16" i="1"/>
  <c r="V15" i="1"/>
  <c r="P15" i="1"/>
  <c r="K15" i="1"/>
  <c r="L15" i="1" s="1"/>
  <c r="G15" i="1"/>
  <c r="V14" i="1"/>
  <c r="P14" i="1"/>
  <c r="K14" i="1"/>
  <c r="L14" i="1" s="1"/>
  <c r="G14" i="1"/>
  <c r="V13" i="1"/>
  <c r="P13" i="1"/>
  <c r="K13" i="1"/>
  <c r="L13" i="1" s="1"/>
  <c r="G13" i="1"/>
  <c r="V12" i="1"/>
  <c r="P12" i="1"/>
  <c r="K12" i="1"/>
  <c r="L12" i="1" s="1"/>
  <c r="G12" i="1"/>
  <c r="V11" i="1"/>
  <c r="P11" i="1"/>
  <c r="K11" i="1"/>
  <c r="L11" i="1" s="1"/>
  <c r="G11" i="1"/>
  <c r="V10" i="1"/>
  <c r="P10" i="1"/>
  <c r="K10" i="1"/>
  <c r="L10" i="1" s="1"/>
  <c r="G10" i="1"/>
  <c r="V9" i="1"/>
  <c r="P9" i="1"/>
  <c r="K9" i="1"/>
  <c r="L9" i="1" s="1"/>
  <c r="G9" i="1"/>
  <c r="V8" i="1"/>
  <c r="P8" i="1"/>
  <c r="K8" i="1"/>
  <c r="L8" i="1" s="1"/>
  <c r="G8" i="1"/>
  <c r="V7" i="1"/>
  <c r="P7" i="1"/>
  <c r="K7" i="1"/>
  <c r="L7" i="1" s="1"/>
  <c r="G7" i="1"/>
  <c r="V6" i="1"/>
  <c r="P6" i="1"/>
  <c r="K6" i="1"/>
  <c r="L6" i="1" s="1"/>
  <c r="G6" i="1"/>
  <c r="H59" i="1" l="1"/>
  <c r="S80" i="1"/>
  <c r="S87" i="1"/>
  <c r="Y87" i="1" s="1"/>
  <c r="Y116" i="1"/>
  <c r="S128" i="1"/>
  <c r="Y128" i="1" s="1"/>
  <c r="S86" i="1"/>
  <c r="Y86" i="1" s="1"/>
  <c r="I59" i="1"/>
  <c r="S107" i="1"/>
  <c r="Y107" i="1" s="1"/>
  <c r="W34" i="1"/>
  <c r="S98" i="1"/>
  <c r="S117" i="1"/>
  <c r="Y117" i="1" s="1"/>
  <c r="H34" i="1"/>
  <c r="I34" i="1" s="1"/>
  <c r="Q63" i="1"/>
  <c r="R63" i="1" s="1"/>
  <c r="S63" i="1" s="1"/>
  <c r="S99" i="1"/>
  <c r="Y99" i="1" s="1"/>
  <c r="Q34" i="1"/>
  <c r="R34" i="1" s="1"/>
  <c r="S34" i="1" s="1"/>
  <c r="H61" i="1"/>
  <c r="I61" i="1" s="1"/>
  <c r="W63" i="1"/>
  <c r="S119" i="1"/>
  <c r="Y119" i="1" s="1"/>
  <c r="W27" i="1"/>
  <c r="X27" i="1" s="1"/>
  <c r="H63" i="1"/>
  <c r="I63" i="1" s="1"/>
  <c r="Q60" i="1"/>
  <c r="R60" i="1" s="1"/>
  <c r="S60" i="1" s="1"/>
  <c r="S104" i="1"/>
  <c r="Y104" i="1" s="1"/>
  <c r="S118" i="1"/>
  <c r="Y118" i="1" s="1"/>
  <c r="S92" i="1"/>
  <c r="Y92" i="1" s="1"/>
  <c r="Q62" i="1"/>
  <c r="R62" i="1" s="1"/>
  <c r="S62" i="1" s="1"/>
  <c r="S100" i="1"/>
  <c r="Y100" i="1" s="1"/>
  <c r="S103" i="1"/>
  <c r="Y103" i="1" s="1"/>
  <c r="S111" i="1"/>
  <c r="Y111" i="1" s="1"/>
  <c r="S79" i="1"/>
  <c r="Y79" i="1" s="1"/>
  <c r="S102" i="1"/>
  <c r="Y102" i="1" s="1"/>
  <c r="S132" i="1"/>
  <c r="Y132" i="1" s="1"/>
  <c r="S83" i="1"/>
  <c r="Y83" i="1" s="1"/>
  <c r="X34" i="1"/>
  <c r="H58" i="1"/>
  <c r="I58" i="1" s="1"/>
  <c r="S131" i="1"/>
  <c r="Y131" i="1" s="1"/>
  <c r="W60" i="1"/>
  <c r="X60" i="1" s="1"/>
  <c r="S91" i="1"/>
  <c r="Y91" i="1" s="1"/>
  <c r="W59" i="1"/>
  <c r="X59" i="1" s="1"/>
  <c r="S81" i="1"/>
  <c r="Y81" i="1" s="1"/>
  <c r="S84" i="1"/>
  <c r="Y84" i="1" s="1"/>
  <c r="S90" i="1"/>
  <c r="Y90" i="1" s="1"/>
  <c r="S96" i="1"/>
  <c r="Y96" i="1" s="1"/>
  <c r="S77" i="1"/>
  <c r="Y77" i="1" s="1"/>
  <c r="Y98" i="1"/>
  <c r="S110" i="1"/>
  <c r="Y110" i="1" s="1"/>
  <c r="S127" i="1"/>
  <c r="Y127" i="1" s="1"/>
  <c r="Q59" i="1"/>
  <c r="R59" i="1" s="1"/>
  <c r="S59" i="1" s="1"/>
  <c r="H40" i="1"/>
  <c r="I40" i="1" s="1"/>
  <c r="W41" i="1"/>
  <c r="X41" i="1" s="1"/>
  <c r="H62" i="1"/>
  <c r="I62" i="1" s="1"/>
  <c r="W58" i="1"/>
  <c r="X58" i="1" s="1"/>
  <c r="S89" i="1"/>
  <c r="Y89" i="1" s="1"/>
  <c r="S95" i="1"/>
  <c r="Y95" i="1" s="1"/>
  <c r="S133" i="1"/>
  <c r="Y133" i="1" s="1"/>
  <c r="S76" i="1"/>
  <c r="Y76" i="1" s="1"/>
  <c r="S82" i="1"/>
  <c r="Y82" i="1" s="1"/>
  <c r="S85" i="1"/>
  <c r="Y85" i="1" s="1"/>
  <c r="S106" i="1"/>
  <c r="Y106" i="1" s="1"/>
  <c r="S112" i="1"/>
  <c r="Y112" i="1" s="1"/>
  <c r="Q61" i="1"/>
  <c r="R61" i="1" s="1"/>
  <c r="S61" i="1" s="1"/>
  <c r="W62" i="1"/>
  <c r="X62" i="1" s="1"/>
  <c r="Y115" i="1"/>
  <c r="W36" i="1"/>
  <c r="X36" i="1" s="1"/>
  <c r="H60" i="1"/>
  <c r="I60" i="1" s="1"/>
  <c r="Q58" i="1"/>
  <c r="R58" i="1" s="1"/>
  <c r="S58" i="1" s="1"/>
  <c r="W61" i="1"/>
  <c r="X61" i="1" s="1"/>
  <c r="S78" i="1"/>
  <c r="Y78" i="1" s="1"/>
  <c r="S94" i="1"/>
  <c r="Y94" i="1" s="1"/>
  <c r="S114" i="1"/>
  <c r="Y114" i="1" s="1"/>
  <c r="S129" i="1"/>
  <c r="Y129" i="1" s="1"/>
  <c r="S108" i="1"/>
  <c r="Y108" i="1" s="1"/>
  <c r="S88" i="1"/>
  <c r="Y88" i="1" s="1"/>
  <c r="S101" i="1"/>
  <c r="Y101" i="1" s="1"/>
  <c r="S105" i="1"/>
  <c r="Y105" i="1" s="1"/>
  <c r="Y93" i="1"/>
  <c r="S113" i="1"/>
  <c r="Y113" i="1" s="1"/>
  <c r="Y80" i="1"/>
  <c r="S97" i="1"/>
  <c r="Y97" i="1" s="1"/>
  <c r="S109" i="1"/>
  <c r="Y109" i="1" s="1"/>
  <c r="S130" i="1"/>
  <c r="Y130" i="1" s="1"/>
  <c r="X63" i="1"/>
  <c r="Q47" i="1"/>
  <c r="R47" i="1" s="1"/>
  <c r="S47" i="1" s="1"/>
  <c r="Q36" i="1"/>
  <c r="R36" i="1" s="1"/>
  <c r="S36" i="1" s="1"/>
  <c r="H35" i="1"/>
  <c r="I35" i="1" s="1"/>
  <c r="H24" i="1"/>
  <c r="I24" i="1" s="1"/>
  <c r="H30" i="1"/>
  <c r="I30" i="1" s="1"/>
  <c r="H33" i="1"/>
  <c r="I33" i="1" s="1"/>
  <c r="Q41" i="1"/>
  <c r="R41" i="1" s="1"/>
  <c r="S41" i="1" s="1"/>
  <c r="W40" i="1"/>
  <c r="X40" i="1" s="1"/>
  <c r="W39" i="1"/>
  <c r="X39" i="1" s="1"/>
  <c r="H36" i="1"/>
  <c r="I36" i="1" s="1"/>
  <c r="H44" i="1"/>
  <c r="I44" i="1" s="1"/>
  <c r="Q50" i="1"/>
  <c r="R50" i="1" s="1"/>
  <c r="S50" i="1" s="1"/>
  <c r="W49" i="1"/>
  <c r="X49" i="1" s="1"/>
  <c r="H51" i="1"/>
  <c r="I51" i="1" s="1"/>
  <c r="H50" i="1"/>
  <c r="W55" i="1"/>
  <c r="X55" i="1" s="1"/>
  <c r="H55" i="1"/>
  <c r="I55" i="1" s="1"/>
  <c r="H39" i="1"/>
  <c r="I39" i="1" s="1"/>
  <c r="Q45" i="1"/>
  <c r="R45" i="1" s="1"/>
  <c r="S45" i="1" s="1"/>
  <c r="W52" i="1"/>
  <c r="X52" i="1" s="1"/>
  <c r="H54" i="1"/>
  <c r="I54" i="1" s="1"/>
  <c r="H46" i="1"/>
  <c r="I46" i="1" s="1"/>
  <c r="H38" i="1"/>
  <c r="I38" i="1" s="1"/>
  <c r="Q52" i="1"/>
  <c r="R52" i="1" s="1"/>
  <c r="S52" i="1" s="1"/>
  <c r="Q44" i="1"/>
  <c r="R44" i="1" s="1"/>
  <c r="S44" i="1" s="1"/>
  <c r="W51" i="1"/>
  <c r="X51" i="1" s="1"/>
  <c r="W43" i="1"/>
  <c r="X43" i="1" s="1"/>
  <c r="H52" i="1"/>
  <c r="I52" i="1" s="1"/>
  <c r="Q35" i="1"/>
  <c r="R35" i="1" s="1"/>
  <c r="S35" i="1" s="1"/>
  <c r="W57" i="1"/>
  <c r="X57" i="1" s="1"/>
  <c r="H43" i="1"/>
  <c r="I43" i="1" s="1"/>
  <c r="Q49" i="1"/>
  <c r="R49" i="1" s="1"/>
  <c r="S49" i="1" s="1"/>
  <c r="W56" i="1"/>
  <c r="X56" i="1" s="1"/>
  <c r="H42" i="1"/>
  <c r="I42" i="1" s="1"/>
  <c r="W47" i="1"/>
  <c r="X47" i="1" s="1"/>
  <c r="H47" i="1"/>
  <c r="I47" i="1" s="1"/>
  <c r="Q53" i="1"/>
  <c r="R53" i="1" s="1"/>
  <c r="S53" i="1" s="1"/>
  <c r="Q37" i="1"/>
  <c r="R37" i="1" s="1"/>
  <c r="S37" i="1" s="1"/>
  <c r="W44" i="1"/>
  <c r="X44" i="1" s="1"/>
  <c r="H53" i="1"/>
  <c r="I53" i="1" s="1"/>
  <c r="H45" i="1"/>
  <c r="I45" i="1" s="1"/>
  <c r="H37" i="1"/>
  <c r="I37" i="1" s="1"/>
  <c r="Q51" i="1"/>
  <c r="R51" i="1" s="1"/>
  <c r="S51" i="1" s="1"/>
  <c r="Q43" i="1"/>
  <c r="R43" i="1" s="1"/>
  <c r="S43" i="1" s="1"/>
  <c r="W35" i="1"/>
  <c r="X35" i="1" s="1"/>
  <c r="W50" i="1"/>
  <c r="X50" i="1" s="1"/>
  <c r="W42" i="1"/>
  <c r="X42" i="1" s="1"/>
  <c r="Q55" i="1"/>
  <c r="R55" i="1" s="1"/>
  <c r="S55" i="1" s="1"/>
  <c r="Q39" i="1"/>
  <c r="R39" i="1" s="1"/>
  <c r="S39" i="1" s="1"/>
  <c r="W54" i="1"/>
  <c r="X54" i="1" s="1"/>
  <c r="W46" i="1"/>
  <c r="X46" i="1" s="1"/>
  <c r="W38" i="1"/>
  <c r="X38" i="1" s="1"/>
  <c r="Q42" i="1"/>
  <c r="R42" i="1" s="1"/>
  <c r="S42" i="1" s="1"/>
  <c r="Q57" i="1"/>
  <c r="R57" i="1" s="1"/>
  <c r="S57" i="1" s="1"/>
  <c r="W48" i="1"/>
  <c r="X48" i="1" s="1"/>
  <c r="Q56" i="1"/>
  <c r="R56" i="1" s="1"/>
  <c r="S56" i="1" s="1"/>
  <c r="Q48" i="1"/>
  <c r="R48" i="1" s="1"/>
  <c r="S48" i="1" s="1"/>
  <c r="Q40" i="1"/>
  <c r="R40" i="1" s="1"/>
  <c r="S40" i="1" s="1"/>
  <c r="H57" i="1"/>
  <c r="I57" i="1" s="1"/>
  <c r="H49" i="1"/>
  <c r="I49" i="1" s="1"/>
  <c r="H41" i="1"/>
  <c r="I41" i="1" s="1"/>
  <c r="H56" i="1"/>
  <c r="I56" i="1" s="1"/>
  <c r="H48" i="1"/>
  <c r="I48" i="1" s="1"/>
  <c r="Q54" i="1"/>
  <c r="R54" i="1" s="1"/>
  <c r="S54" i="1" s="1"/>
  <c r="Q46" i="1"/>
  <c r="R46" i="1" s="1"/>
  <c r="S46" i="1" s="1"/>
  <c r="Q38" i="1"/>
  <c r="R38" i="1" s="1"/>
  <c r="S38" i="1" s="1"/>
  <c r="W53" i="1"/>
  <c r="X53" i="1" s="1"/>
  <c r="W45" i="1"/>
  <c r="X45" i="1" s="1"/>
  <c r="W37" i="1"/>
  <c r="X37" i="1" s="1"/>
  <c r="I50" i="1"/>
  <c r="H32" i="1"/>
  <c r="I32" i="1" s="1"/>
  <c r="W17" i="1"/>
  <c r="X17" i="1" s="1"/>
  <c r="W29" i="1"/>
  <c r="X29" i="1" s="1"/>
  <c r="H22" i="1"/>
  <c r="I22" i="1" s="1"/>
  <c r="H26" i="1"/>
  <c r="I26" i="1" s="1"/>
  <c r="W26" i="1"/>
  <c r="X26" i="1" s="1"/>
  <c r="H29" i="1"/>
  <c r="I29" i="1" s="1"/>
  <c r="H31" i="1"/>
  <c r="I31" i="1" s="1"/>
  <c r="W18" i="1"/>
  <c r="X18" i="1" s="1"/>
  <c r="W20" i="1"/>
  <c r="X20" i="1" s="1"/>
  <c r="W28" i="1"/>
  <c r="X28" i="1" s="1"/>
  <c r="Q33" i="1"/>
  <c r="R33" i="1" s="1"/>
  <c r="S33" i="1" s="1"/>
  <c r="Q32" i="1"/>
  <c r="R32" i="1" s="1"/>
  <c r="S32" i="1" s="1"/>
  <c r="Q31" i="1"/>
  <c r="R31" i="1" s="1"/>
  <c r="S31" i="1" s="1"/>
  <c r="H6" i="1"/>
  <c r="I6" i="1" s="1"/>
  <c r="Q7" i="1"/>
  <c r="R7" i="1" s="1"/>
  <c r="S7" i="1" s="1"/>
  <c r="H8" i="1"/>
  <c r="I8" i="1" s="1"/>
  <c r="Q9" i="1"/>
  <c r="R9" i="1" s="1"/>
  <c r="S9" i="1" s="1"/>
  <c r="H10" i="1"/>
  <c r="I10" i="1" s="1"/>
  <c r="Q11" i="1"/>
  <c r="R11" i="1" s="1"/>
  <c r="S11" i="1" s="1"/>
  <c r="H12" i="1"/>
  <c r="I12" i="1" s="1"/>
  <c r="Q13" i="1"/>
  <c r="R13" i="1" s="1"/>
  <c r="S13" i="1" s="1"/>
  <c r="H14" i="1"/>
  <c r="I14" i="1" s="1"/>
  <c r="Q15" i="1"/>
  <c r="R15" i="1" s="1"/>
  <c r="S15" i="1" s="1"/>
  <c r="H16" i="1"/>
  <c r="I16" i="1" s="1"/>
  <c r="Q17" i="1"/>
  <c r="R17" i="1" s="1"/>
  <c r="S17" i="1" s="1"/>
  <c r="H18" i="1"/>
  <c r="I18" i="1" s="1"/>
  <c r="Q19" i="1"/>
  <c r="R19" i="1" s="1"/>
  <c r="S19" i="1" s="1"/>
  <c r="H20" i="1"/>
  <c r="I20" i="1" s="1"/>
  <c r="H23" i="1"/>
  <c r="I23" i="1" s="1"/>
  <c r="W24" i="1"/>
  <c r="X24" i="1" s="1"/>
  <c r="H27" i="1"/>
  <c r="I27" i="1" s="1"/>
  <c r="W23" i="1"/>
  <c r="X23" i="1" s="1"/>
  <c r="W10" i="1"/>
  <c r="X10" i="1" s="1"/>
  <c r="W12" i="1"/>
  <c r="X12" i="1" s="1"/>
  <c r="W25" i="1"/>
  <c r="X25" i="1" s="1"/>
  <c r="Q25" i="1"/>
  <c r="R25" i="1" s="1"/>
  <c r="S25" i="1" s="1"/>
  <c r="Q24" i="1"/>
  <c r="R24" i="1" s="1"/>
  <c r="S24" i="1" s="1"/>
  <c r="Q23" i="1"/>
  <c r="R23" i="1" s="1"/>
  <c r="S23" i="1" s="1"/>
  <c r="Q22" i="1"/>
  <c r="R22" i="1" s="1"/>
  <c r="S22" i="1" s="1"/>
  <c r="Q21" i="1"/>
  <c r="R21" i="1" s="1"/>
  <c r="S21" i="1" s="1"/>
  <c r="W9" i="1"/>
  <c r="X9" i="1" s="1"/>
  <c r="W13" i="1"/>
  <c r="X13" i="1" s="1"/>
  <c r="W19" i="1"/>
  <c r="X19" i="1" s="1"/>
  <c r="W32" i="1"/>
  <c r="X32" i="1" s="1"/>
  <c r="Q6" i="1"/>
  <c r="R6" i="1" s="1"/>
  <c r="S6" i="1" s="1"/>
  <c r="H7" i="1"/>
  <c r="I7" i="1" s="1"/>
  <c r="Q8" i="1"/>
  <c r="R8" i="1" s="1"/>
  <c r="S8" i="1" s="1"/>
  <c r="H9" i="1"/>
  <c r="I9" i="1" s="1"/>
  <c r="Q10" i="1"/>
  <c r="R10" i="1" s="1"/>
  <c r="S10" i="1" s="1"/>
  <c r="H11" i="1"/>
  <c r="I11" i="1" s="1"/>
  <c r="Q12" i="1"/>
  <c r="R12" i="1" s="1"/>
  <c r="S12" i="1" s="1"/>
  <c r="H13" i="1"/>
  <c r="I13" i="1" s="1"/>
  <c r="Q14" i="1"/>
  <c r="R14" i="1" s="1"/>
  <c r="S14" i="1" s="1"/>
  <c r="H15" i="1"/>
  <c r="I15" i="1" s="1"/>
  <c r="Q16" i="1"/>
  <c r="R16" i="1" s="1"/>
  <c r="S16" i="1" s="1"/>
  <c r="H17" i="1"/>
  <c r="I17" i="1" s="1"/>
  <c r="Q18" i="1"/>
  <c r="R18" i="1" s="1"/>
  <c r="S18" i="1" s="1"/>
  <c r="H19" i="1"/>
  <c r="I19" i="1" s="1"/>
  <c r="Q20" i="1"/>
  <c r="R20" i="1" s="1"/>
  <c r="S20" i="1" s="1"/>
  <c r="H21" i="1"/>
  <c r="I21" i="1" s="1"/>
  <c r="W22" i="1"/>
  <c r="X22" i="1" s="1"/>
  <c r="H25" i="1"/>
  <c r="I25" i="1" s="1"/>
  <c r="W33" i="1"/>
  <c r="X33" i="1" s="1"/>
  <c r="W6" i="1"/>
  <c r="X6" i="1" s="1"/>
  <c r="W8" i="1"/>
  <c r="X8" i="1" s="1"/>
  <c r="W14" i="1"/>
  <c r="X14" i="1" s="1"/>
  <c r="W16" i="1"/>
  <c r="X16" i="1" s="1"/>
  <c r="Q30" i="1"/>
  <c r="R30" i="1" s="1"/>
  <c r="S30" i="1" s="1"/>
  <c r="Q29" i="1"/>
  <c r="R29" i="1" s="1"/>
  <c r="S29" i="1" s="1"/>
  <c r="Q28" i="1"/>
  <c r="R28" i="1" s="1"/>
  <c r="S28" i="1" s="1"/>
  <c r="Q27" i="1"/>
  <c r="R27" i="1" s="1"/>
  <c r="S27" i="1" s="1"/>
  <c r="Q26" i="1"/>
  <c r="R26" i="1" s="1"/>
  <c r="S26" i="1" s="1"/>
  <c r="H28" i="1"/>
  <c r="I28" i="1" s="1"/>
  <c r="W30" i="1"/>
  <c r="X30" i="1" s="1"/>
  <c r="W21" i="1"/>
  <c r="X21" i="1" s="1"/>
  <c r="W31" i="1"/>
  <c r="X31" i="1" s="1"/>
  <c r="W7" i="1"/>
  <c r="X7" i="1" s="1"/>
  <c r="W11" i="1"/>
  <c r="X11" i="1" s="1"/>
  <c r="W15" i="1"/>
  <c r="X15" i="1" s="1"/>
  <c r="Y49" i="1" l="1"/>
  <c r="Y34" i="1"/>
  <c r="Y58" i="1"/>
  <c r="Y59" i="1"/>
  <c r="Y61" i="1"/>
  <c r="Y45" i="1"/>
  <c r="Y43" i="1"/>
  <c r="Y60" i="1"/>
  <c r="Y63" i="1"/>
  <c r="Y36" i="1"/>
  <c r="Y40" i="1"/>
  <c r="Y62" i="1"/>
  <c r="Y56" i="1"/>
  <c r="Y41" i="1"/>
  <c r="Y57" i="1"/>
  <c r="Y37" i="1"/>
  <c r="Y48" i="1"/>
  <c r="Y38" i="1"/>
  <c r="Y55" i="1"/>
  <c r="Y35" i="1"/>
  <c r="Y53" i="1"/>
  <c r="Y52" i="1"/>
  <c r="Y46" i="1"/>
  <c r="Y54" i="1"/>
  <c r="Y44" i="1"/>
  <c r="Y39" i="1"/>
  <c r="Y47" i="1"/>
  <c r="Y51" i="1"/>
  <c r="Y42" i="1"/>
  <c r="Y50" i="1"/>
  <c r="Y26" i="1"/>
  <c r="Y22" i="1"/>
  <c r="Y19" i="1"/>
  <c r="Y16" i="1"/>
  <c r="Y31" i="1"/>
  <c r="Y23" i="1"/>
  <c r="Y28" i="1"/>
  <c r="Y21" i="1"/>
  <c r="Y33" i="1"/>
  <c r="Y11" i="1"/>
  <c r="Y32" i="1"/>
  <c r="Y8" i="1"/>
  <c r="Y27" i="1"/>
  <c r="Y13" i="1"/>
  <c r="Y30" i="1"/>
  <c r="Y7" i="1"/>
  <c r="Y6" i="1"/>
  <c r="Y18" i="1"/>
  <c r="Y17" i="1"/>
  <c r="Y29" i="1"/>
  <c r="Y14" i="1"/>
  <c r="Y9" i="1"/>
  <c r="Y20" i="1"/>
  <c r="Y12" i="1"/>
  <c r="Y25" i="1"/>
  <c r="Y10" i="1"/>
  <c r="Y15" i="1"/>
  <c r="Y24" i="1"/>
  <c r="Z59" i="1" l="1"/>
  <c r="AB59" i="1" s="1"/>
  <c r="AB554" i="1"/>
  <c r="AB551" i="1"/>
  <c r="AB566" i="1"/>
  <c r="AB561" i="1"/>
  <c r="AB565" i="1"/>
  <c r="AB555" i="1"/>
  <c r="AB559" i="1"/>
  <c r="AB563" i="1"/>
  <c r="AB556" i="1"/>
  <c r="AB562" i="1"/>
  <c r="AB568" i="1"/>
  <c r="AB557" i="1"/>
  <c r="AB567" i="1"/>
  <c r="AB553" i="1"/>
  <c r="AB558" i="1"/>
  <c r="AB552" i="1"/>
  <c r="AB569" i="1"/>
  <c r="AB560" i="1"/>
  <c r="AB564" i="1"/>
  <c r="AB540" i="1"/>
  <c r="AB527" i="1"/>
  <c r="AB548" i="1"/>
  <c r="AB544" i="1"/>
  <c r="AB543" i="1"/>
  <c r="AB526" i="1"/>
  <c r="AB539" i="1"/>
  <c r="AB525" i="1"/>
  <c r="AB534" i="1"/>
  <c r="AB529" i="1"/>
  <c r="AB535" i="1"/>
  <c r="AB528" i="1"/>
  <c r="AB533" i="1"/>
  <c r="AB532" i="1"/>
  <c r="AB546" i="1"/>
  <c r="AB550" i="1"/>
  <c r="AB549" i="1"/>
  <c r="AB537" i="1"/>
  <c r="AB536" i="1"/>
  <c r="AB542" i="1"/>
  <c r="AB545" i="1"/>
  <c r="AB541" i="1"/>
  <c r="AB531" i="1"/>
  <c r="AB530" i="1"/>
  <c r="AB547" i="1"/>
  <c r="AB538" i="1"/>
  <c r="AB179" i="1"/>
  <c r="AB181" i="1"/>
  <c r="AB180" i="1"/>
  <c r="AB191" i="1"/>
  <c r="AB186" i="1"/>
  <c r="AB190" i="1"/>
  <c r="AB182" i="1"/>
  <c r="AB184" i="1"/>
  <c r="AB188" i="1"/>
  <c r="AB177" i="1"/>
  <c r="AB195" i="1"/>
  <c r="AB194" i="1"/>
  <c r="AB197" i="1"/>
  <c r="AB193" i="1"/>
  <c r="AB178" i="1"/>
  <c r="AB189" i="1"/>
  <c r="AB183" i="1"/>
  <c r="AB196" i="1"/>
  <c r="AB187" i="1"/>
  <c r="AB192" i="1"/>
  <c r="AB185" i="1"/>
  <c r="Z53" i="1"/>
  <c r="AB53" i="1" s="1"/>
  <c r="Z42" i="1"/>
  <c r="AB42" i="1" s="1"/>
  <c r="Z46" i="1"/>
  <c r="AB46" i="1" s="1"/>
  <c r="Z57" i="1"/>
  <c r="AB57" i="1" s="1"/>
  <c r="Z43" i="1"/>
  <c r="AB43" i="1" s="1"/>
  <c r="Z50" i="1"/>
  <c r="AB50" i="1" s="1"/>
  <c r="Z52" i="1"/>
  <c r="AB52" i="1" s="1"/>
  <c r="Z41" i="1"/>
  <c r="AB41" i="1" s="1"/>
  <c r="Z45" i="1"/>
  <c r="AB45" i="1" s="1"/>
  <c r="Z56" i="1"/>
  <c r="AB56" i="1" s="1"/>
  <c r="Z51" i="1"/>
  <c r="AB51" i="1" s="1"/>
  <c r="Z34" i="1"/>
  <c r="Z47" i="1"/>
  <c r="AB47" i="1" s="1"/>
  <c r="Z55" i="1"/>
  <c r="Z40" i="1"/>
  <c r="AB40" i="1" s="1"/>
  <c r="Z39" i="1"/>
  <c r="AB39" i="1" s="1"/>
  <c r="Z38" i="1"/>
  <c r="AB38" i="1" s="1"/>
  <c r="Z36" i="1"/>
  <c r="AB36" i="1" s="1"/>
  <c r="Z61" i="1"/>
  <c r="AB61" i="1" s="1"/>
  <c r="Z44" i="1"/>
  <c r="AB44" i="1" s="1"/>
  <c r="Z48" i="1"/>
  <c r="AB48" i="1" s="1"/>
  <c r="Z63" i="1"/>
  <c r="AB63" i="1" s="1"/>
  <c r="Z49" i="1"/>
  <c r="AB49" i="1" s="1"/>
  <c r="Z35" i="1"/>
  <c r="AB35" i="1" s="1"/>
  <c r="Z62" i="1"/>
  <c r="AB62" i="1" s="1"/>
  <c r="Z58" i="1"/>
  <c r="AB58" i="1" s="1"/>
  <c r="Z54" i="1"/>
  <c r="AB54" i="1" s="1"/>
  <c r="Z37" i="1"/>
  <c r="AB37" i="1" s="1"/>
  <c r="Z60" i="1"/>
  <c r="AB60" i="1" s="1"/>
  <c r="Z33" i="1"/>
  <c r="AB55" i="1"/>
  <c r="Z30" i="1"/>
  <c r="Z20" i="1"/>
  <c r="Z8" i="1"/>
  <c r="Z14" i="1"/>
  <c r="Z13" i="1"/>
  <c r="Z32" i="1"/>
  <c r="Z31" i="1"/>
  <c r="Z9" i="1"/>
  <c r="Z29" i="1"/>
  <c r="Z21" i="1"/>
  <c r="Z15" i="1"/>
  <c r="Z17" i="1"/>
  <c r="Z28" i="1"/>
  <c r="Z18" i="1"/>
  <c r="Z25" i="1"/>
  <c r="Z6" i="1"/>
  <c r="Z22" i="1"/>
  <c r="Z16" i="1"/>
  <c r="Z26" i="1"/>
  <c r="Z24" i="1"/>
  <c r="Z11" i="1"/>
  <c r="Z10" i="1"/>
  <c r="Z23" i="1"/>
  <c r="Z12" i="1"/>
  <c r="Z7" i="1"/>
  <c r="Z27" i="1"/>
  <c r="Z19" i="1"/>
  <c r="AA34" i="1" l="1"/>
  <c r="AB34" i="1" s="1"/>
  <c r="AA33" i="1"/>
  <c r="AB33" i="1" s="1"/>
  <c r="AA32" i="1"/>
  <c r="AB32" i="1" s="1"/>
  <c r="AA31" i="1"/>
  <c r="AB31" i="1" s="1"/>
  <c r="AA30" i="1"/>
  <c r="AB30" i="1" s="1"/>
  <c r="AA29" i="1"/>
  <c r="AB29" i="1" s="1"/>
  <c r="AA28" i="1"/>
  <c r="AB28" i="1" s="1"/>
  <c r="AA27" i="1"/>
  <c r="AB27" i="1" s="1"/>
  <c r="AA26" i="1"/>
  <c r="AB26" i="1" s="1"/>
  <c r="AA25" i="1"/>
  <c r="AB25" i="1" s="1"/>
  <c r="AA24" i="1"/>
  <c r="AB24" i="1" s="1"/>
  <c r="AA23" i="1"/>
  <c r="AB23" i="1" s="1"/>
  <c r="AA22" i="1"/>
  <c r="AB22" i="1" s="1"/>
  <c r="AA21" i="1"/>
  <c r="AB21" i="1" s="1"/>
  <c r="AA16" i="1"/>
  <c r="AB16" i="1" s="1"/>
  <c r="AA14" i="1"/>
  <c r="AB14" i="1" s="1"/>
  <c r="AA12" i="1"/>
  <c r="AB12" i="1" s="1"/>
  <c r="AA10" i="1"/>
  <c r="AB10" i="1" s="1"/>
  <c r="AA8" i="1"/>
  <c r="AB8" i="1" s="1"/>
  <c r="AA6" i="1"/>
  <c r="AB6" i="1" s="1"/>
  <c r="AA15" i="1"/>
  <c r="AB15" i="1" s="1"/>
  <c r="AA7" i="1"/>
  <c r="AB7" i="1" s="1"/>
  <c r="AA20" i="1"/>
  <c r="AB20" i="1" s="1"/>
  <c r="AA18" i="1"/>
  <c r="AB18" i="1" s="1"/>
  <c r="AA13" i="1"/>
  <c r="AB13" i="1" s="1"/>
  <c r="AA19" i="1"/>
  <c r="AB19" i="1" s="1"/>
  <c r="AA17" i="1"/>
  <c r="AB17" i="1" s="1"/>
  <c r="AA11" i="1"/>
  <c r="AB11" i="1" s="1"/>
  <c r="AA9" i="1"/>
  <c r="AB9" i="1" s="1"/>
</calcChain>
</file>

<file path=xl/comments1.xml><?xml version="1.0" encoding="utf-8"?>
<comments xmlns="http://schemas.openxmlformats.org/spreadsheetml/2006/main">
  <authors>
    <author>丫</author>
    <author>jiangpiao</author>
    <author>xiaver</author>
    <author>Administrator</author>
    <author>dell</author>
    <author>周恒</author>
    <author>lenovo</author>
    <author>ssy</author>
    <author>xiwenyan</author>
    <author>yangmei Li</author>
    <author>chen</author>
    <author>HP</author>
    <author>WM</author>
    <author>5794624263</author>
    <author>4165989381</author>
    <author>8700965346</author>
    <author>3018248494</author>
    <author>6300898059</author>
    <author>3238047336</author>
    <author>8160702613</author>
    <author>8056913391</author>
    <author>4356642238</author>
    <author>3313142178</author>
    <author>4044172437</author>
    <author>3080924673</author>
    <author>5968777905</author>
    <author>6437794643</author>
    <author>7272315283</author>
    <author>5247456594</author>
    <author>4283554992</author>
    <author>1150464119</author>
    <author>6247910177</author>
    <author>7422726719</author>
    <author>4125999979</author>
    <author>1612356208</author>
    <author>4654059515</author>
    <author>8293403776</author>
    <author>8347866962</author>
    <author>8632637685</author>
    <author>6020210543</author>
    <author>3847778122</author>
    <author>1880181919</author>
    <author>5400582982</author>
    <author>9795621563</author>
    <author>2154051404</author>
    <author>9707642256</author>
    <author>9109443545</author>
    <author>6796032134</author>
    <author>9325831629</author>
    <author>9209659237</author>
    <author>8735886208</author>
    <author>7790310431</author>
    <author>8797286053</author>
    <author>4298352144</author>
    <author>6539466195</author>
    <author>8412621712</author>
    <author>2801913952</author>
    <author>2492343861</author>
    <author>9807409120</author>
    <author>4048000345</author>
    <author>3895196493</author>
    <author>9001553616</author>
    <author>9283440118</author>
    <author>9206228719</author>
    <author>4108584530</author>
    <author>4745782688</author>
    <author>4963148169</author>
    <author>2473686244</author>
    <author>2475051832</author>
    <author>9543088335</author>
    <author>2660684199</author>
    <author>8830563446</author>
    <author>1905668018</author>
    <author>6364909138</author>
    <author>6424904042</author>
    <author>6232072120</author>
    <author>8041990100</author>
    <author>9791501857</author>
    <author>1751546876</author>
    <author>4133317466</author>
    <author>9946050143</author>
    <author>9665405338</author>
    <author>8181811199</author>
    <author>1682884059</author>
    <author>1872559147</author>
    <author>8394076030</author>
    <author>9588892640</author>
    <author>7372566912</author>
    <author>9477530875</author>
    <author>2154575039</author>
    <author>4486067931</author>
    <author>7481252858</author>
    <author>3428599814</author>
    <author>3916228497</author>
    <author>5683928111</author>
    <author>2679885102</author>
    <author>3148667300</author>
    <author>5314392342</author>
    <author>5015140880</author>
    <author>2725322620</author>
    <author>1250257421</author>
    <author>9275491102</author>
    <author>7340125101</author>
    <author>3894825400</author>
    <author>9917192399</author>
    <author>3599722653</author>
    <author>7019596964</author>
    <author>7983054594</author>
    <author>1825908180</author>
    <author>7662333336</author>
    <author>4298848375</author>
    <author>4644299799</author>
    <author>9564846696</author>
    <author>8470253994</author>
    <author>7273471822</author>
    <author>9188421158</author>
    <author>3530282319</author>
    <author>9228601552</author>
    <author>5535766202</author>
    <author>5701745823</author>
    <author>7424333194</author>
    <author>8685429909</author>
    <author>7729565418</author>
    <author>4552805263</author>
    <author>5705467868</author>
    <author>8161590834</author>
    <author>3443681448</author>
    <author>6423420363</author>
    <author>8100899221</author>
    <author>5780929745</author>
    <author>8306830504</author>
    <author>5829446827</author>
    <author>7603176121</author>
    <author>6428606414</author>
    <author>3241625515</author>
    <author>8458188499</author>
    <author>4364110058</author>
    <author>2748963356</author>
    <author>4251724340</author>
    <author>9934942878</author>
    <author>3714825150</author>
    <author>4778433741</author>
    <author>6194324587</author>
    <author>5526003260</author>
    <author>9004256306</author>
    <author>6649251256</author>
    <author>2373356278</author>
    <author>7763762546</author>
    <author>5192448886</author>
    <author>7251533215</author>
    <author>1560227481</author>
    <author>7887411199</author>
    <author>5574676120</author>
    <author>4735424560</author>
    <author>5971203599</author>
    <author>4507455141</author>
    <author>5622353686</author>
    <author>9451121935</author>
    <author>3303160108</author>
    <author>3791252951</author>
    <author>4686532986</author>
    <author>8914963566</author>
    <author>2893208567</author>
    <author>7098108868</author>
    <author>6607587766</author>
    <author>6313933721</author>
    <author>4652257609</author>
    <author>3080234618</author>
    <author>7299151014</author>
    <author>6724931501</author>
    <author>2980727770</author>
    <author>2614148966</author>
    <author>1887521398</author>
    <author>2641870783</author>
    <author>Unknown User</author>
    <author>Asus</author>
    <author>zhengjianan</author>
    <author>d18ef23a-f498-4c7e-9f34-c6bc5dbbd0a6</author>
    <author>7f7292d5-a6bd-4a66-a98b-84500e5999c8</author>
    <author>04d1cedc-be9b-4d79-9ef3-7325d353e33f</author>
    <author>d649754f-7da3-4dac-bbba-386a53d8b52e</author>
    <author>43be8980-ad1f-43dc-b3e8-0a568105a618</author>
    <author>12055c2f-37a9-4aaf-a246-c26b6ab2beab</author>
    <author>9a065e09-7f6c-4f36-9c55-53e6db4a4c37</author>
    <author>f8dd6f45-f2f1-4706-8ad2-f94dad7a4333</author>
    <author>5d02ec74-dad1-4fef-a22d-93b25a2d2565</author>
    <author>3b8d4264-e213-4a46-ac1a-acd478d9a4b7</author>
    <author>a3f6b773-8fc8-474f-b08e-d1d6519a4bcb</author>
    <author>a653c9a6-e6ee-46aa-be03-db126fbb35b1</author>
    <author>ebf8090b-a721-430c-a4fb-184c282c59e8</author>
    <author>3eb2120c-8ef3-4dd2-b6a3-84722d0098e9</author>
    <author>234b0045-6cac-41d4-a8ad-334bae5472bb</author>
    <author>5e590c58-9892-4c31-9aaf-64648e172ca2</author>
    <author>ae8317bb-f90e-4194-8275-fac2657102a6</author>
    <author>43776f5d-baf2-4568-8754-8910f41f15cf</author>
    <author>def87794-5c36-42c1-bb08-92f174dc78d3</author>
    <author>3c5a379c-6cef-475c-a7bc-56a4756bc623</author>
    <author>0233fb13-f9d9-4424-9151-b6351f32c276</author>
    <author>694e862f-36ea-4a57-91a6-5b5846c35075</author>
    <author>82213935-322d-490b-aea9-dd0e920d3c64</author>
    <author>c42425e5-55fb-4e73-a038-1da0f7404334</author>
    <author>5ec34811-aaa4-40e2-a04d-adc6f9da02fd</author>
    <author>2366860469</author>
    <author>434fc2ea-8f36-404a-9460-f4bf23ad736e</author>
    <author>dbf68205-901d-4401-8651-dda8473a39a2</author>
    <author>b1060754-0da2-43b0-83e3-1074fa93bd8a</author>
    <author>e613f434-72ed-408e-8320-c7c798768669</author>
    <author>5d10cd9f-0522-47d9-a388-d97f09044578</author>
    <author>051ee9d9-6b5e-4671-b8d7-c04987d86828</author>
    <author>5d2b358f-73c1-4044-a735-01a9c84c08cf</author>
    <author>338ac4c8-401a-4bfb-8ba7-bb939342132c</author>
    <author>e40479ba-6975-4af4-8e76-908b9cf30399</author>
    <author>7d5f1b16-6fe9-4f92-b871-51aefac3ff71</author>
    <author>c59a4463-0ec8-447b-b1a6-8ad3b62db88b</author>
    <author>c0d4f89c-8216-4bb1-a400-0bb678107a3e</author>
    <author>6958abbe-6d61-4405-96dd-02a82319e82a</author>
    <author>c44a7226-25ca-413f-b440-8a0adaec13c8</author>
    <author>77ce0a99-a11e-4c14-b84a-a3b7286bfb3a</author>
    <author>4d07b601-e43b-406b-92b9-d39f10e14a44</author>
    <author>62f80da1-f254-445e-b697-d4c92a16fb78</author>
    <author>491f26d0-38d8-46ba-b7c4-a0e62c79efdb</author>
    <author>e60e918d-7f7a-43b3-bc58-639559c5fc00</author>
    <author>c77549c9-c5be-4cdf-8a50-fedaa4865c7a</author>
    <author>09aaf0a5-9bad-4071-af6b-2a303e273aa2</author>
    <author>fa2c69da-11aa-45ff-a922-415d0a60dad5</author>
    <author>8fa71412-c4d9-4861-9df9-00bdc0ce1f0e</author>
    <author>5790103a-a833-4dc7-97af-7833ea6f41de</author>
    <author>2777862863</author>
    <author>7124d6a4-e8d1-49e4-b990-dae32e05a986</author>
    <author>2ede68c9-39c1-4c44-a7a9-b02cba8964b9</author>
    <author>fd6ad6b2-0482-4d86-b66a-38953fddba17</author>
    <author>1a459a6e-6b36-4ccc-b8c6-fadf23605d60</author>
    <author>50a61aa2-81d9-4192-a5eb-5380327b9c2c</author>
    <author>0fb69ece-1801-431d-a681-c9ca8308d786</author>
    <author>e38fb59d-6f56-4248-9167-ff44eff1ff6e</author>
    <author>cdd6bc72-71a7-45de-894e-3137195bee4c</author>
    <author>719ea375-053c-49d0-ad69-d802625961ea</author>
    <author>7424522824</author>
    <author>1b57db79-2e5b-4ff6-8ec2-fad309eb3b7b</author>
    <author>dbb1d54b-a0da-4682-8b67-25547ae25775</author>
    <author>5ace36f1-7f87-4ee9-af7d-53f878dfb8c4</author>
    <author>9da5d279-b415-4a57-8711-d53288c83d4a</author>
    <author>d5e90f04-fc69-4e8a-9b7a-39a8a3826b9e</author>
    <author>af0518ee-0ee6-48c0-87b9-d164b6ecf24d</author>
    <author>d59487bc-20e5-4fd7-a355-f8ad63396b2a</author>
    <author>d8e45518-a854-46a6-b802-ad873bea1054</author>
    <author>909c2ce6-dd77-4308-9174-19a1c14fc8b1</author>
    <author>7b7a1f93-a575-4409-a5ca-c1875cc0f2fa</author>
    <author>d954d315-a841-4d67-ae7f-acf27c7e7eb6</author>
    <author>6e0e3375-e9ff-47fc-9e80-140f04d38313</author>
    <author>83c30509-2d79-43f9-8447-6cb9bf4036d2</author>
    <author>1f936bb9-96e1-4a02-b1f2-3e1be37fa5ee</author>
    <author>5abb8542-d720-4ec7-8cd3-75ab32c12dbe</author>
    <author>3564a593-0a53-49a8-a5c8-f3cbebd033a7</author>
    <author>65f7ed4d-8a99-4b41-ac49-36709832dfb4</author>
    <author>df7b8e3d-6f00-471f-9c13-26ece148cb88</author>
    <author>1ae59973-42ba-4582-9167-5c40ddee0944</author>
    <author>50bc1fc0-cc24-4516-a93d-6d0ee4ab5c80</author>
    <author>1af8a8f8-f5ec-4545-9a68-47040ee125c8</author>
    <author>1b2b454d-4ef9-4ca0-815d-fb777104b009</author>
    <author>d61582d1-c15a-49ed-b858-9bbd2b59bbff</author>
    <author>863ff9d5-dc33-47e2-a579-1e2766be9f18</author>
    <author>a65df1be-5335-4796-a040-68c0bc6b7f9b</author>
    <author>a2b20cee-eb91-49f0-8638-f0911f991e1b</author>
    <author>0e5da11d-c824-42e0-af21-5451ae4297da</author>
    <author>11325181-09b7-42b9-afbc-f4e43f73b5c0</author>
    <author>616d2c59-c623-4f02-8898-0ab84efa5571</author>
    <author>cf7c9747-cafd-485f-9d13-214a30c11776</author>
    <author>7308481511</author>
    <author>547ef45a-e8e7-4b54-8633-9e41f0e2d594</author>
    <author>4670aec7-5d25-49e3-9b44-0129ce6a9118</author>
    <author>f4fedc5d-9650-4fe5-96c3-bc1ae36572ce</author>
    <author>e20fa935-9101-40ca-8088-a687cf965231</author>
    <author>d6877217-b1bf-44a1-a805-805633d60920</author>
    <author>1f3735a6-f146-4a73-8563-3d3366d4df72</author>
    <author>b4539e5e-771a-4eca-bba2-36096f2e2723</author>
    <author>b200ab42-d437-457b-8180-04ca48beb234</author>
    <author>525d6044-3683-47e4-b375-206405e0c6e9</author>
    <author>b62729ac-6fd5-4d9d-9c56-ec5aaa029209</author>
    <author>b58e9d97-b34b-49dc-b392-8606ab400598</author>
    <author>39802e44-b00b-42ea-a45e-be19e2248969</author>
    <author>fbc83095-f34c-4ac1-83c2-f248b57cff39</author>
    <author>c8008ec0-c6ff-47fb-8b97-8f35d9516a04</author>
    <author>1105cd66-e25a-4637-8a76-0808b4642899</author>
    <author>a73cd0ad-7a73-47a1-b80f-c8144b9ce295</author>
    <author>e5436ee8-9df7-4716-a97e-951635138ea0</author>
    <author>a9ee40d3-6605-4ba1-8a11-96f8c7a44239</author>
    <author>bae854c2-3dc2-472d-9be6-5893443bdd21</author>
    <author>5afb4f92-7a1a-445c-aaa5-93cb22e2c037</author>
    <author>e84ccb9a-1e5c-4def-99dc-e7f609f75a4d</author>
    <author>7a074d7e-66bc-4cc5-907b-7f1d8addde68</author>
    <author>b1c114dd-a6ff-4f45-a032-a039044c4588</author>
    <author>c6fbd27c-0ee6-4b08-9f6e-962fafae65e0</author>
    <author>e22c9212-6e63-49e6-a779-af4aab004775</author>
    <author>0da74db9-96e7-41e0-8f29-5b57fdfe1754</author>
    <author>34b7ef18-eefe-463b-86b0-91c34be25db1</author>
    <author>448a7f98-2b47-44c6-9230-649eca37f2d6</author>
    <author>e0c9c7de-7765-4dcc-a8cc-ea371c3d835f</author>
    <author>b9fb8370-311f-4659-b28b-7b0664fb7609</author>
    <author>b11ae442-919b-49ec-bfff-083225e2714a</author>
    <author>a15cb99a-9179-42bc-865a-8b04180aa59f</author>
    <author>b3a504e6-2b99-40dc-8f86-093988739c56</author>
    <author>b545a56a-f8d6-4c52-af45-91835da9e686</author>
    <author>0e0ba755-a3d8-4eb8-a58d-ee75f79423de</author>
    <author>75a922c9-8df0-45cf-98fa-69cd2fccb7e7</author>
    <author>51c3f70f-410c-4e7c-9b3f-44fada1b235f</author>
    <author>ee112ebb-4a1a-4972-930a-713315ae37bc</author>
    <author>bb917ea3-71b2-4f6c-915f-c29fe1d6183e</author>
    <author>0fdbe3e2-5b4f-4f5c-8ecc-ffffc35c3e4e</author>
    <author>67b57720-aad9-45e1-93f7-3481d8304c7a</author>
    <author>94f3154a-de14-4729-bacb-093f09220b29</author>
    <author>2f666f19-7511-4123-8d21-3f98d27d4277</author>
    <author>b633e6e1-3307-4158-8fae-714b555fedb2</author>
    <author>25e47d1b-3c0c-4db1-8075-9905c855a1f3</author>
    <author>1efba142-403a-4add-b685-1b41864c10da</author>
    <author>21542eca-a67b-42b5-bf96-4a9a243c7e6f</author>
    <author>766e540c-03fa-4ec5-aaeb-2a97cd9ca3ce</author>
    <author>e14f5f36-b9d2-4bfd-8f5a-d8a9aeff99bf</author>
    <author>23776b5e-188b-4351-9fbb-1186117a4279</author>
    <author>8e178206-002b-4382-a9dd-d66e1c1beeba</author>
    <author>c749d908-0a6c-40c6-8ab1-cc2ccd4d6b3e</author>
    <author>e847528e-5944-40c8-bb91-d7d33e78a94a</author>
    <author>abac0b18-ffb4-4137-b406-c2c8035488ca</author>
    <author>d83989cc-068b-4bd6-a3b2-3e1e57e15e06</author>
    <author>7c324d08-c7c1-4ea8-b037-ac0eb615a6a8</author>
    <author>7da02e48-ccb3-40b2-bdf3-a9329a5ff989</author>
    <author>c3f519e7-f9f6-43dc-a204-cfd5c57cd346</author>
    <author>c51637c2-0272-489a-9157-0dc7db9755de</author>
    <author>97fa39e2-9418-4fc1-a6f0-33dd96df8ce9</author>
    <author>10d4b4a1-9ead-44f3-82e0-319a91e96ed1</author>
    <author>71768a30-ffa1-4d63-940a-f13a8736e9fe</author>
    <author>e47bd226-177a-45c8-980c-24a14430a1d9</author>
    <author>14d7b704-48f0-4542-96d0-ab1745eed6d5</author>
    <author>032e7226-f819-414c-be05-569c7469b171</author>
    <author>fe510842-54ed-4192-b208-1546373b67cc</author>
    <author>9731986832</author>
    <author>7683626944</author>
    <author>9148502702</author>
    <author>8027836594</author>
    <author>3062108066</author>
    <author>3917074059</author>
    <author>9967756920</author>
    <author>2459098703</author>
    <author>1803943018</author>
    <author>2815512850</author>
    <author>1168704880</author>
    <author>3994907590</author>
    <author>9387857503</author>
    <author>3126084238</author>
    <author>4968867776</author>
    <author>3070068957</author>
    <author>9225069305</author>
    <author>1362691953</author>
    <author>8327661887</author>
    <author>4722777930</author>
    <author>7806971827</author>
    <author>1324387034</author>
    <author>2183328125</author>
    <author>9818604641</author>
    <author>6974170726</author>
    <author>8232738220</author>
    <author>9847291093</author>
    <author>3282104854</author>
    <author>7057540568</author>
    <author>1497222758</author>
    <author>6492299512</author>
    <author>7979279778</author>
    <author>2464729721</author>
    <author>5034385145</author>
    <author>1431679483</author>
    <author>5699913827</author>
    <author>2106297726</author>
    <author>6732754221</author>
    <author>2001850816</author>
    <author>1796502038</author>
    <author>4338133428</author>
    <author>3749594756</author>
    <author>8034658538</author>
    <author>5328925768</author>
    <author>5153771768</author>
    <author>6553303696</author>
    <author>5549923830</author>
    <author>4522645045</author>
    <author>3793295516</author>
    <author>6025721205</author>
    <author>7423393846</author>
    <author>7031571220</author>
    <author>2130120310</author>
    <author>9773951349</author>
    <author>2504919832</author>
    <author>3698756433</author>
    <author>2746941774</author>
    <author>9495943528</author>
    <author>7899939659</author>
    <author>1421599488</author>
    <author>2975995712</author>
    <author>8218225596</author>
    <author>1698819142</author>
    <author>1506661689</author>
    <author>2209766509</author>
    <author>1738601105</author>
    <author>9352179072</author>
    <author>5645823005</author>
    <author>9947910709</author>
    <author>9095735420</author>
    <author>8110832555</author>
    <author>7717925242</author>
    <author>2429116748</author>
    <author>2060167405</author>
    <author>8137085780</author>
    <author>9562087803</author>
    <author>2274194824</author>
    <author>4618144308</author>
    <author>3202087801</author>
    <author>3946298813</author>
    <author>9239881376</author>
    <author>3564570239</author>
    <author>3919963414</author>
    <author>6548683301</author>
    <author>5176408808</author>
    <author>1037358526</author>
    <author>8650779095</author>
    <author>7384282927</author>
    <author>9834956100</author>
    <author>6682293461</author>
    <author>7319364985</author>
    <author>7017667028</author>
    <author>6569772736</author>
    <author>5741215874</author>
    <author>3191397103</author>
    <author>2483764007</author>
    <author>1728212247</author>
    <author>8456537314</author>
    <author>4432320523</author>
    <author>3251811241</author>
    <author>7352159530</author>
    <author>3430585984</author>
    <author>1061609299</author>
    <author>MXL</author>
    <author>格子</author>
    <author>user</author>
    <author>lierwen777</author>
    <author>Glenn</author>
    <author>yang wang</author>
    <author>朱朱朱</author>
    <author>郑大人</author>
    <author>zhengxu</author>
    <author>xej</author>
    <author>libohan</author>
    <author>kilig</author>
    <author>Roy</author>
  </authors>
  <commentList>
    <comment ref="F10" authorId="0">
      <text>
        <r>
          <rPr>
            <b/>
            <sz val="9"/>
            <color rgb="FF000000"/>
            <rFont val="宋体"/>
            <family val="3"/>
            <charset val="134"/>
          </rPr>
          <t>丫</t>
        </r>
        <r>
          <rPr>
            <b/>
            <sz val="9"/>
            <color rgb="FF000000"/>
            <rFont val="宋体"/>
            <family val="3"/>
            <charset val="134"/>
          </rPr>
          <t>:</t>
        </r>
        <r>
          <rPr>
            <sz val="9"/>
            <color rgb="FF000000"/>
            <rFont val="宋体"/>
            <family val="3"/>
            <charset val="134"/>
          </rPr>
          <t xml:space="preserve">
</t>
        </r>
        <r>
          <rPr>
            <sz val="9"/>
            <color rgb="FF000000"/>
            <rFont val="宋体"/>
            <family val="3"/>
            <charset val="134"/>
          </rPr>
          <t>学生工作（考核优秀）</t>
        </r>
        <r>
          <rPr>
            <sz val="9"/>
            <color rgb="FF000000"/>
            <rFont val="宋体"/>
            <family val="3"/>
            <charset val="134"/>
          </rPr>
          <t>+9</t>
        </r>
      </text>
    </comment>
    <comment ref="M10" authorId="0">
      <text>
        <r>
          <rPr>
            <b/>
            <sz val="9"/>
            <color indexed="81"/>
            <rFont val="宋体"/>
            <family val="3"/>
            <charset val="134"/>
          </rPr>
          <t>丫:</t>
        </r>
        <r>
          <rPr>
            <sz val="9"/>
            <color indexed="81"/>
            <rFont val="宋体"/>
            <family val="3"/>
            <charset val="134"/>
          </rPr>
          <t xml:space="preserve">
科研（课题结题：教师教育学院第二批实验室开放研究基金项目“严格学业要求背景下研究生权益保障的困境与建构”）+1.25
</t>
        </r>
      </text>
    </comment>
    <comment ref="N10" authorId="0">
      <text>
        <r>
          <rPr>
            <b/>
            <sz val="9"/>
            <color rgb="FF000000"/>
            <rFont val="宋体"/>
            <family val="3"/>
            <charset val="134"/>
          </rPr>
          <t>丫</t>
        </r>
        <r>
          <rPr>
            <b/>
            <sz val="9"/>
            <color rgb="FF000000"/>
            <rFont val="宋体"/>
            <family val="3"/>
            <charset val="134"/>
          </rPr>
          <t>:</t>
        </r>
        <r>
          <rPr>
            <sz val="9"/>
            <color rgb="FF000000"/>
            <rFont val="宋体"/>
            <family val="3"/>
            <charset val="134"/>
          </rPr>
          <t xml:space="preserve">
</t>
        </r>
        <r>
          <rPr>
            <sz val="9"/>
            <color rgb="FF000000"/>
            <rFont val="宋体"/>
            <family val="3"/>
            <charset val="134"/>
          </rPr>
          <t>科研（“从客体到主体：研究生学术管理制度下的学生地位与权益维护”发表于《中国高教研究》二级，一作）</t>
        </r>
        <r>
          <rPr>
            <sz val="9"/>
            <color rgb="FF000000"/>
            <rFont val="宋体"/>
            <family val="3"/>
            <charset val="134"/>
          </rPr>
          <t xml:space="preserve"> +20
</t>
        </r>
        <r>
          <rPr>
            <sz val="9"/>
            <color rgb="FF000000"/>
            <rFont val="宋体"/>
            <family val="3"/>
            <charset val="134"/>
          </rPr>
          <t>科研（“早期共产党人对“新教育”的探索和影响</t>
        </r>
        <r>
          <rPr>
            <sz val="9"/>
            <color rgb="FF000000"/>
            <rFont val="宋体"/>
            <family val="3"/>
            <charset val="134"/>
          </rPr>
          <t>——</t>
        </r>
        <r>
          <rPr>
            <sz val="9"/>
            <color rgb="FF000000"/>
            <rFont val="宋体"/>
            <family val="3"/>
            <charset val="134"/>
          </rPr>
          <t>基于《新青年》的文献分析”发表于《教育学报》三级，一作）</t>
        </r>
        <r>
          <rPr>
            <sz val="9"/>
            <color rgb="FF000000"/>
            <rFont val="宋体"/>
            <family val="3"/>
            <charset val="134"/>
          </rPr>
          <t xml:space="preserve"> +20</t>
        </r>
      </text>
    </comment>
    <comment ref="F13" authorId="0">
      <text>
        <r>
          <rPr>
            <b/>
            <sz val="9"/>
            <color indexed="81"/>
            <rFont val="宋体"/>
            <family val="3"/>
            <charset val="134"/>
          </rPr>
          <t>丫:</t>
        </r>
        <r>
          <rPr>
            <sz val="9"/>
            <color indexed="81"/>
            <rFont val="宋体"/>
            <family val="3"/>
            <charset val="134"/>
          </rPr>
          <t xml:space="preserve">
插座未拔（寝室成员）-3
违停-2
违停-2</t>
        </r>
      </text>
    </comment>
    <comment ref="M14" authorId="0">
      <text>
        <r>
          <rPr>
            <b/>
            <sz val="9"/>
            <color indexed="81"/>
            <rFont val="宋体"/>
            <family val="3"/>
            <charset val="134"/>
          </rPr>
          <t>丫:</t>
        </r>
        <r>
          <rPr>
            <sz val="9"/>
            <color indexed="81"/>
            <rFont val="宋体"/>
            <family val="3"/>
            <charset val="134"/>
          </rPr>
          <t xml:space="preserve">
科研（浙江省智能教育技术与应用重点实验室项目结题“5G远程同步课堂时间迟滞对师生互动的影响:基于fNIRS超扫描与EyeLink的多模态研究” 编号jykf20012），排名1/5，+1.25
科研（浙江省智能教育技术与应用重点实验室项目立项“动机视域下教师共情干预的跨学科 fNIRS 研究”），排名1/1，+1.25</t>
        </r>
      </text>
    </comment>
    <comment ref="N14" authorId="0">
      <text>
        <r>
          <rPr>
            <b/>
            <sz val="9"/>
            <color rgb="FF000000"/>
            <rFont val="宋体"/>
            <family val="3"/>
            <charset val="134"/>
          </rPr>
          <t>丫</t>
        </r>
        <r>
          <rPr>
            <b/>
            <sz val="9"/>
            <color rgb="FF000000"/>
            <rFont val="宋体"/>
            <family val="3"/>
            <charset val="134"/>
          </rPr>
          <t>:</t>
        </r>
        <r>
          <rPr>
            <sz val="9"/>
            <color rgb="FF000000"/>
            <rFont val="宋体"/>
            <family val="3"/>
            <charset val="134"/>
          </rPr>
          <t xml:space="preserve">
</t>
        </r>
        <r>
          <rPr>
            <sz val="9"/>
            <color rgb="FF000000"/>
            <rFont val="宋体"/>
            <family val="3"/>
            <charset val="134"/>
          </rPr>
          <t>科研（“论文名称</t>
        </r>
        <r>
          <rPr>
            <sz val="9"/>
            <color rgb="FF000000"/>
            <rFont val="宋体"/>
            <family val="3"/>
            <charset val="134"/>
          </rPr>
          <t>The role of resilience and student-teacher relationship in affecting the parent-child separation-PTSS among left-behind children in China</t>
        </r>
        <r>
          <rPr>
            <sz val="9"/>
            <color rgb="FF000000"/>
            <rFont val="宋体"/>
            <family val="3"/>
            <charset val="134"/>
          </rPr>
          <t>”发表于《</t>
        </r>
        <r>
          <rPr>
            <sz val="9"/>
            <color rgb="FF000000"/>
            <rFont val="宋体"/>
            <family val="3"/>
            <charset val="134"/>
          </rPr>
          <t>Children and Youth Services Review</t>
        </r>
        <r>
          <rPr>
            <sz val="9"/>
            <color rgb="FF000000"/>
            <rFont val="宋体"/>
            <family val="3"/>
            <charset val="134"/>
          </rPr>
          <t>》</t>
        </r>
        <r>
          <rPr>
            <sz val="9"/>
            <color rgb="FF000000"/>
            <rFont val="宋体"/>
            <family val="3"/>
            <charset val="134"/>
          </rPr>
          <t>(SSCI</t>
        </r>
        <r>
          <rPr>
            <sz val="9"/>
            <color rgb="FF000000"/>
            <rFont val="宋体"/>
            <family val="3"/>
            <charset val="134"/>
          </rPr>
          <t>影响因子</t>
        </r>
        <r>
          <rPr>
            <sz val="9"/>
            <color rgb="FF000000"/>
            <rFont val="宋体"/>
            <family val="3"/>
            <charset val="134"/>
          </rPr>
          <t>2.519)</t>
        </r>
        <r>
          <rPr>
            <sz val="9"/>
            <color rgb="FF000000"/>
            <rFont val="宋体"/>
            <family val="3"/>
            <charset val="134"/>
          </rPr>
          <t>权威</t>
        </r>
        <r>
          <rPr>
            <sz val="9"/>
            <color rgb="FF000000"/>
            <rFont val="宋体"/>
            <family val="3"/>
            <charset val="134"/>
          </rPr>
          <t>B</t>
        </r>
        <r>
          <rPr>
            <sz val="9"/>
            <color rgb="FF000000"/>
            <rFont val="宋体"/>
            <family val="3"/>
            <charset val="134"/>
          </rPr>
          <t>，一作）</t>
        </r>
        <r>
          <rPr>
            <sz val="9"/>
            <color rgb="FF000000"/>
            <rFont val="宋体"/>
            <family val="3"/>
            <charset val="134"/>
          </rPr>
          <t xml:space="preserve">+40
</t>
        </r>
        <r>
          <rPr>
            <sz val="9"/>
            <color rgb="FF000000"/>
            <rFont val="宋体"/>
            <family val="3"/>
            <charset val="134"/>
          </rPr>
          <t>科研（“论文名称</t>
        </r>
        <r>
          <rPr>
            <sz val="9"/>
            <color rgb="FF000000"/>
            <rFont val="宋体"/>
            <family val="3"/>
            <charset val="134"/>
          </rPr>
          <t>What Is the Mechanism Underlying the Interleaving Effect in Category Induction: An Eye-Tracking and Behavioral Study</t>
        </r>
        <r>
          <rPr>
            <sz val="9"/>
            <color rgb="FF000000"/>
            <rFont val="宋体"/>
            <family val="3"/>
            <charset val="134"/>
          </rPr>
          <t>”发表于《</t>
        </r>
        <r>
          <rPr>
            <sz val="9"/>
            <color rgb="FF000000"/>
            <rFont val="宋体"/>
            <family val="3"/>
            <charset val="134"/>
          </rPr>
          <t>Frontiers in Psychology</t>
        </r>
        <r>
          <rPr>
            <sz val="9"/>
            <color rgb="FF000000"/>
            <rFont val="宋体"/>
            <family val="3"/>
            <charset val="134"/>
          </rPr>
          <t>》</t>
        </r>
        <r>
          <rPr>
            <sz val="9"/>
            <color rgb="FF000000"/>
            <rFont val="宋体"/>
            <family val="3"/>
            <charset val="134"/>
          </rPr>
          <t>(SSCI</t>
        </r>
        <r>
          <rPr>
            <sz val="9"/>
            <color rgb="FF000000"/>
            <rFont val="宋体"/>
            <family val="3"/>
            <charset val="134"/>
          </rPr>
          <t>影响因子</t>
        </r>
        <r>
          <rPr>
            <sz val="9"/>
            <color rgb="FF000000"/>
            <rFont val="宋体"/>
            <family val="3"/>
            <charset val="134"/>
          </rPr>
          <t>4.232)</t>
        </r>
        <r>
          <rPr>
            <sz val="9"/>
            <color rgb="FF000000"/>
            <rFont val="宋体"/>
            <family val="3"/>
            <charset val="134"/>
          </rPr>
          <t>权威</t>
        </r>
        <r>
          <rPr>
            <sz val="9"/>
            <color rgb="FF000000"/>
            <rFont val="宋体"/>
            <family val="3"/>
            <charset val="134"/>
          </rPr>
          <t>A</t>
        </r>
        <r>
          <rPr>
            <sz val="9"/>
            <color rgb="FF000000"/>
            <rFont val="宋体"/>
            <family val="3"/>
            <charset val="134"/>
          </rPr>
          <t>，一作）</t>
        </r>
        <r>
          <rPr>
            <sz val="9"/>
            <color rgb="FF000000"/>
            <rFont val="宋体"/>
            <family val="3"/>
            <charset val="134"/>
          </rPr>
          <t xml:space="preserve">+60
</t>
        </r>
        <r>
          <rPr>
            <sz val="9"/>
            <color rgb="FF000000"/>
            <rFont val="宋体"/>
            <family val="3"/>
            <charset val="134"/>
          </rPr>
          <t>科研（“论文名称</t>
        </r>
        <r>
          <rPr>
            <sz val="9"/>
            <color rgb="FF000000"/>
            <rFont val="宋体"/>
            <family val="3"/>
            <charset val="134"/>
          </rPr>
          <t>The Theories of the Development of Students: A Factor to Shape Teacher Empathy From the Perspective of Motivation</t>
        </r>
        <r>
          <rPr>
            <sz val="9"/>
            <color rgb="FF000000"/>
            <rFont val="宋体"/>
            <family val="3"/>
            <charset val="134"/>
          </rPr>
          <t>”发表于《</t>
        </r>
        <r>
          <rPr>
            <sz val="9"/>
            <color rgb="FF000000"/>
            <rFont val="宋体"/>
            <family val="3"/>
            <charset val="134"/>
          </rPr>
          <t>Frontiers in Psychology</t>
        </r>
        <r>
          <rPr>
            <sz val="9"/>
            <color rgb="FF000000"/>
            <rFont val="宋体"/>
            <family val="3"/>
            <charset val="134"/>
          </rPr>
          <t>》</t>
        </r>
        <r>
          <rPr>
            <sz val="9"/>
            <color rgb="FF000000"/>
            <rFont val="宋体"/>
            <family val="3"/>
            <charset val="134"/>
          </rPr>
          <t>(SSCI</t>
        </r>
        <r>
          <rPr>
            <sz val="9"/>
            <color rgb="FF000000"/>
            <rFont val="宋体"/>
            <family val="3"/>
            <charset val="134"/>
          </rPr>
          <t>影响因子</t>
        </r>
        <r>
          <rPr>
            <sz val="9"/>
            <color rgb="FF000000"/>
            <rFont val="宋体"/>
            <family val="3"/>
            <charset val="134"/>
          </rPr>
          <t>4.232)</t>
        </r>
        <r>
          <rPr>
            <sz val="9"/>
            <color rgb="FF000000"/>
            <rFont val="宋体"/>
            <family val="3"/>
            <charset val="134"/>
          </rPr>
          <t>权威</t>
        </r>
        <r>
          <rPr>
            <sz val="9"/>
            <color rgb="FF000000"/>
            <rFont val="宋体"/>
            <family val="3"/>
            <charset val="134"/>
          </rPr>
          <t>A</t>
        </r>
        <r>
          <rPr>
            <sz val="9"/>
            <color rgb="FF000000"/>
            <rFont val="宋体"/>
            <family val="3"/>
            <charset val="134"/>
          </rPr>
          <t>，一作）</t>
        </r>
        <r>
          <rPr>
            <sz val="9"/>
            <color rgb="FF000000"/>
            <rFont val="宋体"/>
            <family val="3"/>
            <charset val="134"/>
          </rPr>
          <t xml:space="preserve">+60
</t>
        </r>
      </text>
    </comment>
    <comment ref="U14" authorId="0">
      <text>
        <r>
          <rPr>
            <b/>
            <sz val="9"/>
            <color indexed="81"/>
            <rFont val="宋体"/>
            <family val="3"/>
            <charset val="134"/>
          </rPr>
          <t>丫:</t>
        </r>
        <r>
          <rPr>
            <sz val="9"/>
            <color indexed="81"/>
            <rFont val="宋体"/>
            <family val="3"/>
            <charset val="134"/>
          </rPr>
          <t xml:space="preserve">
校第二届“立德树人•以德育德”研究生征文大赛二等奖+4</t>
        </r>
      </text>
    </comment>
    <comment ref="F15" authorId="0">
      <text>
        <r>
          <rPr>
            <b/>
            <sz val="9"/>
            <color indexed="81"/>
            <rFont val="宋体"/>
            <family val="3"/>
            <charset val="134"/>
          </rPr>
          <t>丫:</t>
        </r>
        <r>
          <rPr>
            <sz val="9"/>
            <color indexed="81"/>
            <rFont val="宋体"/>
            <family val="3"/>
            <charset val="134"/>
          </rPr>
          <t xml:space="preserve">
插座未拔（责任人）-5</t>
        </r>
      </text>
    </comment>
    <comment ref="M15" authorId="0">
      <text>
        <r>
          <rPr>
            <b/>
            <sz val="9"/>
            <color rgb="FF000000"/>
            <rFont val="宋体"/>
            <family val="3"/>
            <charset val="134"/>
          </rPr>
          <t>丫</t>
        </r>
        <r>
          <rPr>
            <b/>
            <sz val="9"/>
            <color rgb="FF000000"/>
            <rFont val="宋体"/>
            <family val="3"/>
            <charset val="134"/>
          </rPr>
          <t>:</t>
        </r>
        <r>
          <rPr>
            <sz val="9"/>
            <color rgb="FF000000"/>
            <rFont val="宋体"/>
            <family val="3"/>
            <charset val="134"/>
          </rPr>
          <t xml:space="preserve">
</t>
        </r>
        <r>
          <rPr>
            <sz val="9"/>
            <color rgb="FF000000"/>
            <rFont val="宋体"/>
            <family val="3"/>
            <charset val="134"/>
          </rPr>
          <t>教育学院开放基金项目，</t>
        </r>
        <r>
          <rPr>
            <sz val="9"/>
            <color rgb="FF000000"/>
            <rFont val="宋体"/>
            <family val="3"/>
            <charset val="134"/>
          </rPr>
          <t>+1.25</t>
        </r>
      </text>
    </comment>
    <comment ref="N15" authorId="0">
      <text>
        <r>
          <rPr>
            <b/>
            <sz val="9"/>
            <color indexed="81"/>
            <rFont val="宋体"/>
            <family val="3"/>
            <charset val="134"/>
          </rPr>
          <t>丫:</t>
        </r>
        <r>
          <rPr>
            <sz val="9"/>
            <color indexed="81"/>
            <rFont val="宋体"/>
            <family val="3"/>
            <charset val="134"/>
          </rPr>
          <t xml:space="preserve">
教育的人机协同化与未来教师核心素养发表于《电化教育研究》，一级，一作，+30</t>
        </r>
      </text>
    </comment>
    <comment ref="N16" authorId="0">
      <text>
        <r>
          <rPr>
            <b/>
            <sz val="9"/>
            <color rgb="FF000000"/>
            <rFont val="宋体"/>
            <family val="3"/>
            <charset val="134"/>
          </rPr>
          <t>丫</t>
        </r>
        <r>
          <rPr>
            <b/>
            <sz val="9"/>
            <color rgb="FF000000"/>
            <rFont val="宋体"/>
            <family val="3"/>
            <charset val="134"/>
          </rPr>
          <t>:</t>
        </r>
        <r>
          <rPr>
            <sz val="9"/>
            <color rgb="FF000000"/>
            <rFont val="宋体"/>
            <family val="3"/>
            <charset val="134"/>
          </rPr>
          <t xml:space="preserve">
</t>
        </r>
        <r>
          <rPr>
            <sz val="9"/>
            <color rgb="FF000000"/>
            <rFont val="宋体"/>
            <family val="3"/>
            <charset val="134"/>
          </rPr>
          <t>科研“我国农村成人教育政策的历史变迁与制度逻辑</t>
        </r>
        <r>
          <rPr>
            <sz val="9"/>
            <color rgb="FF000000"/>
            <rFont val="宋体"/>
            <family val="3"/>
            <charset val="134"/>
          </rPr>
          <t>——</t>
        </r>
        <r>
          <rPr>
            <sz val="9"/>
            <color rgb="FF000000"/>
            <rFont val="宋体"/>
            <family val="3"/>
            <charset val="134"/>
          </rPr>
          <t>基于历史制度主义分析”发表于《人大复印期刊“成人教育学学刊”》全文转载，一级期刊，一作，</t>
        </r>
        <r>
          <rPr>
            <sz val="9"/>
            <color rgb="FF000000"/>
            <rFont val="宋体"/>
            <family val="3"/>
            <charset val="134"/>
          </rPr>
          <t xml:space="preserve">+30
</t>
        </r>
        <r>
          <rPr>
            <sz val="9"/>
            <color rgb="FF000000"/>
            <rFont val="宋体"/>
            <family val="3"/>
            <charset val="134"/>
          </rPr>
          <t>科研“城乡关系视域下乡村教育的演进图景与发展展望”发表于《教育发展研究》，一级期刊，一作，</t>
        </r>
        <r>
          <rPr>
            <sz val="9"/>
            <color rgb="FF000000"/>
            <rFont val="宋体"/>
            <family val="3"/>
            <charset val="134"/>
          </rPr>
          <t xml:space="preserve">+30
</t>
        </r>
        <r>
          <rPr>
            <sz val="9"/>
            <color rgb="FF000000"/>
            <rFont val="宋体"/>
            <family val="3"/>
            <charset val="134"/>
          </rPr>
          <t>科研“技能型社会下高素质农民核心素养：生成机制与培育路径”发表于《中国职业技术教育》，二级期刊，一作，</t>
        </r>
        <r>
          <rPr>
            <sz val="9"/>
            <color rgb="FF000000"/>
            <rFont val="宋体"/>
            <family val="3"/>
            <charset val="134"/>
          </rPr>
          <t xml:space="preserve">+20
</t>
        </r>
        <r>
          <rPr>
            <sz val="9"/>
            <color rgb="FF000000"/>
            <rFont val="宋体"/>
            <family val="3"/>
            <charset val="134"/>
          </rPr>
          <t>科研“利益相关者视域下高校继续教育治理的博弈分析”发表于《人大复印期刊“成人教育学学刊”》全文转载，一级期刊，独作，</t>
        </r>
        <r>
          <rPr>
            <sz val="9"/>
            <color rgb="FF000000"/>
            <rFont val="宋体"/>
            <family val="3"/>
            <charset val="134"/>
          </rPr>
          <t xml:space="preserve">+30
</t>
        </r>
        <r>
          <rPr>
            <sz val="9"/>
            <color rgb="FF000000"/>
            <rFont val="宋体"/>
            <family val="3"/>
            <charset val="134"/>
          </rPr>
          <t>科研“爱沙尼亚职前教师教育课程建设的价值嬗变、架构及特征</t>
        </r>
        <r>
          <rPr>
            <sz val="9"/>
            <color rgb="FF000000"/>
            <rFont val="宋体"/>
            <family val="3"/>
            <charset val="134"/>
          </rPr>
          <t>——</t>
        </r>
        <r>
          <rPr>
            <sz val="9"/>
            <color rgb="FF000000"/>
            <rFont val="宋体"/>
            <family val="3"/>
            <charset val="134"/>
          </rPr>
          <t>以塔尔图大学为例”发表于《河北大学学报哲学社会科学版》，</t>
        </r>
        <r>
          <rPr>
            <sz val="9"/>
            <color rgb="FF000000"/>
            <rFont val="宋体"/>
            <family val="3"/>
            <charset val="134"/>
          </rPr>
          <t>CSSCI</t>
        </r>
        <r>
          <rPr>
            <sz val="9"/>
            <color rgb="FF000000"/>
            <rFont val="宋体"/>
            <family val="3"/>
            <charset val="134"/>
          </rPr>
          <t>扩展版，三级期刊，一作，</t>
        </r>
        <r>
          <rPr>
            <sz val="9"/>
            <color rgb="FF000000"/>
            <rFont val="宋体"/>
            <family val="3"/>
            <charset val="134"/>
          </rPr>
          <t>+4</t>
        </r>
      </text>
    </comment>
    <comment ref="F17" authorId="0">
      <text>
        <r>
          <rPr>
            <b/>
            <sz val="9"/>
            <color rgb="FF000000"/>
            <rFont val="宋体"/>
            <family val="3"/>
            <charset val="134"/>
          </rPr>
          <t>丫</t>
        </r>
        <r>
          <rPr>
            <b/>
            <sz val="9"/>
            <color rgb="FF000000"/>
            <rFont val="宋体"/>
            <family val="3"/>
            <charset val="134"/>
          </rPr>
          <t>:</t>
        </r>
        <r>
          <rPr>
            <sz val="9"/>
            <color rgb="FF000000"/>
            <rFont val="宋体"/>
            <family val="3"/>
            <charset val="134"/>
          </rPr>
          <t xml:space="preserve">
</t>
        </r>
        <r>
          <rPr>
            <sz val="9"/>
            <color rgb="FF000000"/>
            <rFont val="宋体"/>
            <family val="3"/>
            <charset val="134"/>
          </rPr>
          <t>违停</t>
        </r>
        <r>
          <rPr>
            <sz val="9"/>
            <color rgb="FF000000"/>
            <rFont val="宋体"/>
            <family val="3"/>
            <charset val="134"/>
          </rPr>
          <t>-2</t>
        </r>
      </text>
    </comment>
    <comment ref="F18" authorId="0">
      <text>
        <r>
          <rPr>
            <b/>
            <sz val="9"/>
            <color rgb="FF000000"/>
            <rFont val="宋体"/>
            <family val="3"/>
            <charset val="134"/>
          </rPr>
          <t>丫</t>
        </r>
        <r>
          <rPr>
            <b/>
            <sz val="9"/>
            <color rgb="FF000000"/>
            <rFont val="宋体"/>
            <family val="3"/>
            <charset val="134"/>
          </rPr>
          <t>:</t>
        </r>
        <r>
          <rPr>
            <sz val="9"/>
            <color rgb="FF000000"/>
            <rFont val="宋体"/>
            <family val="3"/>
            <charset val="134"/>
          </rPr>
          <t xml:space="preserve">
</t>
        </r>
        <r>
          <rPr>
            <sz val="9"/>
            <color rgb="FF000000"/>
            <rFont val="宋体"/>
            <family val="3"/>
            <charset val="134"/>
          </rPr>
          <t>党支部书记（考核优秀）</t>
        </r>
        <r>
          <rPr>
            <sz val="9"/>
            <color rgb="FF000000"/>
            <rFont val="宋体"/>
            <family val="3"/>
            <charset val="134"/>
          </rPr>
          <t>+9</t>
        </r>
      </text>
    </comment>
    <comment ref="F19" authorId="0">
      <text>
        <r>
          <rPr>
            <b/>
            <sz val="9"/>
            <color indexed="81"/>
            <rFont val="宋体"/>
            <family val="3"/>
            <charset val="134"/>
          </rPr>
          <t>丫:</t>
        </r>
        <r>
          <rPr>
            <sz val="9"/>
            <color indexed="81"/>
            <rFont val="宋体"/>
            <family val="3"/>
            <charset val="134"/>
          </rPr>
          <t xml:space="preserve">
插座未拔（责任人）-5</t>
        </r>
      </text>
    </comment>
    <comment ref="F20" authorId="0">
      <text>
        <r>
          <rPr>
            <b/>
            <sz val="9"/>
            <color indexed="81"/>
            <rFont val="宋体"/>
            <family val="3"/>
            <charset val="134"/>
          </rPr>
          <t>丫:</t>
        </r>
        <r>
          <rPr>
            <sz val="9"/>
            <color indexed="81"/>
            <rFont val="宋体"/>
            <family val="3"/>
            <charset val="134"/>
          </rPr>
          <t xml:space="preserve">
插座未拔（责任人）-5</t>
        </r>
      </text>
    </comment>
    <comment ref="N21" authorId="0">
      <text>
        <r>
          <rPr>
            <b/>
            <sz val="9"/>
            <color indexed="81"/>
            <rFont val="宋体"/>
            <family val="3"/>
            <charset val="134"/>
          </rPr>
          <t>丫:</t>
        </r>
        <r>
          <rPr>
            <sz val="9"/>
            <color indexed="81"/>
            <rFont val="宋体"/>
            <family val="3"/>
            <charset val="134"/>
          </rPr>
          <t xml:space="preserve">
科研（“决定的和自由的——《关于费尔巴哈的提纲》第三条的自由意志论解读”发表于《江汉论坛》二级，一作），+20</t>
        </r>
      </text>
    </comment>
    <comment ref="N22" authorId="0">
      <text>
        <r>
          <rPr>
            <b/>
            <sz val="9"/>
            <color indexed="81"/>
            <rFont val="宋体"/>
            <family val="3"/>
            <charset val="134"/>
          </rPr>
          <t>丫:</t>
        </r>
        <r>
          <rPr>
            <sz val="9"/>
            <color indexed="81"/>
            <rFont val="宋体"/>
            <family val="3"/>
            <charset val="134"/>
          </rPr>
          <t xml:space="preserve">
科研（“赫西俄德劳动思想的教育哲学阐释”发表于《教育伦理学研究&lt;第八辑&gt;》，以书代刊，三级，本人一作，导师二作)，+4</t>
        </r>
      </text>
    </comment>
    <comment ref="M23" authorId="0">
      <text>
        <r>
          <rPr>
            <b/>
            <sz val="9"/>
            <color indexed="81"/>
            <rFont val="宋体"/>
            <family val="3"/>
            <charset val="134"/>
          </rPr>
          <t>丫:</t>
        </r>
        <r>
          <rPr>
            <sz val="9"/>
            <color indexed="81"/>
            <rFont val="宋体"/>
            <family val="3"/>
            <charset val="134"/>
          </rPr>
          <t xml:space="preserve">
科研（项目名称：基于“表达力”的高考作文测评研究，项目主持人，结项），+1.25
科研（项目名称：机器翻译语料库的质量测评研究，项目主持人，立项），+1.25
科研（项目名称：小学生汉语表达力的增值性评价及发展机制研究，项目成员，立项），+0.625</t>
        </r>
      </text>
    </comment>
    <comment ref="N23" authorId="0">
      <text>
        <r>
          <rPr>
            <b/>
            <sz val="9"/>
            <color rgb="FF000000"/>
            <rFont val="宋体"/>
            <family val="3"/>
            <charset val="134"/>
          </rPr>
          <t>丫</t>
        </r>
        <r>
          <rPr>
            <b/>
            <sz val="9"/>
            <color rgb="FF000000"/>
            <rFont val="宋体"/>
            <family val="3"/>
            <charset val="134"/>
          </rPr>
          <t>:</t>
        </r>
        <r>
          <rPr>
            <sz val="9"/>
            <color rgb="FF000000"/>
            <rFont val="宋体"/>
            <family val="3"/>
            <charset val="134"/>
          </rPr>
          <t xml:space="preserve">
</t>
        </r>
        <r>
          <rPr>
            <sz val="9"/>
            <color rgb="FF000000"/>
            <rFont val="宋体"/>
            <family val="3"/>
            <charset val="134"/>
          </rPr>
          <t>科研（“诺奖新的主笔下的非洲文学世界”发表于《中国教育报》二级，一作导师二作），</t>
        </r>
        <r>
          <rPr>
            <sz val="9"/>
            <color rgb="FF000000"/>
            <rFont val="宋体"/>
            <family val="3"/>
            <charset val="134"/>
          </rPr>
          <t xml:space="preserve">+20
</t>
        </r>
        <r>
          <rPr>
            <sz val="9"/>
            <color rgb="FF000000"/>
            <rFont val="宋体"/>
            <family val="3"/>
            <charset val="134"/>
          </rPr>
          <t>科研（“绘制世界高等教育可持续发展蓝图”发表于《中国教育报》二级，一作导师二作），</t>
        </r>
        <r>
          <rPr>
            <sz val="9"/>
            <color rgb="FF000000"/>
            <rFont val="宋体"/>
            <family val="3"/>
            <charset val="134"/>
          </rPr>
          <t xml:space="preserve">+20
</t>
        </r>
        <r>
          <rPr>
            <sz val="9"/>
            <color rgb="FF000000"/>
            <rFont val="宋体"/>
            <family val="3"/>
            <charset val="134"/>
          </rPr>
          <t>科研（“表达力：新时代高考作文新路向”发表于《中国考试》三级，一作导师二作），</t>
        </r>
        <r>
          <rPr>
            <sz val="9"/>
            <color rgb="FF000000"/>
            <rFont val="宋体"/>
            <family val="3"/>
            <charset val="134"/>
          </rPr>
          <t xml:space="preserve">+4
</t>
        </r>
      </text>
    </comment>
    <comment ref="F25" authorId="0">
      <text>
        <r>
          <rPr>
            <b/>
            <sz val="9"/>
            <color indexed="81"/>
            <rFont val="宋体"/>
            <family val="3"/>
            <charset val="134"/>
          </rPr>
          <t>丫:</t>
        </r>
        <r>
          <rPr>
            <sz val="9"/>
            <color indexed="81"/>
            <rFont val="宋体"/>
            <family val="3"/>
            <charset val="134"/>
          </rPr>
          <t xml:space="preserve">
组织委员（考核优秀）+6</t>
        </r>
      </text>
    </comment>
    <comment ref="N27" authorId="0">
      <text>
        <r>
          <rPr>
            <b/>
            <sz val="9"/>
            <color indexed="81"/>
            <rFont val="宋体"/>
            <family val="3"/>
            <charset val="134"/>
          </rPr>
          <t>丫:</t>
        </r>
        <r>
          <rPr>
            <sz val="9"/>
            <color indexed="81"/>
            <rFont val="宋体"/>
            <family val="3"/>
            <charset val="134"/>
          </rPr>
          <t xml:space="preserve">
科研（“论文名称 共情对广义互惠的影响：自我-他人重叠的中介作用”发表于《心理发展与教育》二级，一作），+20</t>
        </r>
      </text>
    </comment>
    <comment ref="M30" authorId="0">
      <text>
        <r>
          <rPr>
            <b/>
            <sz val="9"/>
            <color indexed="81"/>
            <rFont val="宋体"/>
            <family val="3"/>
            <charset val="134"/>
          </rPr>
          <t>丫:</t>
        </r>
        <r>
          <rPr>
            <sz val="9"/>
            <color indexed="81"/>
            <rFont val="宋体"/>
            <family val="3"/>
            <charset val="134"/>
          </rPr>
          <t xml:space="preserve">
院级课题《内隐人格理论对人际信任的影响》结题，+1.25</t>
        </r>
      </text>
    </comment>
    <comment ref="N30" authorId="0">
      <text>
        <r>
          <rPr>
            <b/>
            <sz val="9"/>
            <color indexed="81"/>
            <rFont val="宋体"/>
            <family val="3"/>
            <charset val="134"/>
          </rPr>
          <t>丫:</t>
        </r>
        <r>
          <rPr>
            <sz val="9"/>
            <color indexed="81"/>
            <rFont val="宋体"/>
            <family val="3"/>
            <charset val="134"/>
          </rPr>
          <t xml:space="preserve">
论文名称“当前中国民众政府信任发展特征与成因分析——基于社会心理学视角”发表于《西南大学学报（社会科学版）》二级，一作，+20
论文名称“产 品销量和推荐数对 网络消 费决策 的影响：价格的调节效应”发表于《心理学探新》三级，一作，+4
论文名称“公众政治参与和地方政府信任的关系: 一个有调节的中介模型”发表于《应用心理学》二级，一作，+20</t>
        </r>
      </text>
    </comment>
    <comment ref="N31" authorId="0">
      <text>
        <r>
          <rPr>
            <b/>
            <sz val="9"/>
            <color indexed="81"/>
            <rFont val="宋体"/>
            <family val="3"/>
            <charset val="134"/>
          </rPr>
          <t>丫:</t>
        </r>
        <r>
          <rPr>
            <sz val="9"/>
            <color indexed="81"/>
            <rFont val="宋体"/>
            <family val="3"/>
            <charset val="134"/>
          </rPr>
          <t xml:space="preserve">
科研（论文“迈入普及化的中国高等教育：实然特征和应然选择”被《新华文摘》论点摘编转载，二作导师一作），+30</t>
        </r>
      </text>
    </comment>
    <comment ref="F35" authorId="1">
      <text>
        <r>
          <rPr>
            <b/>
            <sz val="9"/>
            <rFont val="方正书宋_GBK"/>
            <charset val="134"/>
          </rPr>
          <t>jiangpiao:</t>
        </r>
        <r>
          <rPr>
            <sz val="9"/>
            <rFont val="方正书宋_GBK"/>
            <charset val="134"/>
          </rPr>
          <t xml:space="preserve">
通报批评（寝室整改），-5</t>
        </r>
      </text>
    </comment>
    <comment ref="M35" authorId="2">
      <text>
        <r>
          <rPr>
            <b/>
            <sz val="9"/>
            <color rgb="FF000000"/>
            <rFont val="宋体"/>
            <family val="3"/>
            <charset val="134"/>
          </rPr>
          <t>xiaver:</t>
        </r>
        <r>
          <rPr>
            <sz val="9"/>
            <color rgb="FF000000"/>
            <rFont val="宋体"/>
            <family val="3"/>
            <charset val="134"/>
          </rPr>
          <t>院级课题立项：教师教育学院第十期课外学术科技活动教育学课题（参与者）</t>
        </r>
        <r>
          <rPr>
            <sz val="9"/>
            <color rgb="FF000000"/>
            <rFont val="宋体"/>
            <family val="3"/>
            <charset val="134"/>
          </rPr>
          <t xml:space="preserve">+0.625
</t>
        </r>
        <r>
          <rPr>
            <sz val="9"/>
            <color rgb="FF000000"/>
            <rFont val="宋体"/>
            <family val="3"/>
            <charset val="134"/>
          </rPr>
          <t>院级课题立项：教师教育学院浙江省智能教育技术与应用重点实验室</t>
        </r>
        <r>
          <rPr>
            <sz val="9"/>
            <color rgb="FF000000"/>
            <rFont val="宋体"/>
            <family val="3"/>
            <charset val="134"/>
          </rPr>
          <t>2022</t>
        </r>
        <r>
          <rPr>
            <sz val="9"/>
            <color rgb="FF000000"/>
            <rFont val="宋体"/>
            <family val="3"/>
            <charset val="134"/>
          </rPr>
          <t>年上半年开放基金项目（参与者）</t>
        </r>
        <r>
          <rPr>
            <sz val="9"/>
            <color rgb="FF000000"/>
            <rFont val="宋体"/>
            <family val="3"/>
            <charset val="134"/>
          </rPr>
          <t xml:space="preserve">+0.625
</t>
        </r>
        <r>
          <rPr>
            <sz val="9"/>
            <color rgb="FF000000"/>
            <rFont val="宋体"/>
            <family val="3"/>
            <charset val="134"/>
          </rPr>
          <t>校级课题立项：浙江师范大学研究生院研究生“服务省域战略</t>
        </r>
        <r>
          <rPr>
            <sz val="9"/>
            <color rgb="FF000000"/>
            <rFont val="宋体"/>
            <family val="3"/>
            <charset val="134"/>
          </rPr>
          <t xml:space="preserve"> </t>
        </r>
        <r>
          <rPr>
            <sz val="9"/>
            <color rgb="FF000000"/>
            <rFont val="宋体"/>
            <family val="3"/>
            <charset val="134"/>
          </rPr>
          <t>助力共同富裕建设”专项课题立项（主持人）</t>
        </r>
        <r>
          <rPr>
            <sz val="9"/>
            <color rgb="FF000000"/>
            <rFont val="宋体"/>
            <family val="3"/>
            <charset val="134"/>
          </rPr>
          <t xml:space="preserve">+2.5
</t>
        </r>
      </text>
    </comment>
    <comment ref="N35" authorId="2">
      <text>
        <r>
          <rPr>
            <b/>
            <sz val="9"/>
            <color rgb="FF000000"/>
            <rFont val="宋体"/>
            <family val="3"/>
            <charset val="134"/>
          </rPr>
          <t>xiaver:</t>
        </r>
        <r>
          <rPr>
            <sz val="9"/>
            <color rgb="FF000000"/>
            <rFont val="宋体"/>
            <family val="3"/>
            <charset val="134"/>
          </rPr>
          <t xml:space="preserve">
</t>
        </r>
        <r>
          <rPr>
            <sz val="9"/>
            <color rgb="FF000000"/>
            <rFont val="宋体"/>
            <family val="3"/>
            <charset val="134"/>
          </rPr>
          <t>科研：《</t>
        </r>
        <r>
          <rPr>
            <sz val="9"/>
            <color rgb="FF000000"/>
            <rFont val="宋体"/>
            <family val="3"/>
            <charset val="134"/>
          </rPr>
          <t xml:space="preserve">Peer J </t>
        </r>
        <r>
          <rPr>
            <sz val="9"/>
            <color rgb="FF000000"/>
            <rFont val="宋体"/>
            <family val="3"/>
            <charset val="134"/>
          </rPr>
          <t>》，</t>
        </r>
        <r>
          <rPr>
            <sz val="9"/>
            <color rgb="FF000000"/>
            <rFont val="宋体"/>
            <family val="3"/>
            <charset val="134"/>
          </rPr>
          <t>SCI3</t>
        </r>
        <r>
          <rPr>
            <sz val="9"/>
            <color rgb="FF000000"/>
            <rFont val="宋体"/>
            <family val="3"/>
            <charset val="134"/>
          </rPr>
          <t>区，《</t>
        </r>
        <r>
          <rPr>
            <sz val="9"/>
            <color rgb="FF000000"/>
            <rFont val="宋体"/>
            <family val="3"/>
            <charset val="134"/>
          </rPr>
          <t>The effects of university students</t>
        </r>
        <r>
          <rPr>
            <sz val="9"/>
            <color rgb="FF000000"/>
            <rFont val="宋体"/>
            <family val="3"/>
            <charset val="134"/>
          </rPr>
          <t>’</t>
        </r>
        <r>
          <rPr>
            <sz val="9"/>
            <color rgb="FF000000"/>
            <rFont val="宋体"/>
            <family val="3"/>
            <charset val="134"/>
          </rPr>
          <t xml:space="preserve">
</t>
        </r>
        <r>
          <rPr>
            <sz val="9"/>
            <color rgb="FF000000"/>
            <rFont val="宋体"/>
            <family val="3"/>
            <charset val="134"/>
          </rPr>
          <t xml:space="preserve">fragmented reading on cognitive
</t>
        </r>
        <r>
          <rPr>
            <sz val="9"/>
            <color rgb="FF000000"/>
            <rFont val="宋体"/>
            <family val="3"/>
            <charset val="134"/>
          </rPr>
          <t xml:space="preserve">development in the new media age:
</t>
        </r>
        <r>
          <rPr>
            <sz val="9"/>
            <color rgb="FF000000"/>
            <rFont val="宋体"/>
            <family val="3"/>
            <charset val="134"/>
          </rPr>
          <t>evidence from Chinese higher education</t>
        </r>
        <r>
          <rPr>
            <sz val="9"/>
            <color rgb="FF000000"/>
            <rFont val="宋体"/>
            <family val="3"/>
            <charset val="134"/>
          </rPr>
          <t>》</t>
        </r>
        <r>
          <rPr>
            <sz val="9"/>
            <color rgb="FF000000"/>
            <rFont val="宋体"/>
            <family val="3"/>
            <charset val="134"/>
          </rPr>
          <t>+30</t>
        </r>
      </text>
    </comment>
    <comment ref="U35" authorId="2">
      <text>
        <r>
          <rPr>
            <b/>
            <sz val="9"/>
            <color rgb="FF000000"/>
            <rFont val="宋体"/>
            <family val="3"/>
            <charset val="134"/>
          </rPr>
          <t>xiaver:</t>
        </r>
        <r>
          <rPr>
            <sz val="9"/>
            <color rgb="FF000000"/>
            <rFont val="宋体"/>
            <family val="3"/>
            <charset val="134"/>
          </rPr>
          <t xml:space="preserve">
</t>
        </r>
        <r>
          <rPr>
            <sz val="9"/>
            <color rgb="FF000000"/>
            <rFont val="宋体"/>
            <family val="3"/>
            <charset val="134"/>
          </rPr>
          <t>人人学术报告优秀报告人</t>
        </r>
        <r>
          <rPr>
            <sz val="9"/>
            <color rgb="FF000000"/>
            <rFont val="宋体"/>
            <family val="3"/>
            <charset val="134"/>
          </rPr>
          <t>+1</t>
        </r>
      </text>
    </comment>
    <comment ref="M36" authorId="2">
      <text>
        <r>
          <rPr>
            <b/>
            <sz val="9"/>
            <color rgb="FF000000"/>
            <rFont val="宋体"/>
            <family val="3"/>
            <charset val="134"/>
          </rPr>
          <t>xiaver:</t>
        </r>
        <r>
          <rPr>
            <sz val="9"/>
            <color rgb="FF000000"/>
            <rFont val="宋体"/>
            <family val="3"/>
            <charset val="134"/>
          </rPr>
          <t xml:space="preserve">
</t>
        </r>
        <r>
          <rPr>
            <sz val="9"/>
            <color rgb="FF000000"/>
            <rFont val="宋体"/>
            <family val="3"/>
            <charset val="134"/>
          </rPr>
          <t>科研（主持课题</t>
        </r>
        <r>
          <rPr>
            <sz val="9"/>
            <color rgb="FF000000"/>
            <rFont val="宋体"/>
            <family val="3"/>
            <charset val="134"/>
          </rPr>
          <t xml:space="preserve"> </t>
        </r>
        <r>
          <rPr>
            <sz val="9"/>
            <color rgb="FF000000"/>
            <rFont val="宋体"/>
            <family val="3"/>
            <charset val="134"/>
          </rPr>
          <t>：浙江省智能教育技术与应用重点实验室开放研究基金：“双减”政策下精准教学如何优化的实证研究</t>
        </r>
        <r>
          <rPr>
            <sz val="9"/>
            <color rgb="FF000000"/>
            <rFont val="宋体"/>
            <family val="3"/>
            <charset val="134"/>
          </rPr>
          <t>(jykf22031)</t>
        </r>
        <r>
          <rPr>
            <sz val="9"/>
            <color rgb="FF000000"/>
            <rFont val="宋体"/>
            <family val="3"/>
            <charset val="134"/>
          </rPr>
          <t>，主持人，排名</t>
        </r>
        <r>
          <rPr>
            <sz val="9"/>
            <color rgb="FF000000"/>
            <rFont val="宋体"/>
            <family val="3"/>
            <charset val="134"/>
          </rPr>
          <t>1/4)+1.25</t>
        </r>
      </text>
    </comment>
    <comment ref="N36" authorId="2">
      <text>
        <r>
          <rPr>
            <b/>
            <sz val="9"/>
            <color rgb="FF000000"/>
            <rFont val="宋体"/>
            <family val="3"/>
            <charset val="134"/>
          </rPr>
          <t>xiaver:</t>
        </r>
        <r>
          <rPr>
            <sz val="9"/>
            <color rgb="FF000000"/>
            <rFont val="宋体"/>
            <family val="3"/>
            <charset val="134"/>
          </rPr>
          <t xml:space="preserve">
</t>
        </r>
        <r>
          <rPr>
            <sz val="9"/>
            <color rgb="FF000000"/>
            <rFont val="宋体"/>
            <family val="3"/>
            <charset val="134"/>
          </rPr>
          <t>科研（“论文名称技术时代精准教学中人的主题身份的偏位与复归”发表于《当代教育科学》三级）</t>
        </r>
        <r>
          <rPr>
            <sz val="9"/>
            <color rgb="FF000000"/>
            <rFont val="宋体"/>
            <family val="3"/>
            <charset val="134"/>
          </rPr>
          <t>+4</t>
        </r>
      </text>
    </comment>
    <comment ref="U36" authorId="2">
      <text>
        <r>
          <rPr>
            <b/>
            <sz val="9"/>
            <rFont val="宋体"/>
            <family val="3"/>
            <charset val="134"/>
          </rPr>
          <t>xiaver:</t>
        </r>
        <r>
          <rPr>
            <sz val="9"/>
            <rFont val="宋体"/>
            <family val="3"/>
            <charset val="134"/>
          </rPr>
          <t xml:space="preserve">
（浙江师范大学第二届“立德树人·以德育德”研究生征文大赛二等奖）</t>
        </r>
        <r>
          <rPr>
            <sz val="9"/>
            <rFont val="宋体"/>
            <family val="3"/>
            <charset val="134"/>
          </rPr>
          <t>+3</t>
        </r>
      </text>
    </comment>
    <comment ref="N37" authorId="2">
      <text>
        <r>
          <rPr>
            <b/>
            <sz val="9"/>
            <rFont val="宋体"/>
            <family val="3"/>
            <charset val="134"/>
          </rPr>
          <t>xiaver:</t>
        </r>
        <r>
          <rPr>
            <sz val="9"/>
            <rFont val="宋体"/>
            <family val="3"/>
            <charset val="134"/>
          </rPr>
          <t xml:space="preserve">
科研（“共同主体：后人类时代教育者的地位审思”发表于《现代大学教育》二级，一作）+</t>
        </r>
        <r>
          <rPr>
            <sz val="9"/>
            <rFont val="宋体"/>
            <family val="3"/>
            <charset val="134"/>
          </rPr>
          <t xml:space="preserve">20
</t>
        </r>
        <r>
          <rPr>
            <sz val="9"/>
            <rFont val="宋体"/>
            <family val="3"/>
            <charset val="134"/>
          </rPr>
          <t>科研（“批判与超越：警惕标准化测验对好教育的误读——基于比斯塔教育测量思想的省思”发表于人大复印资料《教育学》一级，一作）</t>
        </r>
        <r>
          <rPr>
            <sz val="9"/>
            <rFont val="宋体"/>
            <family val="3"/>
            <charset val="134"/>
          </rPr>
          <t>+26</t>
        </r>
      </text>
    </comment>
    <comment ref="N38" authorId="2">
      <text>
        <r>
          <rPr>
            <b/>
            <sz val="9"/>
            <rFont val="宋体"/>
            <family val="3"/>
            <charset val="134"/>
          </rPr>
          <t>xiaver:</t>
        </r>
        <r>
          <rPr>
            <sz val="9"/>
            <rFont val="宋体"/>
            <family val="3"/>
            <charset val="134"/>
          </rPr>
          <t xml:space="preserve">
科研（“论文名称经验的教育价值探索”发表于《上海教育科研》北大核心，三级，独作）</t>
        </r>
        <r>
          <rPr>
            <sz val="9"/>
            <rFont val="宋体"/>
            <family val="3"/>
            <charset val="134"/>
          </rPr>
          <t>+4</t>
        </r>
      </text>
    </comment>
    <comment ref="U38" authorId="2">
      <text>
        <r>
          <rPr>
            <b/>
            <sz val="9"/>
            <rFont val="宋体"/>
            <family val="3"/>
            <charset val="134"/>
          </rPr>
          <t>xiaver:</t>
        </r>
        <r>
          <rPr>
            <sz val="9"/>
            <rFont val="宋体"/>
            <family val="3"/>
            <charset val="134"/>
          </rPr>
          <t xml:space="preserve">
综合性比赛（浙江师范大学第二届“立德树人·以德育德”研究生征文大赛一等奖）</t>
        </r>
        <r>
          <rPr>
            <sz val="9"/>
            <rFont val="宋体"/>
            <family val="3"/>
            <charset val="134"/>
          </rPr>
          <t>+4</t>
        </r>
      </text>
    </comment>
    <comment ref="F41" authorId="1">
      <text>
        <r>
          <rPr>
            <b/>
            <sz val="9"/>
            <rFont val="方正书宋_GBK"/>
            <charset val="134"/>
          </rPr>
          <t>jiangpiao:</t>
        </r>
        <r>
          <rPr>
            <sz val="9"/>
            <rFont val="方正书宋_GBK"/>
            <charset val="134"/>
          </rPr>
          <t xml:space="preserve">
宿舍整改责任人，-5分</t>
        </r>
      </text>
    </comment>
    <comment ref="M42" authorId="2">
      <text>
        <r>
          <rPr>
            <b/>
            <sz val="9"/>
            <color rgb="FF000000"/>
            <rFont val="宋体"/>
            <family val="3"/>
            <charset val="134"/>
          </rPr>
          <t>xiaver:</t>
        </r>
        <r>
          <rPr>
            <sz val="9"/>
            <color rgb="FF000000"/>
            <rFont val="宋体"/>
            <family val="3"/>
            <charset val="134"/>
          </rPr>
          <t xml:space="preserve">
</t>
        </r>
        <r>
          <rPr>
            <sz val="9"/>
            <color rgb="FF000000"/>
            <rFont val="宋体"/>
            <family val="3"/>
            <charset val="134"/>
          </rPr>
          <t>院级课题“新时代中国对非职教援助与合作研究”主持人</t>
        </r>
        <r>
          <rPr>
            <sz val="9"/>
            <color rgb="FF000000"/>
            <rFont val="宋体"/>
            <family val="3"/>
            <charset val="134"/>
          </rPr>
          <t>+1.25</t>
        </r>
      </text>
    </comment>
    <comment ref="N42" authorId="2">
      <text>
        <r>
          <rPr>
            <b/>
            <sz val="9"/>
            <rFont val="宋体"/>
            <family val="3"/>
            <charset val="134"/>
          </rPr>
          <t>xiaver:</t>
        </r>
        <r>
          <rPr>
            <sz val="9"/>
            <rFont val="宋体"/>
            <family val="3"/>
            <charset val="134"/>
          </rPr>
          <t xml:space="preserve">
科研“印度对非奖学金政策的发展历程、特点及启示”发表于《非洲研究》，二级，一作</t>
        </r>
        <r>
          <rPr>
            <sz val="9"/>
            <rFont val="宋体"/>
            <family val="3"/>
            <charset val="134"/>
          </rPr>
          <t>+20</t>
        </r>
      </text>
    </comment>
    <comment ref="U42" authorId="2">
      <text>
        <r>
          <rPr>
            <b/>
            <sz val="9"/>
            <rFont val="宋体"/>
            <family val="3"/>
            <charset val="134"/>
          </rPr>
          <t>xiaver:</t>
        </r>
        <r>
          <rPr>
            <sz val="9"/>
            <rFont val="宋体"/>
            <family val="3"/>
            <charset val="134"/>
          </rPr>
          <t xml:space="preserve">
2022年比较教育学人人学术会议优秀报告人</t>
        </r>
        <r>
          <rPr>
            <sz val="9"/>
            <rFont val="宋体"/>
            <family val="3"/>
            <charset val="134"/>
          </rPr>
          <t>+1</t>
        </r>
      </text>
    </comment>
    <comment ref="N43" authorId="2">
      <text>
        <r>
          <rPr>
            <b/>
            <sz val="9"/>
            <color rgb="FF000000"/>
            <rFont val="宋体"/>
            <family val="3"/>
            <charset val="134"/>
          </rPr>
          <t>xiaver:</t>
        </r>
        <r>
          <rPr>
            <sz val="9"/>
            <color rgb="FF000000"/>
            <rFont val="宋体"/>
            <family val="3"/>
            <charset val="134"/>
          </rPr>
          <t xml:space="preserve">
</t>
        </r>
        <r>
          <rPr>
            <sz val="9"/>
            <color rgb="FF000000"/>
            <rFont val="宋体"/>
            <family val="3"/>
            <charset val="134"/>
          </rPr>
          <t>科研（“中国教育学术的全球本土化取向</t>
        </r>
        <r>
          <rPr>
            <sz val="9"/>
            <color rgb="FF000000"/>
            <rFont val="宋体"/>
            <family val="3"/>
            <charset val="134"/>
          </rPr>
          <t>——</t>
        </r>
        <r>
          <rPr>
            <sz val="9"/>
            <color rgb="FF000000"/>
            <rFont val="宋体"/>
            <family val="3"/>
            <charset val="134"/>
          </rPr>
          <t>杜威访华百年纪念”文章的考察”发表于《浙江师范大学学报（社会科学版</t>
        </r>
        <r>
          <rPr>
            <sz val="9"/>
            <color rgb="FF000000"/>
            <rFont val="宋体"/>
            <family val="3"/>
            <charset val="134"/>
          </rPr>
          <t>)</t>
        </r>
        <r>
          <rPr>
            <sz val="9"/>
            <color rgb="FF000000"/>
            <rFont val="宋体"/>
            <family val="3"/>
            <charset val="134"/>
          </rPr>
          <t>》二级，二作导师一作）</t>
        </r>
        <r>
          <rPr>
            <sz val="9"/>
            <color rgb="FF000000"/>
            <rFont val="宋体"/>
            <family val="3"/>
            <charset val="134"/>
          </rPr>
          <t>+20</t>
        </r>
      </text>
    </comment>
    <comment ref="M44" authorId="2">
      <text>
        <r>
          <rPr>
            <b/>
            <sz val="9"/>
            <rFont val="宋体"/>
            <family val="3"/>
            <charset val="134"/>
          </rPr>
          <t>xiaver:</t>
        </r>
        <r>
          <rPr>
            <sz val="9"/>
            <rFont val="宋体"/>
            <family val="3"/>
            <charset val="134"/>
          </rPr>
          <t xml:space="preserve">
科研（项目结题：浙江师范大学浙江省智能教育技术与应用重点实验室项目结题，项目名：小学语文口语交际教学模型建构研究 ，项目编号： jykf21028，1/5）+</t>
        </r>
        <r>
          <rPr>
            <sz val="9"/>
            <rFont val="宋体"/>
            <family val="3"/>
            <charset val="134"/>
          </rPr>
          <t xml:space="preserve">1.25
</t>
        </r>
        <r>
          <rPr>
            <sz val="9"/>
            <rFont val="宋体"/>
            <family val="3"/>
            <charset val="134"/>
          </rPr>
          <t>科研（项目立项：浙江师范大学浙江省智能教育技术与应用重点实验室项目结题，项目名：小学生汉语表达力的增值性评价及发展机制研究 ，项目编号： jykf22049，1/5）+</t>
        </r>
        <r>
          <rPr>
            <sz val="9"/>
            <rFont val="宋体"/>
            <family val="3"/>
            <charset val="134"/>
          </rPr>
          <t xml:space="preserve">1.25
</t>
        </r>
        <r>
          <rPr>
            <sz val="9"/>
            <rFont val="宋体"/>
            <family val="3"/>
            <charset val="134"/>
          </rPr>
          <t>科研（项目参与：浙江师范大学浙江省智能教育技术与应用重点实验室项目结题，项目名：机器翻译语料库的质量测评研究 ，项目编号： jykf22016，5/5）</t>
        </r>
        <r>
          <rPr>
            <sz val="9"/>
            <rFont val="宋体"/>
            <family val="3"/>
            <charset val="134"/>
          </rPr>
          <t>+0.625</t>
        </r>
      </text>
    </comment>
    <comment ref="U44" authorId="2">
      <text>
        <r>
          <rPr>
            <b/>
            <sz val="9"/>
            <rFont val="宋体"/>
            <family val="3"/>
            <charset val="134"/>
          </rPr>
          <t>xiaver:</t>
        </r>
        <r>
          <rPr>
            <sz val="9"/>
            <rFont val="宋体"/>
            <family val="3"/>
            <charset val="134"/>
          </rPr>
          <t xml:space="preserve">
荣誉加分（人人学术报告优秀报告）</t>
        </r>
        <r>
          <rPr>
            <sz val="9"/>
            <rFont val="宋体"/>
            <family val="3"/>
            <charset val="134"/>
          </rPr>
          <t>+1</t>
        </r>
      </text>
    </comment>
    <comment ref="F45" authorId="1">
      <text>
        <r>
          <rPr>
            <b/>
            <sz val="9"/>
            <rFont val="方正书宋_GBK"/>
            <charset val="134"/>
          </rPr>
          <t>jiangpiao:</t>
        </r>
        <r>
          <rPr>
            <sz val="9"/>
            <rFont val="方正书宋_GBK"/>
            <charset val="134"/>
          </rPr>
          <t xml:space="preserve">
宿舍整改连带责任人。-3</t>
        </r>
      </text>
    </comment>
    <comment ref="M45" authorId="2">
      <text>
        <r>
          <rPr>
            <b/>
            <sz val="9"/>
            <rFont val="宋体"/>
            <family val="3"/>
            <charset val="134"/>
          </rPr>
          <t>xiaver:</t>
        </r>
        <r>
          <rPr>
            <sz val="9"/>
            <rFont val="宋体"/>
            <family val="3"/>
            <charset val="134"/>
          </rPr>
          <t xml:space="preserve">
科研（课题：浙江省智能教育技术与应用重点实验室开放研究，项目：混合式体育课程模式对我国中学生社会责任行为的影响研究（jkf22048），主持人）+</t>
        </r>
        <r>
          <rPr>
            <sz val="9"/>
            <rFont val="宋体"/>
            <family val="3"/>
            <charset val="134"/>
          </rPr>
          <t xml:space="preserve">1.25
</t>
        </r>
        <r>
          <rPr>
            <sz val="9"/>
            <rFont val="宋体"/>
            <family val="3"/>
            <charset val="134"/>
          </rPr>
          <t>科研（课题：浙江省智能教育技术与应用重点实验室开放研究，项目：师范生使用技术为学生学习赋能的意愿研究（jkf22050），参与人）</t>
        </r>
        <r>
          <rPr>
            <sz val="9"/>
            <rFont val="宋体"/>
            <family val="3"/>
            <charset val="134"/>
          </rPr>
          <t>+0.625</t>
        </r>
      </text>
    </comment>
    <comment ref="N45" authorId="2">
      <text>
        <r>
          <rPr>
            <b/>
            <sz val="9"/>
            <rFont val="宋体"/>
            <family val="3"/>
            <charset val="134"/>
          </rPr>
          <t>xiaver:</t>
        </r>
        <r>
          <rPr>
            <sz val="9"/>
            <rFont val="宋体"/>
            <family val="3"/>
            <charset val="134"/>
          </rPr>
          <t xml:space="preserve">
科研（“论文名称Influence of Hybrid Pedagogical Models on Learning Outcomes in Physical Education: A Systematic Literature Review”发表于SSCI《International Journal of Environmental Research and Public Health》权威A级，一作）</t>
        </r>
        <r>
          <rPr>
            <sz val="9"/>
            <rFont val="宋体"/>
            <family val="3"/>
            <charset val="134"/>
          </rPr>
          <t>+60</t>
        </r>
      </text>
    </comment>
    <comment ref="F47" authorId="2">
      <text>
        <r>
          <rPr>
            <b/>
            <sz val="9"/>
            <rFont val="宋体"/>
            <family val="3"/>
            <charset val="134"/>
          </rPr>
          <t>xiaver:</t>
        </r>
        <r>
          <rPr>
            <sz val="9"/>
            <rFont val="宋体"/>
            <family val="3"/>
            <charset val="134"/>
          </rPr>
          <t xml:space="preserve">
20学博班长，考核优秀</t>
        </r>
        <r>
          <rPr>
            <sz val="9"/>
            <rFont val="宋体"/>
            <family val="3"/>
            <charset val="134"/>
          </rPr>
          <t>+9</t>
        </r>
        <r>
          <rPr>
            <sz val="9"/>
            <rFont val="宋体"/>
            <family val="3"/>
            <charset val="134"/>
          </rPr>
          <t xml:space="preserve">
2022.4违规停车，</t>
        </r>
        <r>
          <rPr>
            <sz val="9"/>
            <rFont val="宋体"/>
            <family val="3"/>
            <charset val="134"/>
          </rPr>
          <t>-1</t>
        </r>
      </text>
    </comment>
    <comment ref="N47" authorId="2">
      <text>
        <r>
          <rPr>
            <b/>
            <sz val="9"/>
            <rFont val="宋体"/>
            <family val="3"/>
            <charset val="134"/>
          </rPr>
          <t>xiaver:</t>
        </r>
        <r>
          <rPr>
            <sz val="9"/>
            <rFont val="宋体"/>
            <family val="3"/>
            <charset val="134"/>
          </rPr>
          <t xml:space="preserve">
科研（论文：学科核心素养测评研究现状与趋势发表于《浙江师范大学学报（社会科学版）》，二级，一作）</t>
        </r>
        <r>
          <rPr>
            <sz val="9"/>
            <rFont val="宋体"/>
            <family val="3"/>
            <charset val="134"/>
          </rPr>
          <t>+20</t>
        </r>
      </text>
    </comment>
    <comment ref="U47" authorId="2">
      <text>
        <r>
          <rPr>
            <b/>
            <sz val="9"/>
            <rFont val="宋体"/>
            <family val="3"/>
            <charset val="134"/>
          </rPr>
          <t>xiaver:</t>
        </r>
        <r>
          <rPr>
            <sz val="9"/>
            <rFont val="宋体"/>
            <family val="3"/>
            <charset val="134"/>
          </rPr>
          <t xml:space="preserve">
综合性比赛（浙江师范大学第二届“立德树人·以德育德”研究生征文大赛二等奖）</t>
        </r>
        <r>
          <rPr>
            <sz val="9"/>
            <rFont val="宋体"/>
            <family val="3"/>
            <charset val="134"/>
          </rPr>
          <t>+3</t>
        </r>
      </text>
    </comment>
    <comment ref="M48" authorId="2">
      <text>
        <r>
          <rPr>
            <b/>
            <sz val="9"/>
            <rFont val="宋体"/>
            <family val="3"/>
            <charset val="134"/>
          </rPr>
          <t>xiaver:</t>
        </r>
        <r>
          <rPr>
            <sz val="9"/>
            <rFont val="宋体"/>
            <family val="3"/>
            <charset val="134"/>
          </rPr>
          <t xml:space="preserve">
科研（基金项目 浙江省智能教育技术与应用重点实验室第四批开放研究基金）</t>
        </r>
        <r>
          <rPr>
            <sz val="9"/>
            <rFont val="宋体"/>
            <family val="3"/>
            <charset val="134"/>
          </rPr>
          <t>+1.25</t>
        </r>
      </text>
    </comment>
    <comment ref="N48" authorId="2">
      <text>
        <r>
          <rPr>
            <b/>
            <sz val="9"/>
            <rFont val="宋体"/>
            <family val="3"/>
            <charset val="134"/>
          </rPr>
          <t>xiaver:</t>
        </r>
        <r>
          <rPr>
            <sz val="9"/>
            <rFont val="宋体"/>
            <family val="3"/>
            <charset val="134"/>
          </rPr>
          <t xml:space="preserve">
科研（“为了强有力的地理课程——国外‘强有力的地理知识’研究述评及启示”发表于《地理教学》二级，一作）+</t>
        </r>
        <r>
          <rPr>
            <sz val="9"/>
            <rFont val="宋体"/>
            <family val="3"/>
            <charset val="134"/>
          </rPr>
          <t xml:space="preserve">20
</t>
        </r>
        <r>
          <rPr>
            <sz val="9"/>
            <rFont val="宋体"/>
            <family val="3"/>
            <charset val="134"/>
          </rPr>
          <t>科研（“中学地理教研论文写作思路探析”发表于《中学地理教学参考》三级，一作）</t>
        </r>
        <r>
          <rPr>
            <sz val="9"/>
            <rFont val="宋体"/>
            <family val="3"/>
            <charset val="134"/>
          </rPr>
          <t>+4</t>
        </r>
      </text>
    </comment>
    <comment ref="M50" authorId="2">
      <text>
        <r>
          <rPr>
            <b/>
            <sz val="9"/>
            <rFont val="宋体"/>
            <family val="3"/>
            <charset val="134"/>
          </rPr>
          <t>xiaver:</t>
        </r>
        <r>
          <rPr>
            <sz val="9"/>
            <rFont val="宋体"/>
            <family val="3"/>
            <charset val="134"/>
          </rPr>
          <t xml:space="preserve">
科研（参与同学主持的项目：基于多模态数据融合的在线学习倦怠量化与干预研究，浙江省智能教育技术与应用重点实验室第四期开放研究基金项目）</t>
        </r>
        <r>
          <rPr>
            <sz val="9"/>
            <rFont val="宋体"/>
            <family val="3"/>
            <charset val="134"/>
          </rPr>
          <t>+0.625</t>
        </r>
      </text>
    </comment>
    <comment ref="N50" authorId="2">
      <text>
        <r>
          <rPr>
            <b/>
            <sz val="9"/>
            <rFont val="宋体"/>
            <family val="3"/>
            <charset val="134"/>
          </rPr>
          <t>xiaver:</t>
        </r>
        <r>
          <rPr>
            <sz val="9"/>
            <rFont val="宋体"/>
            <family val="3"/>
            <charset val="134"/>
          </rPr>
          <t xml:space="preserve">
科研（论文：A Data-Driven Optimized Mechanism for Improving Online Collaborative Learning: Taking Cognitive Load into Account 发表于 《International Journal of Environmental Research and Public Health》权威A级，影响因子4.614，一作）+</t>
        </r>
        <r>
          <rPr>
            <sz val="9"/>
            <rFont val="宋体"/>
            <family val="3"/>
            <charset val="134"/>
          </rPr>
          <t xml:space="preserve">60
</t>
        </r>
        <r>
          <rPr>
            <sz val="9"/>
            <rFont val="宋体"/>
            <family val="3"/>
            <charset val="134"/>
          </rPr>
          <t>科研（论文：Learning Performance Prediction-Based Personalized Feedback in Online Learning via Machine Learning发表于《Sustainability》权威A级，影响因子3.889，二作，非导师一作）</t>
        </r>
        <r>
          <rPr>
            <sz val="9"/>
            <rFont val="宋体"/>
            <family val="3"/>
            <charset val="134"/>
          </rPr>
          <t>+30</t>
        </r>
      </text>
    </comment>
    <comment ref="U50" authorId="2">
      <text>
        <r>
          <rPr>
            <b/>
            <sz val="9"/>
            <rFont val="宋体"/>
            <family val="3"/>
            <charset val="134"/>
          </rPr>
          <t>xiaver:</t>
        </r>
        <r>
          <rPr>
            <sz val="9"/>
            <rFont val="宋体"/>
            <family val="3"/>
            <charset val="134"/>
          </rPr>
          <t xml:space="preserve">
（人人学术报告优秀报告人）</t>
        </r>
        <r>
          <rPr>
            <sz val="9"/>
            <rFont val="宋体"/>
            <family val="3"/>
            <charset val="134"/>
          </rPr>
          <t>+1</t>
        </r>
      </text>
    </comment>
    <comment ref="F51" authorId="1">
      <text>
        <r>
          <rPr>
            <b/>
            <sz val="9"/>
            <rFont val="方正书宋_GBK"/>
            <charset val="134"/>
          </rPr>
          <t>jiangpiao:</t>
        </r>
        <r>
          <rPr>
            <sz val="9"/>
            <rFont val="方正书宋_GBK"/>
            <charset val="134"/>
          </rPr>
          <t xml:space="preserve">
学生工作（博士第一党支部宣传委员），称职+4；
宿舍整改（责任人），-5</t>
        </r>
      </text>
    </comment>
    <comment ref="M51" authorId="1">
      <text>
        <r>
          <rPr>
            <b/>
            <sz val="9"/>
            <rFont val="方正书宋_GBK"/>
            <charset val="134"/>
          </rPr>
          <t>jiangpiao:</t>
        </r>
        <r>
          <rPr>
            <sz val="9"/>
            <rFont val="方正书宋_GBK"/>
            <charset val="134"/>
          </rPr>
          <t xml:space="preserve">
科研（课题：浙江省智能教育技术与应用重点实验室开放研究，项目：师范生使用技术为学生学习赋能的意愿研究（jkf22050），主持人），+1.25；
（课题：浙江省智能教育技术与应用重点实验室开放研究，项目：混合式体育课程模式对我国中学生社会责任行为的影响研究（jkf22048），参与人），+0.625</t>
        </r>
      </text>
    </comment>
    <comment ref="N51" authorId="1">
      <text>
        <r>
          <rPr>
            <b/>
            <sz val="9"/>
            <rFont val="方正书宋_GBK"/>
            <charset val="134"/>
          </rPr>
          <t>jiangpiao:</t>
        </r>
        <r>
          <rPr>
            <sz val="9"/>
            <rFont val="方正书宋_GBK"/>
            <charset val="134"/>
          </rPr>
          <t xml:space="preserve">
“论文名称Explaining Pre-service Teachers’ Intentions to Use Technology-Enabled Learning: An Extended Model of the Theory of Planned Behavior”发表于SSCI《Frontiers in Psychology》权威A级，一作）+60</t>
        </r>
      </text>
    </comment>
    <comment ref="M52" authorId="1">
      <text>
        <r>
          <rPr>
            <b/>
            <sz val="9"/>
            <rFont val="方正书宋_GBK"/>
            <charset val="134"/>
          </rPr>
          <t>jiangpiao:</t>
        </r>
        <r>
          <rPr>
            <sz val="9"/>
            <rFont val="方正书宋_GBK"/>
            <charset val="134"/>
          </rPr>
          <t xml:space="preserve">
参与同学主持的项目：基于多模态数据融合的在线学习倦怠量化与干预研究，浙江省智能教育技术与应用重点实验室第四期开放研究基金项目）+0.625</t>
        </r>
      </text>
    </comment>
    <comment ref="F53" authorId="1">
      <text>
        <r>
          <rPr>
            <b/>
            <sz val="9"/>
            <rFont val="方正书宋_GBK"/>
            <charset val="134"/>
          </rPr>
          <t>jiangpiao:</t>
        </r>
        <r>
          <rPr>
            <sz val="9"/>
            <rFont val="方正书宋_GBK"/>
            <charset val="134"/>
          </rPr>
          <t xml:space="preserve">
志愿者服务（9小时），+1；
学生工作（博士第一党支部组织委员、纪检委员），称职+4</t>
        </r>
      </text>
    </comment>
    <comment ref="U53" authorId="1">
      <text>
        <r>
          <rPr>
            <b/>
            <sz val="9"/>
            <rFont val="方正书宋_GBK"/>
            <charset val="134"/>
          </rPr>
          <t>jiangpiao:</t>
        </r>
        <r>
          <rPr>
            <sz val="9"/>
            <rFont val="方正书宋_GBK"/>
            <charset val="134"/>
          </rPr>
          <t xml:space="preserve">
人人学术汇报优秀，+1</t>
        </r>
      </text>
    </comment>
    <comment ref="F55" authorId="1">
      <text>
        <r>
          <rPr>
            <b/>
            <sz val="9"/>
            <rFont val="方正书宋_GBK"/>
            <charset val="134"/>
          </rPr>
          <t>jiangpiao:</t>
        </r>
        <r>
          <rPr>
            <sz val="9"/>
            <rFont val="方正书宋_GBK"/>
            <charset val="134"/>
          </rPr>
          <t xml:space="preserve">
教育学院博士第一党支部书记，优秀；+9；
20级学博副班长，称职，第二个职务减半；+2</t>
        </r>
      </text>
    </comment>
    <comment ref="N55" authorId="1">
      <text>
        <r>
          <rPr>
            <b/>
            <sz val="9"/>
            <rFont val="方正书宋_GBK"/>
            <charset val="134"/>
          </rPr>
          <t>jiangpiao:</t>
        </r>
        <r>
          <rPr>
            <sz val="9"/>
            <rFont val="方正书宋_GBK"/>
            <charset val="134"/>
          </rPr>
          <t xml:space="preserve">
科研（“科学认识人工智能时代劳动本质”发表于《中国社会科学报》二级，一作导师二作）；+20
科研（译著《马里亚特吉与拉丁美洲马克思主义理论》B类，二作导师一作）+20</t>
        </r>
      </text>
    </comment>
    <comment ref="U55" authorId="1">
      <text>
        <r>
          <rPr>
            <b/>
            <sz val="9"/>
            <rFont val="方正书宋_GBK"/>
            <charset val="134"/>
          </rPr>
          <t>jiangpiao:</t>
        </r>
        <r>
          <rPr>
            <sz val="9"/>
            <rFont val="方正书宋_GBK"/>
            <charset val="134"/>
          </rPr>
          <t xml:space="preserve">
人人学术会汇报，优秀+1</t>
        </r>
      </text>
    </comment>
    <comment ref="M56" authorId="1">
      <text>
        <r>
          <rPr>
            <b/>
            <sz val="9"/>
            <rFont val="方正书宋_GBK"/>
            <charset val="134"/>
          </rPr>
          <t>jiangpiao:</t>
        </r>
        <r>
          <rPr>
            <sz val="9"/>
            <rFont val="方正书宋_GBK"/>
            <charset val="134"/>
          </rPr>
          <t xml:space="preserve">
校级课题立项：浙江师范大学研究生院研究生“服务省域战略 助力共同富裕建设”专项课题立项：农村公共文化建设促进浙江省乡村共同富裕的问题与对策研究（参与者）+1.25</t>
        </r>
      </text>
    </comment>
    <comment ref="N56" authorId="1">
      <text>
        <r>
          <rPr>
            <b/>
            <sz val="9"/>
            <rFont val="方正书宋_GBK"/>
            <charset val="134"/>
          </rPr>
          <t>jiangpiao:</t>
        </r>
        <r>
          <rPr>
            <sz val="9"/>
            <rFont val="方正书宋_GBK"/>
            <charset val="134"/>
          </rPr>
          <t xml:space="preserve">
郭云瑶	科研（“风险教育：目的、向度与路径”发表于《西南大学学报（社会科学板）》C刊，二作导师一作）				+20</t>
        </r>
      </text>
    </comment>
    <comment ref="M58" authorId="2">
      <text>
        <r>
          <rPr>
            <b/>
            <sz val="9"/>
            <color rgb="FF000000"/>
            <rFont val="宋体"/>
            <family val="3"/>
            <charset val="134"/>
          </rPr>
          <t>xiaver:</t>
        </r>
        <r>
          <rPr>
            <sz val="9"/>
            <color rgb="FF000000"/>
            <rFont val="宋体"/>
            <family val="3"/>
            <charset val="134"/>
          </rPr>
          <t xml:space="preserve">
</t>
        </r>
        <r>
          <rPr>
            <sz val="9"/>
            <color rgb="FF000000"/>
            <rFont val="宋体"/>
            <family val="3"/>
            <charset val="134"/>
          </rPr>
          <t>科研（浙江省智能教育技术与应用重点实验室课题立项：教师道德问题解决的识别与决策：基于行为与神经的多角度研究，主持人）</t>
        </r>
        <r>
          <rPr>
            <sz val="9"/>
            <color rgb="FF000000"/>
            <rFont val="宋体"/>
            <family val="3"/>
            <charset val="134"/>
          </rPr>
          <t>+1.25</t>
        </r>
      </text>
    </comment>
    <comment ref="N58" authorId="2">
      <text>
        <r>
          <rPr>
            <b/>
            <sz val="9"/>
            <color rgb="FF000000"/>
            <rFont val="宋体"/>
            <family val="3"/>
            <charset val="134"/>
          </rPr>
          <t>xiaver:</t>
        </r>
        <r>
          <rPr>
            <sz val="9"/>
            <color rgb="FF000000"/>
            <rFont val="宋体"/>
            <family val="3"/>
            <charset val="134"/>
          </rPr>
          <t xml:space="preserve">
</t>
        </r>
        <r>
          <rPr>
            <sz val="9"/>
            <color rgb="FF000000"/>
            <rFont val="宋体"/>
            <family val="3"/>
            <charset val="134"/>
          </rPr>
          <t>科研（“</t>
        </r>
        <r>
          <rPr>
            <sz val="9"/>
            <color rgb="FF000000"/>
            <rFont val="宋体"/>
            <family val="3"/>
            <charset val="134"/>
          </rPr>
          <t>Moral Threshold Model is Universal? Initial Evidence from China</t>
        </r>
        <r>
          <rPr>
            <sz val="9"/>
            <color rgb="FF000000"/>
            <rFont val="宋体"/>
            <family val="3"/>
            <charset val="134"/>
          </rPr>
          <t>’</t>
        </r>
        <r>
          <rPr>
            <sz val="9"/>
            <color rgb="FF000000"/>
            <rFont val="宋体"/>
            <family val="3"/>
            <charset val="134"/>
          </rPr>
          <t>s Collectivist Culture</t>
        </r>
        <r>
          <rPr>
            <sz val="9"/>
            <color rgb="FF000000"/>
            <rFont val="宋体"/>
            <family val="3"/>
            <charset val="134"/>
          </rPr>
          <t>”发表于《</t>
        </r>
        <r>
          <rPr>
            <sz val="9"/>
            <color rgb="FF000000"/>
            <rFont val="宋体"/>
            <family val="3"/>
            <charset val="134"/>
          </rPr>
          <t>Psychology Research and Behavior Management</t>
        </r>
        <r>
          <rPr>
            <sz val="9"/>
            <color rgb="FF000000"/>
            <rFont val="宋体"/>
            <family val="3"/>
            <charset val="134"/>
          </rPr>
          <t>》权威</t>
        </r>
        <r>
          <rPr>
            <sz val="9"/>
            <color rgb="FF000000"/>
            <rFont val="宋体"/>
            <family val="3"/>
            <charset val="134"/>
          </rPr>
          <t>A</t>
        </r>
        <r>
          <rPr>
            <sz val="9"/>
            <color rgb="FF000000"/>
            <rFont val="宋体"/>
            <family val="3"/>
            <charset val="134"/>
          </rPr>
          <t>，一作）</t>
        </r>
        <r>
          <rPr>
            <sz val="9"/>
            <color rgb="FF000000"/>
            <rFont val="宋体"/>
            <family val="3"/>
            <charset val="134"/>
          </rPr>
          <t xml:space="preserve">+60
</t>
        </r>
        <r>
          <rPr>
            <sz val="9"/>
            <color rgb="FF000000"/>
            <rFont val="宋体"/>
            <family val="3"/>
            <charset val="134"/>
          </rPr>
          <t>2.</t>
        </r>
        <r>
          <rPr>
            <sz val="9"/>
            <color rgb="FF000000"/>
            <rFont val="宋体"/>
            <family val="3"/>
            <charset val="134"/>
          </rPr>
          <t>科研（“</t>
        </r>
        <r>
          <rPr>
            <sz val="9"/>
            <color rgb="FF000000"/>
            <rFont val="宋体"/>
            <family val="3"/>
            <charset val="134"/>
          </rPr>
          <t>How Is Professional Identity Associated with Teacher Career Satisfaction? A Cross-Sectional Design to Test the Multiple Mediating Roles of Psychological Empowerment and Work Engagement</t>
        </r>
        <r>
          <rPr>
            <sz val="9"/>
            <color rgb="FF000000"/>
            <rFont val="宋体"/>
            <family val="3"/>
            <charset val="134"/>
          </rPr>
          <t>》发表于《</t>
        </r>
        <r>
          <rPr>
            <sz val="9"/>
            <color rgb="FF000000"/>
            <rFont val="宋体"/>
            <family val="3"/>
            <charset val="134"/>
          </rPr>
          <t xml:space="preserve">International Journal of Environmental Research and Public Health </t>
        </r>
        <r>
          <rPr>
            <sz val="9"/>
            <color rgb="FF000000"/>
            <rFont val="宋体"/>
            <family val="3"/>
            <charset val="134"/>
          </rPr>
          <t>》权威</t>
        </r>
        <r>
          <rPr>
            <sz val="9"/>
            <color rgb="FF000000"/>
            <rFont val="宋体"/>
            <family val="3"/>
            <charset val="134"/>
          </rPr>
          <t xml:space="preserve">A+60
</t>
        </r>
        <r>
          <rPr>
            <sz val="9"/>
            <color rgb="FF000000"/>
            <rFont val="宋体"/>
            <family val="3"/>
            <charset val="134"/>
          </rPr>
          <t>3.</t>
        </r>
        <r>
          <rPr>
            <sz val="9"/>
            <color rgb="FF000000"/>
            <rFont val="宋体"/>
            <family val="3"/>
            <charset val="134"/>
          </rPr>
          <t>科研（“</t>
        </r>
        <r>
          <rPr>
            <sz val="9"/>
            <color rgb="FF000000"/>
            <rFont val="宋体"/>
            <family val="3"/>
            <charset val="134"/>
          </rPr>
          <t>The Influence of Emotion and Empathy on Decisions to Help Others</t>
        </r>
        <r>
          <rPr>
            <sz val="9"/>
            <color rgb="FF000000"/>
            <rFont val="宋体"/>
            <family val="3"/>
            <charset val="134"/>
          </rPr>
          <t>”发表于《</t>
        </r>
        <r>
          <rPr>
            <sz val="9"/>
            <color rgb="FF000000"/>
            <rFont val="宋体"/>
            <family val="3"/>
            <charset val="134"/>
          </rPr>
          <t>SAGE Open</t>
        </r>
        <r>
          <rPr>
            <sz val="9"/>
            <color rgb="FF000000"/>
            <rFont val="宋体"/>
            <family val="3"/>
            <charset val="134"/>
          </rPr>
          <t>》权威，一作）</t>
        </r>
        <r>
          <rPr>
            <sz val="9"/>
            <color rgb="FF000000"/>
            <rFont val="宋体"/>
            <family val="3"/>
            <charset val="134"/>
          </rPr>
          <t xml:space="preserve">+40
</t>
        </r>
        <r>
          <rPr>
            <sz val="9"/>
            <color rgb="FF000000"/>
            <rFont val="宋体"/>
            <family val="3"/>
            <charset val="134"/>
          </rPr>
          <t>4.</t>
        </r>
        <r>
          <rPr>
            <sz val="9"/>
            <color rgb="FF000000"/>
            <rFont val="宋体"/>
            <family val="3"/>
            <charset val="134"/>
          </rPr>
          <t>科研（“</t>
        </r>
        <r>
          <rPr>
            <sz val="9"/>
            <color rgb="FF000000"/>
            <rFont val="宋体"/>
            <family val="3"/>
            <charset val="134"/>
          </rPr>
          <t>Cooperation with partners of differing social experience: An fNIRS-based hyperscanning study</t>
        </r>
        <r>
          <rPr>
            <sz val="9"/>
            <color rgb="FF000000"/>
            <rFont val="宋体"/>
            <family val="3"/>
            <charset val="134"/>
          </rPr>
          <t>”发表于《</t>
        </r>
        <r>
          <rPr>
            <sz val="9"/>
            <color rgb="FF000000"/>
            <rFont val="宋体"/>
            <family val="3"/>
            <charset val="134"/>
          </rPr>
          <t>brain and cognition</t>
        </r>
        <r>
          <rPr>
            <sz val="9"/>
            <color rgb="FF000000"/>
            <rFont val="宋体"/>
            <family val="3"/>
            <charset val="134"/>
          </rPr>
          <t>》权威</t>
        </r>
        <r>
          <rPr>
            <sz val="9"/>
            <color rgb="FF000000"/>
            <rFont val="宋体"/>
            <family val="3"/>
            <charset val="134"/>
          </rPr>
          <t>B</t>
        </r>
        <r>
          <rPr>
            <sz val="9"/>
            <color rgb="FF000000"/>
            <rFont val="宋体"/>
            <family val="3"/>
            <charset val="134"/>
          </rPr>
          <t>，二作导师一作）</t>
        </r>
        <r>
          <rPr>
            <sz val="9"/>
            <color rgb="FF000000"/>
            <rFont val="宋体"/>
            <family val="3"/>
            <charset val="134"/>
          </rPr>
          <t>+40</t>
        </r>
      </text>
    </comment>
    <comment ref="U58" authorId="1">
      <text>
        <r>
          <rPr>
            <b/>
            <sz val="9"/>
            <color rgb="FF000000"/>
            <rFont val="方正书宋_GBK"/>
            <charset val="134"/>
          </rPr>
          <t>jiangpiao:</t>
        </r>
        <r>
          <rPr>
            <sz val="9"/>
            <color rgb="FF000000"/>
            <rFont val="方正书宋_GBK"/>
            <charset val="134"/>
          </rPr>
          <t xml:space="preserve">
</t>
        </r>
        <r>
          <rPr>
            <sz val="9"/>
            <color rgb="FF000000"/>
            <rFont val="方正书宋_GBK"/>
            <charset val="134"/>
          </rPr>
          <t>浙江师范大学研究生“十佳学术之星”</t>
        </r>
        <r>
          <rPr>
            <sz val="9"/>
            <color rgb="FF000000"/>
            <rFont val="方正书宋_GBK"/>
            <charset val="134"/>
          </rPr>
          <t>,+1</t>
        </r>
      </text>
    </comment>
    <comment ref="F59" authorId="1">
      <text>
        <r>
          <rPr>
            <b/>
            <sz val="9"/>
            <rFont val="方正书宋_GBK"/>
            <charset val="134"/>
          </rPr>
          <t>jiangpiao:</t>
        </r>
        <r>
          <rPr>
            <sz val="9"/>
            <rFont val="方正书宋_GBK"/>
            <charset val="134"/>
          </rPr>
          <t xml:space="preserve">
2021.9违规停车，-2</t>
        </r>
      </text>
    </comment>
    <comment ref="M59" authorId="0">
      <text>
        <r>
          <rPr>
            <b/>
            <sz val="9"/>
            <color indexed="81"/>
            <rFont val="宋体"/>
            <family val="3"/>
            <charset val="134"/>
          </rPr>
          <t>丫:</t>
        </r>
        <r>
          <rPr>
            <sz val="9"/>
            <color indexed="81"/>
            <rFont val="宋体"/>
            <family val="3"/>
            <charset val="134"/>
          </rPr>
          <t xml:space="preserve">
2021年-字体大小效应产生的机制及生理基础（已结题）+1.25
2022年-教师教学判断准确性研究:基于线索利用模型+1.25</t>
        </r>
      </text>
    </comment>
    <comment ref="N59" authorId="0">
      <text>
        <r>
          <rPr>
            <b/>
            <sz val="9"/>
            <color indexed="81"/>
            <rFont val="宋体"/>
            <family val="3"/>
            <charset val="134"/>
          </rPr>
          <t>丫:</t>
        </r>
        <r>
          <rPr>
            <sz val="9"/>
            <color indexed="81"/>
            <rFont val="宋体"/>
            <family val="3"/>
            <charset val="134"/>
          </rPr>
          <t xml:space="preserve">
科研（How Does Shyness Affect Chinese College Students’ Tendency to
Mobile Phone Addiction? Testing the Mediating Roles of Social Anxiety
and Self-Control）,SSCI, IF:6.461,顶级，一作,+60
科研(Boredom proneness and core self‐evaluation as mediators between loneliness and mobile phone addiction), SSCI, IF:1.774, 权威, 一作,+40</t>
        </r>
      </text>
    </comment>
    <comment ref="U59" authorId="1">
      <text>
        <r>
          <rPr>
            <b/>
            <sz val="9"/>
            <rFont val="方正书宋_GBK"/>
            <charset val="134"/>
          </rPr>
          <t>jiangpiao:</t>
        </r>
        <r>
          <rPr>
            <sz val="9"/>
            <rFont val="方正书宋_GBK"/>
            <charset val="134"/>
          </rPr>
          <t xml:space="preserve">
（第十六届绿城十佳学子）,+1</t>
        </r>
      </text>
    </comment>
    <comment ref="M62" authorId="2">
      <text>
        <r>
          <rPr>
            <b/>
            <sz val="9"/>
            <rFont val="宋体"/>
            <family val="3"/>
            <charset val="134"/>
          </rPr>
          <t>xiaver:</t>
        </r>
        <r>
          <rPr>
            <sz val="9"/>
            <rFont val="宋体"/>
            <family val="3"/>
            <charset val="134"/>
          </rPr>
          <t xml:space="preserve">
主持课题1项:
1.课题名称：“认知科学与他心问题”；课题级别：校级，排名：1/3（第一作者、导师二作、三作，学生课题） ，已结题,+1.25</t>
        </r>
      </text>
    </comment>
    <comment ref="N62" authorId="2">
      <text>
        <r>
          <rPr>
            <b/>
            <sz val="9"/>
            <rFont val="宋体"/>
            <family val="3"/>
            <charset val="134"/>
          </rPr>
          <t>xiaver:</t>
        </r>
        <r>
          <rPr>
            <sz val="9"/>
            <rFont val="宋体"/>
            <family val="3"/>
            <charset val="134"/>
          </rPr>
          <t xml:space="preserve">
科研（“关系属性：动允性概念的方法论蕴含”将发表于《心理学探新》三级，一作且通讯作者）第三期，已被人大复印资料转载2022.2,+20
科研（“进化心理学：人类理性生存的最佳思维方式”发表于《心理研究》三级，一作且第一通讯作者）第一期,+4
科研（“‘生成认知’、‘互动理论’和‘预测加工模型’——‘他心问题’的新思考”发表于《心理科学》一级，一作且第一通讯作者）第六期,+30</t>
        </r>
      </text>
    </comment>
    <comment ref="F63" authorId="1">
      <text>
        <r>
          <rPr>
            <b/>
            <sz val="9"/>
            <rFont val="方正书宋_GBK"/>
            <charset val="134"/>
          </rPr>
          <t>jiangpiao:</t>
        </r>
        <r>
          <rPr>
            <sz val="9"/>
            <rFont val="方正书宋_GBK"/>
            <charset val="134"/>
          </rPr>
          <t xml:space="preserve">
寝室整改（责任人）-5；
2.寝室整改连带责任人，-3</t>
        </r>
      </text>
    </comment>
    <comment ref="N63" authorId="1">
      <text>
        <r>
          <rPr>
            <b/>
            <sz val="9"/>
            <rFont val="方正书宋_GBK"/>
            <charset val="134"/>
          </rPr>
          <t>jiangpiao:</t>
        </r>
        <r>
          <rPr>
            <sz val="9"/>
            <rFont val="方正书宋_GBK"/>
            <charset val="134"/>
          </rPr>
          <t xml:space="preserve">
Is a punisher always trustworthy? In-group punishment reduces trust发表于current psychology权威B+40</t>
        </r>
      </text>
    </comment>
    <comment ref="F64" authorId="3">
      <text>
        <r>
          <rPr>
            <b/>
            <sz val="9"/>
            <rFont val="宋体"/>
            <family val="3"/>
            <charset val="134"/>
          </rPr>
          <t>Administrator:</t>
        </r>
        <r>
          <rPr>
            <sz val="9"/>
            <rFont val="宋体"/>
            <family val="3"/>
            <charset val="134"/>
          </rPr>
          <t xml:space="preserve">
优秀学生干部 加6分；插座未拔连带责任减3分；插座未拔责任人减5分，电瓶车违停减2分，共-4分</t>
        </r>
      </text>
    </comment>
    <comment ref="O64" authorId="3">
      <text>
        <r>
          <rPr>
            <b/>
            <sz val="9"/>
            <rFont val="宋体"/>
            <family val="3"/>
            <charset val="134"/>
          </rPr>
          <t>Administrator:</t>
        </r>
        <r>
          <rPr>
            <sz val="9"/>
            <rFont val="宋体"/>
            <family val="3"/>
            <charset val="134"/>
          </rPr>
          <t xml:space="preserve">
学科竞赛铜奖成员 加5分</t>
        </r>
      </text>
    </comment>
    <comment ref="P65" authorId="3">
      <text>
        <r>
          <rPr>
            <b/>
            <sz val="9"/>
            <rFont val="宋体"/>
            <family val="3"/>
            <charset val="134"/>
          </rPr>
          <t>Administrator:</t>
        </r>
        <r>
          <rPr>
            <sz val="9"/>
            <rFont val="宋体"/>
            <family val="3"/>
            <charset val="134"/>
          </rPr>
          <t xml:space="preserve">
获批教育厅项目一项，加10分</t>
        </r>
      </text>
    </comment>
    <comment ref="N67" authorId="4">
      <text>
        <r>
          <rPr>
            <b/>
            <sz val="9"/>
            <color indexed="81"/>
            <rFont val="宋体"/>
            <family val="3"/>
            <charset val="134"/>
          </rPr>
          <t>dell:</t>
        </r>
        <r>
          <rPr>
            <sz val="9"/>
            <color indexed="81"/>
            <rFont val="宋体"/>
            <family val="3"/>
            <charset val="134"/>
          </rPr>
          <t xml:space="preserve">
论文名称 2035年的中1.国高等教育规模预测”发表于《中国地域研究》，
一级 通讯作者+30
2.论文名称Spotlight on Leadership Path-Goal Theory Silos in Practice to
Improve and Sustain Job-Oriented Development: Evidence
from Education Sector”发表于《sustainability》，顶级 共同作者 +30
</t>
        </r>
      </text>
    </comment>
    <comment ref="F68" authorId="5">
      <text>
        <r>
          <rPr>
            <b/>
            <sz val="9"/>
            <rFont val="宋体"/>
            <family val="3"/>
            <charset val="134"/>
          </rPr>
          <t>张晓坤:</t>
        </r>
        <r>
          <rPr>
            <sz val="9"/>
            <rFont val="宋体"/>
            <family val="3"/>
            <charset val="134"/>
          </rPr>
          <t xml:space="preserve">
文明寝室</t>
        </r>
        <r>
          <rPr>
            <sz val="9"/>
            <rFont val="宋体"/>
            <family val="3"/>
            <charset val="134"/>
          </rPr>
          <t>+3</t>
        </r>
        <r>
          <rPr>
            <sz val="9"/>
            <rFont val="宋体"/>
            <family val="3"/>
            <charset val="134"/>
          </rPr>
          <t xml:space="preserve">
志愿服务</t>
        </r>
        <r>
          <rPr>
            <sz val="9"/>
            <rFont val="宋体"/>
            <family val="3"/>
            <charset val="134"/>
          </rPr>
          <t>+0.25</t>
        </r>
      </text>
    </comment>
    <comment ref="M68" authorId="4">
      <text>
        <r>
          <rPr>
            <b/>
            <sz val="9"/>
            <color indexed="81"/>
            <rFont val="宋体"/>
            <family val="3"/>
            <charset val="134"/>
          </rPr>
          <t>dell:</t>
        </r>
        <r>
          <rPr>
            <sz val="9"/>
            <color indexed="81"/>
            <rFont val="宋体"/>
            <family val="3"/>
            <charset val="134"/>
          </rPr>
          <t xml:space="preserve">
院级结项</t>
        </r>
      </text>
    </comment>
    <comment ref="U68" authorId="5">
      <text>
        <r>
          <rPr>
            <b/>
            <sz val="9"/>
            <rFont val="宋体"/>
            <family val="3"/>
            <charset val="134"/>
          </rPr>
          <t>张晓坤:</t>
        </r>
        <r>
          <rPr>
            <sz val="9"/>
            <rFont val="宋体"/>
            <family val="3"/>
            <charset val="134"/>
          </rPr>
          <t xml:space="preserve">
参加两项比赛</t>
        </r>
        <r>
          <rPr>
            <sz val="9"/>
            <rFont val="宋体"/>
            <family val="3"/>
            <charset val="134"/>
          </rPr>
          <t>+1</t>
        </r>
      </text>
    </comment>
    <comment ref="F69" authorId="5">
      <text>
        <r>
          <rPr>
            <b/>
            <sz val="9"/>
            <rFont val="宋体"/>
            <family val="3"/>
            <charset val="134"/>
          </rPr>
          <t>张晓坤:</t>
        </r>
        <r>
          <rPr>
            <sz val="9"/>
            <rFont val="宋体"/>
            <family val="3"/>
            <charset val="134"/>
          </rPr>
          <t xml:space="preserve">
文明宿舍</t>
        </r>
        <r>
          <rPr>
            <sz val="9"/>
            <rFont val="宋体"/>
            <family val="3"/>
            <charset val="134"/>
          </rPr>
          <t xml:space="preserve">+3
</t>
        </r>
        <r>
          <rPr>
            <sz val="9"/>
            <rFont val="宋体"/>
            <family val="3"/>
            <charset val="134"/>
          </rPr>
          <t>志愿服务</t>
        </r>
        <r>
          <rPr>
            <sz val="9"/>
            <rFont val="宋体"/>
            <family val="3"/>
            <charset val="134"/>
          </rPr>
          <t xml:space="preserve">+4
</t>
        </r>
        <r>
          <rPr>
            <sz val="9"/>
            <rFont val="宋体"/>
            <family val="3"/>
            <charset val="134"/>
          </rPr>
          <t>优秀团支部</t>
        </r>
        <r>
          <rPr>
            <sz val="9"/>
            <rFont val="宋体"/>
            <family val="3"/>
            <charset val="134"/>
          </rPr>
          <t>+2</t>
        </r>
      </text>
    </comment>
    <comment ref="M69" authorId="4">
      <text>
        <r>
          <rPr>
            <b/>
            <sz val="9"/>
            <color indexed="81"/>
            <rFont val="宋体"/>
            <family val="3"/>
            <charset val="134"/>
          </rPr>
          <t>dell:</t>
        </r>
        <r>
          <rPr>
            <sz val="9"/>
            <color indexed="81"/>
            <rFont val="宋体"/>
            <family val="3"/>
            <charset val="134"/>
          </rPr>
          <t xml:space="preserve">
院级立项+1.25、院级结项+1.25</t>
        </r>
      </text>
    </comment>
    <comment ref="U69" authorId="5">
      <text>
        <r>
          <rPr>
            <b/>
            <sz val="9"/>
            <rFont val="宋体"/>
            <family val="3"/>
            <charset val="134"/>
          </rPr>
          <t>张晓坤:</t>
        </r>
        <r>
          <rPr>
            <sz val="9"/>
            <rFont val="宋体"/>
            <family val="3"/>
            <charset val="134"/>
          </rPr>
          <t xml:space="preserve">
参与五项比赛 获奖一项比赛</t>
        </r>
        <r>
          <rPr>
            <sz val="9"/>
            <rFont val="宋体"/>
            <family val="3"/>
            <charset val="134"/>
          </rPr>
          <t>+3.5</t>
        </r>
      </text>
    </comment>
    <comment ref="F70" authorId="5">
      <text>
        <r>
          <rPr>
            <b/>
            <sz val="9"/>
            <color rgb="FF000000"/>
            <rFont val="宋体"/>
            <family val="3"/>
            <charset val="134"/>
          </rPr>
          <t>张晓坤</t>
        </r>
        <r>
          <rPr>
            <b/>
            <sz val="9"/>
            <color rgb="FF000000"/>
            <rFont val="宋体"/>
            <family val="3"/>
            <charset val="134"/>
          </rPr>
          <t>:</t>
        </r>
        <r>
          <rPr>
            <sz val="9"/>
            <color rgb="FF000000"/>
            <rFont val="宋体"/>
            <family val="3"/>
            <charset val="134"/>
          </rPr>
          <t xml:space="preserve">
</t>
        </r>
        <r>
          <rPr>
            <sz val="9"/>
            <color rgb="FF000000"/>
            <rFont val="宋体"/>
            <family val="3"/>
            <charset val="134"/>
          </rPr>
          <t>文明寝室</t>
        </r>
        <r>
          <rPr>
            <sz val="9"/>
            <color rgb="FF000000"/>
            <rFont val="宋体"/>
            <family val="3"/>
            <charset val="134"/>
          </rPr>
          <t xml:space="preserve">+3
</t>
        </r>
        <r>
          <rPr>
            <sz val="9"/>
            <color rgb="FF000000"/>
            <rFont val="宋体"/>
            <family val="3"/>
            <charset val="134"/>
          </rPr>
          <t>优秀团支部</t>
        </r>
        <r>
          <rPr>
            <sz val="9"/>
            <color rgb="FF000000"/>
            <rFont val="宋体"/>
            <family val="3"/>
            <charset val="134"/>
          </rPr>
          <t xml:space="preserve">+2
</t>
        </r>
      </text>
    </comment>
    <comment ref="F71" authorId="5">
      <text>
        <r>
          <rPr>
            <b/>
            <sz val="9"/>
            <rFont val="宋体"/>
            <family val="3"/>
            <charset val="134"/>
          </rPr>
          <t>张晓坤:</t>
        </r>
        <r>
          <rPr>
            <sz val="9"/>
            <rFont val="宋体"/>
            <family val="3"/>
            <charset val="134"/>
          </rPr>
          <t xml:space="preserve">
志愿者</t>
        </r>
        <r>
          <rPr>
            <sz val="9"/>
            <rFont val="宋体"/>
            <family val="3"/>
            <charset val="134"/>
          </rPr>
          <t xml:space="preserve">+3.775
</t>
        </r>
        <r>
          <rPr>
            <sz val="9"/>
            <rFont val="宋体"/>
            <family val="3"/>
            <charset val="134"/>
          </rPr>
          <t>文明宿舍</t>
        </r>
        <r>
          <rPr>
            <sz val="9"/>
            <rFont val="宋体"/>
            <family val="3"/>
            <charset val="134"/>
          </rPr>
          <t xml:space="preserve">+3
</t>
        </r>
        <r>
          <rPr>
            <sz val="9"/>
            <rFont val="宋体"/>
            <family val="3"/>
            <charset val="134"/>
          </rPr>
          <t>优秀团支部</t>
        </r>
        <r>
          <rPr>
            <sz val="9"/>
            <rFont val="宋体"/>
            <family val="3"/>
            <charset val="134"/>
          </rPr>
          <t>+2</t>
        </r>
      </text>
    </comment>
    <comment ref="M71" authorId="4">
      <text>
        <r>
          <rPr>
            <b/>
            <sz val="9"/>
            <color indexed="81"/>
            <rFont val="宋体"/>
            <family val="3"/>
            <charset val="134"/>
          </rPr>
          <t>dell:</t>
        </r>
        <r>
          <rPr>
            <sz val="9"/>
            <color indexed="81"/>
            <rFont val="宋体"/>
            <family val="3"/>
            <charset val="134"/>
          </rPr>
          <t xml:space="preserve">
校级课题立项+5
党建课题立项与结项+2.5
院级课题立项成员与负责人+0.625</t>
        </r>
      </text>
    </comment>
    <comment ref="U71" authorId="6">
      <text>
        <r>
          <rPr>
            <b/>
            <sz val="9"/>
            <rFont val="宋体"/>
            <family val="3"/>
            <charset val="134"/>
          </rPr>
          <t>张晓坤:</t>
        </r>
        <r>
          <rPr>
            <sz val="9"/>
            <rFont val="宋体"/>
            <family val="3"/>
            <charset val="134"/>
          </rPr>
          <t xml:space="preserve">
党建先进个人</t>
        </r>
        <r>
          <rPr>
            <sz val="9"/>
            <rFont val="宋体"/>
            <family val="3"/>
            <charset val="134"/>
          </rPr>
          <t>+1.5</t>
        </r>
        <r>
          <rPr>
            <sz val="9"/>
            <rFont val="宋体"/>
            <family val="3"/>
            <charset val="134"/>
          </rPr>
          <t>人人学术优秀汇报</t>
        </r>
        <r>
          <rPr>
            <sz val="9"/>
            <rFont val="宋体"/>
            <family val="3"/>
            <charset val="134"/>
          </rPr>
          <t>+1</t>
        </r>
      </text>
    </comment>
    <comment ref="F73" authorId="5">
      <text>
        <r>
          <rPr>
            <b/>
            <sz val="9"/>
            <rFont val="宋体"/>
            <family val="3"/>
            <charset val="134"/>
          </rPr>
          <t>张晓坤:</t>
        </r>
        <r>
          <rPr>
            <sz val="9"/>
            <rFont val="宋体"/>
            <family val="3"/>
            <charset val="134"/>
          </rPr>
          <t xml:space="preserve">
 班委</t>
        </r>
        <r>
          <rPr>
            <sz val="9"/>
            <rFont val="宋体"/>
            <family val="3"/>
            <charset val="134"/>
          </rPr>
          <t xml:space="preserve">+2
</t>
        </r>
        <r>
          <rPr>
            <sz val="9"/>
            <rFont val="宋体"/>
            <family val="3"/>
            <charset val="134"/>
          </rPr>
          <t>生活部分负责人考核优秀</t>
        </r>
        <r>
          <rPr>
            <sz val="9"/>
            <rFont val="宋体"/>
            <family val="3"/>
            <charset val="134"/>
          </rPr>
          <t xml:space="preserve"> +9
</t>
        </r>
        <r>
          <rPr>
            <sz val="9"/>
            <rFont val="宋体"/>
            <family val="3"/>
            <charset val="134"/>
          </rPr>
          <t>志愿者</t>
        </r>
        <r>
          <rPr>
            <sz val="9"/>
            <rFont val="宋体"/>
            <family val="3"/>
            <charset val="134"/>
          </rPr>
          <t xml:space="preserve">+0.75
</t>
        </r>
        <r>
          <rPr>
            <sz val="9"/>
            <rFont val="宋体"/>
            <family val="3"/>
            <charset val="134"/>
          </rPr>
          <t>优秀团支部</t>
        </r>
        <r>
          <rPr>
            <sz val="9"/>
            <rFont val="宋体"/>
            <family val="3"/>
            <charset val="134"/>
          </rPr>
          <t>+2
文明寝室+3</t>
        </r>
      </text>
    </comment>
    <comment ref="M73" authorId="4">
      <text>
        <r>
          <rPr>
            <b/>
            <sz val="9"/>
            <color indexed="81"/>
            <rFont val="宋体"/>
            <family val="3"/>
            <charset val="134"/>
          </rPr>
          <t>dell:</t>
        </r>
        <r>
          <rPr>
            <sz val="9"/>
            <color indexed="81"/>
            <rFont val="宋体"/>
            <family val="3"/>
            <charset val="134"/>
          </rPr>
          <t xml:space="preserve">
院级立项成员+1.25
院级课题结项负责人+0.625</t>
        </r>
      </text>
    </comment>
    <comment ref="U73" authorId="5">
      <text>
        <r>
          <rPr>
            <b/>
            <sz val="9"/>
            <rFont val="宋体"/>
            <family val="3"/>
            <charset val="134"/>
          </rPr>
          <t>张晓坤：</t>
        </r>
        <r>
          <rPr>
            <sz val="9"/>
            <rFont val="宋体"/>
            <family val="3"/>
            <charset val="134"/>
          </rPr>
          <t xml:space="preserve">
参加一项比赛+</t>
        </r>
        <r>
          <rPr>
            <sz val="9"/>
            <rFont val="宋体"/>
            <family val="3"/>
            <charset val="134"/>
          </rPr>
          <t>0.5</t>
        </r>
      </text>
    </comment>
    <comment ref="U74" authorId="6">
      <text>
        <r>
          <rPr>
            <b/>
            <sz val="9"/>
            <rFont val="宋体"/>
            <family val="3"/>
            <charset val="134"/>
          </rPr>
          <t xml:space="preserve">张晓坤:
</t>
        </r>
        <r>
          <rPr>
            <sz val="9"/>
            <rFont val="宋体"/>
            <family val="3"/>
            <charset val="134"/>
          </rPr>
          <t xml:space="preserve">人人学术优秀汇报
</t>
        </r>
        <r>
          <rPr>
            <sz val="9"/>
            <rFont val="宋体"/>
            <family val="3"/>
            <charset val="134"/>
          </rPr>
          <t>+1</t>
        </r>
      </text>
    </comment>
    <comment ref="F75" authorId="5">
      <text>
        <r>
          <rPr>
            <b/>
            <sz val="9"/>
            <color rgb="FF000000"/>
            <rFont val="宋体"/>
            <family val="3"/>
            <charset val="134"/>
          </rPr>
          <t>张晓坤</t>
        </r>
        <r>
          <rPr>
            <b/>
            <sz val="9"/>
            <color rgb="FF000000"/>
            <rFont val="宋体"/>
            <family val="3"/>
            <charset val="134"/>
          </rPr>
          <t>:</t>
        </r>
        <r>
          <rPr>
            <sz val="9"/>
            <color rgb="FF000000"/>
            <rFont val="宋体"/>
            <family val="3"/>
            <charset val="134"/>
          </rPr>
          <t xml:space="preserve">
</t>
        </r>
        <r>
          <rPr>
            <sz val="9"/>
            <color rgb="FF000000"/>
            <rFont val="宋体"/>
            <family val="3"/>
            <charset val="134"/>
          </rPr>
          <t>志愿者</t>
        </r>
        <r>
          <rPr>
            <sz val="9"/>
            <color rgb="FF000000"/>
            <rFont val="宋体"/>
            <family val="3"/>
            <charset val="134"/>
          </rPr>
          <t xml:space="preserve">+1.25
</t>
        </r>
        <r>
          <rPr>
            <sz val="9"/>
            <color rgb="FF000000"/>
            <rFont val="宋体"/>
            <family val="3"/>
            <charset val="134"/>
          </rPr>
          <t>优秀团支部</t>
        </r>
        <r>
          <rPr>
            <sz val="9"/>
            <color rgb="FF000000"/>
            <rFont val="宋体"/>
            <family val="3"/>
            <charset val="134"/>
          </rPr>
          <t xml:space="preserve">+2
</t>
        </r>
        <r>
          <rPr>
            <sz val="9"/>
            <color rgb="FF000000"/>
            <rFont val="宋体"/>
            <family val="3"/>
            <charset val="134"/>
          </rPr>
          <t>电动车违停</t>
        </r>
        <r>
          <rPr>
            <sz val="9"/>
            <color rgb="FF000000"/>
            <rFont val="宋体"/>
            <family val="3"/>
            <charset val="134"/>
          </rPr>
          <t>-1</t>
        </r>
      </text>
    </comment>
    <comment ref="M75" authorId="4">
      <text>
        <r>
          <rPr>
            <b/>
            <sz val="9"/>
            <color indexed="81"/>
            <rFont val="宋体"/>
            <family val="3"/>
            <charset val="134"/>
          </rPr>
          <t>dell:</t>
        </r>
        <r>
          <rPr>
            <sz val="9"/>
            <color indexed="81"/>
            <rFont val="宋体"/>
            <family val="3"/>
            <charset val="134"/>
          </rPr>
          <t xml:space="preserve">
院级课题立项成员+0.625、院级课题立项负责人+1.25、党建项目立项与结项+2.5、</t>
        </r>
      </text>
    </comment>
    <comment ref="O75" authorId="4">
      <text>
        <r>
          <rPr>
            <b/>
            <sz val="9"/>
            <color indexed="81"/>
            <rFont val="宋体"/>
            <family val="3"/>
            <charset val="134"/>
          </rPr>
          <t>dell:</t>
        </r>
        <r>
          <rPr>
            <sz val="9"/>
            <color indexed="81"/>
            <rFont val="宋体"/>
            <family val="3"/>
            <charset val="134"/>
          </rPr>
          <t xml:space="preserve">
院级学科竞赛+0.5</t>
        </r>
      </text>
    </comment>
    <comment ref="U75" authorId="5">
      <text>
        <r>
          <rPr>
            <b/>
            <sz val="9"/>
            <rFont val="宋体"/>
            <family val="3"/>
            <charset val="134"/>
          </rPr>
          <t>周恒:</t>
        </r>
        <r>
          <rPr>
            <sz val="9"/>
            <rFont val="宋体"/>
            <family val="3"/>
            <charset val="134"/>
          </rPr>
          <t xml:space="preserve">
参加</t>
        </r>
        <r>
          <rPr>
            <sz val="9"/>
            <rFont val="宋体"/>
            <family val="3"/>
            <charset val="134"/>
          </rPr>
          <t xml:space="preserve">1项+0.5
</t>
        </r>
        <r>
          <rPr>
            <sz val="9"/>
            <rFont val="宋体"/>
            <family val="3"/>
            <charset val="134"/>
          </rPr>
          <t xml:space="preserve">
</t>
        </r>
      </text>
    </comment>
    <comment ref="F76" authorId="7">
      <text>
        <r>
          <rPr>
            <b/>
            <sz val="9"/>
            <color rgb="FF000000"/>
            <rFont val="宋体"/>
            <family val="3"/>
            <charset val="134"/>
          </rPr>
          <t>ssy:</t>
        </r>
        <r>
          <rPr>
            <sz val="9"/>
            <color rgb="FF000000"/>
            <rFont val="宋体"/>
            <family val="3"/>
            <charset val="134"/>
          </rPr>
          <t xml:space="preserve">
</t>
        </r>
        <r>
          <rPr>
            <sz val="9"/>
            <color rgb="FF000000"/>
            <rFont val="宋体"/>
            <family val="3"/>
            <charset val="134"/>
          </rPr>
          <t>志愿服务（</t>
        </r>
        <r>
          <rPr>
            <sz val="9"/>
            <color rgb="FF000000"/>
            <rFont val="宋体"/>
            <family val="3"/>
            <charset val="134"/>
          </rPr>
          <t>16</t>
        </r>
        <r>
          <rPr>
            <sz val="9"/>
            <color rgb="FF000000"/>
            <rFont val="宋体"/>
            <family val="3"/>
            <charset val="134"/>
          </rPr>
          <t>小时）</t>
        </r>
        <r>
          <rPr>
            <sz val="9"/>
            <color rgb="FF000000"/>
            <rFont val="宋体"/>
            <family val="3"/>
            <charset val="134"/>
          </rPr>
          <t xml:space="preserve">1.5
</t>
        </r>
        <r>
          <rPr>
            <sz val="9"/>
            <color rgb="FF000000"/>
            <rFont val="宋体"/>
            <family val="3"/>
            <charset val="134"/>
          </rPr>
          <t>最美寝室</t>
        </r>
        <r>
          <rPr>
            <sz val="9"/>
            <color rgb="FF000000"/>
            <rFont val="宋体"/>
            <family val="3"/>
            <charset val="134"/>
          </rPr>
          <t xml:space="preserve"> 5
</t>
        </r>
        <r>
          <rPr>
            <sz val="9"/>
            <color rgb="FF000000"/>
            <rFont val="宋体"/>
            <family val="3"/>
            <charset val="134"/>
          </rPr>
          <t>2021</t>
        </r>
        <r>
          <rPr>
            <sz val="9"/>
            <color rgb="FF000000"/>
            <rFont val="宋体"/>
            <family val="3"/>
            <charset val="134"/>
          </rPr>
          <t>年度院级先进团支部</t>
        </r>
        <r>
          <rPr>
            <sz val="9"/>
            <color rgb="FF000000"/>
            <rFont val="宋体"/>
            <family val="3"/>
            <charset val="134"/>
          </rPr>
          <t xml:space="preserve"> 2</t>
        </r>
      </text>
    </comment>
    <comment ref="U76" authorId="7">
      <text>
        <r>
          <rPr>
            <b/>
            <sz val="9"/>
            <color indexed="81"/>
            <rFont val="宋体"/>
            <family val="3"/>
            <charset val="134"/>
          </rPr>
          <t>ssy:</t>
        </r>
        <r>
          <rPr>
            <sz val="9"/>
            <color indexed="81"/>
            <rFont val="宋体"/>
            <family val="3"/>
            <charset val="134"/>
          </rPr>
          <t xml:space="preserve">
教师教育学院微团课大赛 三等奖 </t>
        </r>
        <r>
          <rPr>
            <sz val="9"/>
            <color indexed="81"/>
            <rFont val="宋体"/>
            <family val="3"/>
            <charset val="134"/>
          </rPr>
          <t>0.5</t>
        </r>
        <r>
          <rPr>
            <sz val="9"/>
            <color indexed="81"/>
            <rFont val="宋体"/>
            <family val="3"/>
            <charset val="134"/>
          </rPr>
          <t xml:space="preserve">
浙江师范大学教师教育学院“情之所至，皆为感动”主题摄影大赛 参与未获奖0.5</t>
        </r>
      </text>
    </comment>
    <comment ref="F77" authorId="7">
      <text>
        <r>
          <rPr>
            <b/>
            <sz val="9"/>
            <color rgb="FF000000"/>
            <rFont val="宋体"/>
            <family val="3"/>
            <charset val="134"/>
          </rPr>
          <t>ssy:</t>
        </r>
        <r>
          <rPr>
            <sz val="9"/>
            <color rgb="FF000000"/>
            <rFont val="宋体"/>
            <family val="3"/>
            <charset val="134"/>
          </rPr>
          <t xml:space="preserve">
</t>
        </r>
        <r>
          <rPr>
            <sz val="9"/>
            <color rgb="FF000000"/>
            <rFont val="宋体"/>
            <family val="3"/>
            <charset val="134"/>
          </rPr>
          <t>最美寝室</t>
        </r>
        <r>
          <rPr>
            <sz val="9"/>
            <color rgb="FF000000"/>
            <rFont val="宋体"/>
            <family val="3"/>
            <charset val="134"/>
          </rPr>
          <t xml:space="preserve"> 5
</t>
        </r>
        <r>
          <rPr>
            <sz val="9"/>
            <color rgb="FF000000"/>
            <rFont val="宋体"/>
            <family val="3"/>
            <charset val="134"/>
          </rPr>
          <t>志愿服务（</t>
        </r>
        <r>
          <rPr>
            <sz val="9"/>
            <color rgb="FF000000"/>
            <rFont val="宋体"/>
            <family val="3"/>
            <charset val="134"/>
          </rPr>
          <t>34</t>
        </r>
        <r>
          <rPr>
            <sz val="9"/>
            <color rgb="FF000000"/>
            <rFont val="宋体"/>
            <family val="3"/>
            <charset val="134"/>
          </rPr>
          <t>小时）</t>
        </r>
        <r>
          <rPr>
            <sz val="9"/>
            <color rgb="FF000000"/>
            <rFont val="宋体"/>
            <family val="3"/>
            <charset val="134"/>
          </rPr>
          <t xml:space="preserve"> 3.75
</t>
        </r>
        <r>
          <rPr>
            <sz val="9"/>
            <color rgb="FF000000"/>
            <rFont val="宋体"/>
            <family val="3"/>
            <charset val="134"/>
          </rPr>
          <t>院级先进团支部</t>
        </r>
        <r>
          <rPr>
            <sz val="9"/>
            <color rgb="FF000000"/>
            <rFont val="宋体"/>
            <family val="3"/>
            <charset val="134"/>
          </rPr>
          <t xml:space="preserve"> 2</t>
        </r>
      </text>
    </comment>
    <comment ref="M77" authorId="7">
      <text>
        <r>
          <rPr>
            <b/>
            <sz val="9"/>
            <color indexed="81"/>
            <rFont val="宋体"/>
            <family val="3"/>
            <charset val="134"/>
          </rPr>
          <t>ssy:</t>
        </r>
        <r>
          <rPr>
            <sz val="9"/>
            <color indexed="81"/>
            <rFont val="宋体"/>
            <family val="3"/>
            <charset val="134"/>
          </rPr>
          <t xml:space="preserve">
浙江师范大学教师教育学院第九期学生课外学术科技活动课题《教育大数据背景下深度学习的发生机制研究》负责人；顺利结题并获得合格1.25
浙江师范大学教师教育学院第九期学生课外学术科技活动课题《指向深度学习的高质量学校课程建设研究》成员；顺利结题并获得优秀0.625</t>
        </r>
      </text>
    </comment>
    <comment ref="U77" authorId="7">
      <text>
        <r>
          <rPr>
            <b/>
            <sz val="9"/>
            <color indexed="81"/>
            <rFont val="宋体"/>
            <family val="3"/>
            <charset val="134"/>
          </rPr>
          <t>ssy:</t>
        </r>
        <r>
          <rPr>
            <sz val="9"/>
            <color indexed="81"/>
            <rFont val="宋体"/>
            <family val="3"/>
            <charset val="134"/>
          </rPr>
          <t xml:space="preserve">
浙江师范大学教师教育学院“情之所至，皆为感动”主题摄影大赛  获得参与奖0.5
参与综合性比赛（浙江师范大学教师教育学院微团课大赛0.5
人人学术汇报优秀1</t>
        </r>
      </text>
    </comment>
    <comment ref="F78" authorId="7">
      <text>
        <r>
          <rPr>
            <b/>
            <sz val="9"/>
            <color rgb="FF000000"/>
            <rFont val="宋体"/>
            <family val="3"/>
            <charset val="134"/>
          </rPr>
          <t>ssy:</t>
        </r>
        <r>
          <rPr>
            <sz val="9"/>
            <color rgb="FF000000"/>
            <rFont val="宋体"/>
            <family val="3"/>
            <charset val="134"/>
          </rPr>
          <t xml:space="preserve">
</t>
        </r>
        <r>
          <rPr>
            <sz val="9"/>
            <color rgb="FF000000"/>
            <rFont val="宋体"/>
            <family val="3"/>
            <charset val="134"/>
          </rPr>
          <t>志愿服务（</t>
        </r>
        <r>
          <rPr>
            <sz val="9"/>
            <color rgb="FF000000"/>
            <rFont val="宋体"/>
            <family val="3"/>
            <charset val="134"/>
          </rPr>
          <t>12</t>
        </r>
        <r>
          <rPr>
            <sz val="9"/>
            <color rgb="FF000000"/>
            <rFont val="宋体"/>
            <family val="3"/>
            <charset val="134"/>
          </rPr>
          <t>小时）</t>
        </r>
        <r>
          <rPr>
            <sz val="9"/>
            <color rgb="FF000000"/>
            <rFont val="宋体"/>
            <family val="3"/>
            <charset val="134"/>
          </rPr>
          <t xml:space="preserve">1
</t>
        </r>
        <r>
          <rPr>
            <sz val="9"/>
            <color rgb="FF000000"/>
            <rFont val="宋体"/>
            <family val="3"/>
            <charset val="134"/>
          </rPr>
          <t>团支部</t>
        </r>
        <r>
          <rPr>
            <sz val="9"/>
            <color rgb="FF000000"/>
            <rFont val="宋体"/>
            <family val="3"/>
            <charset val="134"/>
          </rPr>
          <t>2021-2022</t>
        </r>
        <r>
          <rPr>
            <sz val="9"/>
            <color rgb="FF000000"/>
            <rFont val="宋体"/>
            <family val="3"/>
            <charset val="134"/>
          </rPr>
          <t>学年获得院级先进团支部</t>
        </r>
        <r>
          <rPr>
            <sz val="9"/>
            <color rgb="FF000000"/>
            <rFont val="宋体"/>
            <family val="3"/>
            <charset val="134"/>
          </rPr>
          <t>2</t>
        </r>
      </text>
    </comment>
    <comment ref="F79" authorId="7">
      <text>
        <r>
          <rPr>
            <b/>
            <sz val="9"/>
            <color rgb="FF000000"/>
            <rFont val="宋体"/>
            <family val="3"/>
            <charset val="134"/>
          </rPr>
          <t>ssy:</t>
        </r>
        <r>
          <rPr>
            <sz val="9"/>
            <color rgb="FF000000"/>
            <rFont val="宋体"/>
            <family val="3"/>
            <charset val="134"/>
          </rPr>
          <t xml:space="preserve">
</t>
        </r>
        <r>
          <rPr>
            <sz val="9"/>
            <color rgb="FF000000"/>
            <rFont val="宋体"/>
            <family val="3"/>
            <charset val="134"/>
          </rPr>
          <t>院级先进团支部</t>
        </r>
        <r>
          <rPr>
            <sz val="9"/>
            <color rgb="FF000000"/>
            <rFont val="宋体"/>
            <family val="3"/>
            <charset val="134"/>
          </rPr>
          <t xml:space="preserve">2
</t>
        </r>
        <r>
          <rPr>
            <sz val="9"/>
            <color rgb="FF000000"/>
            <rFont val="宋体"/>
            <family val="3"/>
            <charset val="134"/>
          </rPr>
          <t>志愿服务（</t>
        </r>
        <r>
          <rPr>
            <sz val="9"/>
            <color rgb="FF000000"/>
            <rFont val="宋体"/>
            <family val="3"/>
            <charset val="134"/>
          </rPr>
          <t>23.1</t>
        </r>
        <r>
          <rPr>
            <sz val="9"/>
            <color rgb="FF000000"/>
            <rFont val="宋体"/>
            <family val="3"/>
            <charset val="134"/>
          </rPr>
          <t>小时）</t>
        </r>
        <r>
          <rPr>
            <sz val="9"/>
            <color rgb="FF000000"/>
            <rFont val="宋体"/>
            <family val="3"/>
            <charset val="134"/>
          </rPr>
          <t>2.3875</t>
        </r>
      </text>
    </comment>
    <comment ref="F80" authorId="7">
      <text>
        <r>
          <rPr>
            <b/>
            <sz val="9"/>
            <color indexed="81"/>
            <rFont val="宋体"/>
            <family val="3"/>
            <charset val="134"/>
          </rPr>
          <t>ssy:</t>
        </r>
        <r>
          <rPr>
            <sz val="9"/>
            <color indexed="81"/>
            <rFont val="宋体"/>
            <family val="3"/>
            <charset val="134"/>
          </rPr>
          <t xml:space="preserve">
院级先进团支部2
志愿服务（23.1小时）2.3875</t>
        </r>
      </text>
    </comment>
    <comment ref="F81" authorId="7">
      <text>
        <r>
          <rPr>
            <b/>
            <sz val="9"/>
            <color rgb="FF000000"/>
            <rFont val="宋体"/>
            <family val="3"/>
            <charset val="134"/>
          </rPr>
          <t>ssy:</t>
        </r>
        <r>
          <rPr>
            <sz val="9"/>
            <color rgb="FF000000"/>
            <rFont val="宋体"/>
            <family val="3"/>
            <charset val="134"/>
          </rPr>
          <t xml:space="preserve">
</t>
        </r>
        <r>
          <rPr>
            <sz val="9"/>
            <color rgb="FF000000"/>
            <rFont val="宋体"/>
            <family val="3"/>
            <charset val="134"/>
          </rPr>
          <t>志愿服务（</t>
        </r>
        <r>
          <rPr>
            <sz val="9"/>
            <color rgb="FF000000"/>
            <rFont val="宋体"/>
            <family val="3"/>
            <charset val="134"/>
          </rPr>
          <t>20</t>
        </r>
        <r>
          <rPr>
            <sz val="9"/>
            <color rgb="FF000000"/>
            <rFont val="宋体"/>
            <family val="3"/>
            <charset val="134"/>
          </rPr>
          <t>小时）</t>
        </r>
        <r>
          <rPr>
            <sz val="9"/>
            <color rgb="FF000000"/>
            <rFont val="宋体"/>
            <family val="3"/>
            <charset val="134"/>
          </rPr>
          <t>2</t>
        </r>
        <r>
          <rPr>
            <sz val="9"/>
            <color rgb="FF000000"/>
            <rFont val="宋体"/>
            <family val="3"/>
            <charset val="134"/>
          </rPr>
          <t>集体荣誉加分（院级先进团支部）</t>
        </r>
        <r>
          <rPr>
            <sz val="9"/>
            <color rgb="FF000000"/>
            <rFont val="宋体"/>
            <family val="3"/>
            <charset val="134"/>
          </rPr>
          <t>2</t>
        </r>
      </text>
    </comment>
    <comment ref="F82" authorId="7">
      <text>
        <r>
          <rPr>
            <b/>
            <sz val="9"/>
            <color indexed="81"/>
            <rFont val="宋体"/>
            <family val="3"/>
            <charset val="134"/>
          </rPr>
          <t>ssy:</t>
        </r>
        <r>
          <rPr>
            <sz val="9"/>
            <color indexed="81"/>
            <rFont val="宋体"/>
            <family val="3"/>
            <charset val="134"/>
          </rPr>
          <t xml:space="preserve">
志愿服务（5小时）0.125
文明寝室 3
院级先进团支部2</t>
        </r>
      </text>
    </comment>
    <comment ref="M82" authorId="7">
      <text>
        <r>
          <rPr>
            <b/>
            <sz val="9"/>
            <color indexed="81"/>
            <rFont val="宋体"/>
            <family val="3"/>
            <charset val="134"/>
          </rPr>
          <t>ssy:</t>
        </r>
        <r>
          <rPr>
            <sz val="9"/>
            <color indexed="81"/>
            <rFont val="宋体"/>
            <family val="3"/>
            <charset val="134"/>
          </rPr>
          <t xml:space="preserve">
科研（浙江师范大学教师教育学院第十期学生课外学术科技活动课题《部编版小学语文教科书少数民族文化研究》立项成员）</t>
        </r>
        <r>
          <rPr>
            <sz val="9"/>
            <color indexed="81"/>
            <rFont val="宋体"/>
            <family val="3"/>
            <charset val="134"/>
          </rPr>
          <t>0.625</t>
        </r>
      </text>
    </comment>
    <comment ref="O82" authorId="7">
      <text>
        <r>
          <rPr>
            <b/>
            <sz val="9"/>
            <color indexed="81"/>
            <rFont val="宋体"/>
            <family val="3"/>
            <charset val="134"/>
          </rPr>
          <t>ssy:</t>
        </r>
        <r>
          <rPr>
            <sz val="9"/>
            <color indexed="81"/>
            <rFont val="宋体"/>
            <family val="3"/>
            <charset val="134"/>
          </rPr>
          <t xml:space="preserve">
科研（学科竞赛：浙江师范大学教师教育学院创新创业大赛三等奖）</t>
        </r>
        <r>
          <rPr>
            <sz val="9"/>
            <color indexed="81"/>
            <rFont val="宋体"/>
            <family val="3"/>
            <charset val="134"/>
          </rPr>
          <t>1.25</t>
        </r>
      </text>
    </comment>
    <comment ref="F83" authorId="7">
      <text>
        <r>
          <rPr>
            <b/>
            <sz val="9"/>
            <color indexed="81"/>
            <rFont val="宋体"/>
            <family val="3"/>
            <charset val="134"/>
          </rPr>
          <t>ssy:</t>
        </r>
        <r>
          <rPr>
            <sz val="9"/>
            <color indexed="81"/>
            <rFont val="宋体"/>
            <family val="3"/>
            <charset val="134"/>
          </rPr>
          <t xml:space="preserve">
院级先进团支部 2
文明寝室 3
志愿服务（8.1小时）</t>
        </r>
        <r>
          <rPr>
            <sz val="9"/>
            <color indexed="81"/>
            <rFont val="宋体"/>
            <family val="3"/>
            <charset val="134"/>
          </rPr>
          <t>0.5125</t>
        </r>
      </text>
    </comment>
    <comment ref="M83" authorId="7">
      <text>
        <r>
          <rPr>
            <b/>
            <sz val="9"/>
            <color indexed="81"/>
            <rFont val="宋体"/>
            <family val="3"/>
            <charset val="134"/>
          </rPr>
          <t>ssy:</t>
        </r>
        <r>
          <rPr>
            <sz val="9"/>
            <color indexed="81"/>
            <rFont val="宋体"/>
            <family val="3"/>
            <charset val="134"/>
          </rPr>
          <t xml:space="preserve">
科研（浙江师范大学教师教育学院第十期学生课外学术科技活动课题《芬兰2020-2023教育评估计划与启示》负责人）1.25
科研（浙江师范大学教师教育学院第十期学生课外学术科技活动课题《责任担当意识在小学语文教学中的培育——以统编版小学语文教科书的英雄人物为视角》成员）0.625</t>
        </r>
      </text>
    </comment>
    <comment ref="N83" authorId="7">
      <text>
        <r>
          <rPr>
            <b/>
            <sz val="9"/>
            <color indexed="81"/>
            <rFont val="宋体"/>
            <family val="3"/>
            <charset val="134"/>
          </rPr>
          <t>ssy:</t>
        </r>
        <r>
          <rPr>
            <sz val="9"/>
            <color indexed="81"/>
            <rFont val="宋体"/>
            <family val="3"/>
            <charset val="134"/>
          </rPr>
          <t xml:space="preserve">
科研（“芬兰普通高中英语课程改革新动向与启示”发表于《中小学外语教学（中学篇）》二级，一作导师二作）20
科研（“芬兰普通高中英语新教材阅读板块特点分析及启示”发表于《中小学外语教学（中学篇）》二级，一作导师二作）20
科研（“芬兰新一轮幼儿教育改革以全纳性为目标——重新定义幼儿支持系统”发表于《中国教育报》二级，二作导师一作）20</t>
        </r>
      </text>
    </comment>
    <comment ref="O83" authorId="7">
      <text>
        <r>
          <rPr>
            <b/>
            <sz val="9"/>
            <color indexed="81"/>
            <rFont val="宋体"/>
            <family val="3"/>
            <charset val="134"/>
          </rPr>
          <t>ssy:</t>
        </r>
        <r>
          <rPr>
            <sz val="9"/>
            <color indexed="81"/>
            <rFont val="宋体"/>
            <family val="3"/>
            <charset val="134"/>
          </rPr>
          <t xml:space="preserve">
科研（学科竞赛：2021年度浙江师范大学教师教育学院、教育与人类发展学院创新创业大赛三等奖，排名1/3）2.5</t>
        </r>
      </text>
    </comment>
    <comment ref="U83" authorId="7">
      <text>
        <r>
          <rPr>
            <b/>
            <sz val="9"/>
            <color indexed="81"/>
            <rFont val="宋体"/>
            <family val="3"/>
            <charset val="134"/>
          </rPr>
          <t>ssy:</t>
        </r>
        <r>
          <rPr>
            <sz val="9"/>
            <color indexed="81"/>
            <rFont val="宋体"/>
            <family val="3"/>
            <charset val="134"/>
          </rPr>
          <t xml:space="preserve">
综合性比赛（2021全国高校大学生“一带一路”倡议宣传活动知识竞答一等奖）2
综合性比赛（全国党史故事短视频征集“请党放心，强国有我”高校大学生志愿活动知识竞答一等奖）2
综合性比赛（全国高校青年“自动化与人工智能”科普知识竞答特等奖）2
综合性比赛（2021年第十二届国学文化节系列活动之主题征文大赛 参加）0.5</t>
        </r>
      </text>
    </comment>
    <comment ref="F84" authorId="7">
      <text>
        <r>
          <rPr>
            <b/>
            <sz val="9"/>
            <color indexed="81"/>
            <rFont val="宋体"/>
            <family val="3"/>
            <charset val="134"/>
          </rPr>
          <t>ssy:</t>
        </r>
        <r>
          <rPr>
            <sz val="9"/>
            <color indexed="81"/>
            <rFont val="宋体"/>
            <family val="3"/>
            <charset val="134"/>
          </rPr>
          <t xml:space="preserve">
志愿服务（22小时）2.25
院级先进团支部成员 2
文明寝室 3</t>
        </r>
      </text>
    </comment>
    <comment ref="M84" authorId="7">
      <text>
        <r>
          <rPr>
            <b/>
            <sz val="9"/>
            <color indexed="81"/>
            <rFont val="宋体"/>
            <family val="3"/>
            <charset val="134"/>
          </rPr>
          <t>ssy:</t>
        </r>
        <r>
          <rPr>
            <sz val="9"/>
            <color indexed="81"/>
            <rFont val="宋体"/>
            <family val="3"/>
            <charset val="134"/>
          </rPr>
          <t xml:space="preserve">
第十期院课题《基于新课标的“整本书阅读”任务群研究》立项 成员 0.625</t>
        </r>
      </text>
    </comment>
    <comment ref="O84" authorId="7">
      <text>
        <r>
          <rPr>
            <b/>
            <sz val="9"/>
            <color indexed="81"/>
            <rFont val="宋体"/>
            <family val="3"/>
            <charset val="134"/>
          </rPr>
          <t>ssy:</t>
        </r>
        <r>
          <rPr>
            <sz val="9"/>
            <color indexed="81"/>
            <rFont val="宋体"/>
            <family val="3"/>
            <charset val="134"/>
          </rPr>
          <t xml:space="preserve">
2021年度浙江师范大学教师教育学院、教育与人类发展学院创新创业大赛“优胜奖”成员 0.5
</t>
        </r>
      </text>
    </comment>
    <comment ref="F85" authorId="7">
      <text>
        <r>
          <rPr>
            <b/>
            <sz val="9"/>
            <color rgb="FF000000"/>
            <rFont val="宋体"/>
            <family val="3"/>
            <charset val="134"/>
          </rPr>
          <t>ssy:</t>
        </r>
        <r>
          <rPr>
            <sz val="9"/>
            <color rgb="FF000000"/>
            <rFont val="宋体"/>
            <family val="3"/>
            <charset val="134"/>
          </rPr>
          <t xml:space="preserve">
</t>
        </r>
        <r>
          <rPr>
            <sz val="9"/>
            <color rgb="FF000000"/>
            <rFont val="宋体"/>
            <family val="3"/>
            <charset val="134"/>
          </rPr>
          <t>学生工作（宣传委员）</t>
        </r>
        <r>
          <rPr>
            <sz val="9"/>
            <color rgb="FF000000"/>
            <rFont val="宋体"/>
            <family val="3"/>
            <charset val="134"/>
          </rPr>
          <t xml:space="preserve"> 4
</t>
        </r>
        <r>
          <rPr>
            <sz val="9"/>
            <color rgb="FF000000"/>
            <rFont val="宋体"/>
            <family val="3"/>
            <charset val="134"/>
          </rPr>
          <t>志愿时长</t>
        </r>
        <r>
          <rPr>
            <sz val="9"/>
            <color rgb="FF000000"/>
            <rFont val="宋体"/>
            <family val="3"/>
            <charset val="134"/>
          </rPr>
          <t>45</t>
        </r>
        <r>
          <rPr>
            <sz val="9"/>
            <color rgb="FF000000"/>
            <rFont val="宋体"/>
            <family val="3"/>
            <charset val="134"/>
          </rPr>
          <t>小时</t>
        </r>
        <r>
          <rPr>
            <sz val="9"/>
            <color rgb="FF000000"/>
            <rFont val="宋体"/>
            <family val="3"/>
            <charset val="134"/>
          </rPr>
          <t xml:space="preserve"> 4
</t>
        </r>
        <r>
          <rPr>
            <sz val="9"/>
            <color rgb="FF000000"/>
            <rFont val="宋体"/>
            <family val="3"/>
            <charset val="134"/>
          </rPr>
          <t>校级文明寝室</t>
        </r>
        <r>
          <rPr>
            <sz val="9"/>
            <color rgb="FF000000"/>
            <rFont val="宋体"/>
            <family val="3"/>
            <charset val="134"/>
          </rPr>
          <t xml:space="preserve"> 3
</t>
        </r>
        <r>
          <rPr>
            <sz val="9"/>
            <color rgb="FF000000"/>
            <rFont val="宋体"/>
            <family val="3"/>
            <charset val="134"/>
          </rPr>
          <t>院级先进团支部</t>
        </r>
        <r>
          <rPr>
            <sz val="9"/>
            <color rgb="FF000000"/>
            <rFont val="宋体"/>
            <family val="3"/>
            <charset val="134"/>
          </rPr>
          <t xml:space="preserve"> 2</t>
        </r>
      </text>
    </comment>
    <comment ref="M85" authorId="7">
      <text>
        <r>
          <rPr>
            <b/>
            <sz val="9"/>
            <color indexed="81"/>
            <rFont val="宋体"/>
            <family val="3"/>
            <charset val="134"/>
          </rPr>
          <t>ssy:</t>
        </r>
        <r>
          <rPr>
            <sz val="9"/>
            <color indexed="81"/>
            <rFont val="宋体"/>
            <family val="3"/>
            <charset val="134"/>
          </rPr>
          <t xml:space="preserve">
科研（地厅级课题：2020年教育厅一般科研项目结题 成员）2.5
科研（校级课题：研究生“服务省域战略 助力共同富裕建设”专项课题立项 负责人） 2.5
科研（校级课题：研究生“服务省域战略 助力共同富裕建设”专项课题立项 成员） 1.25
科研（第九期院级课题《“益”起来——立德树人视域下小学生公益活动的创新实践研究》结题 负责人） 1.25
科研（第九期院级课题《精准教学视角下学生个性化“智慧档案”设计研究》结题 成员）0.625
科研（第十期院级课题《解码浙江精神：文化记忆视角下的中小学研学课程开发研究》立项 成员）0.625
</t>
        </r>
      </text>
    </comment>
    <comment ref="U85" authorId="7">
      <text>
        <r>
          <rPr>
            <b/>
            <sz val="9"/>
            <color indexed="81"/>
            <rFont val="宋体"/>
            <family val="3"/>
            <charset val="134"/>
          </rPr>
          <t>ssy:</t>
        </r>
        <r>
          <rPr>
            <sz val="9"/>
            <color indexed="81"/>
            <rFont val="宋体"/>
            <family val="3"/>
            <charset val="134"/>
          </rPr>
          <t xml:space="preserve">
综合性比赛 第六届“桃李杯”全国小学教育教学论文大赛 一等奖2
校级社会实践先进团队其他成员加分</t>
        </r>
        <r>
          <rPr>
            <sz val="9"/>
            <color indexed="81"/>
            <rFont val="宋体"/>
            <family val="3"/>
            <charset val="134"/>
          </rPr>
          <t xml:space="preserve"> 8</t>
        </r>
      </text>
    </comment>
    <comment ref="F86" authorId="7">
      <text>
        <r>
          <rPr>
            <b/>
            <sz val="9"/>
            <color indexed="81"/>
            <rFont val="宋体"/>
            <family val="3"/>
            <charset val="134"/>
          </rPr>
          <t>ssy:</t>
        </r>
        <r>
          <rPr>
            <sz val="9"/>
            <color indexed="81"/>
            <rFont val="宋体"/>
            <family val="3"/>
            <charset val="134"/>
          </rPr>
          <t xml:space="preserve">
志愿服务（21h）2.15
院级先进团支部 2</t>
        </r>
      </text>
    </comment>
    <comment ref="M86" authorId="7">
      <text>
        <r>
          <rPr>
            <b/>
            <sz val="9"/>
            <color indexed="81"/>
            <rFont val="宋体"/>
            <family val="3"/>
            <charset val="134"/>
          </rPr>
          <t>ssy:</t>
        </r>
        <r>
          <rPr>
            <sz val="9"/>
            <color indexed="81"/>
            <rFont val="宋体"/>
            <family val="3"/>
            <charset val="134"/>
          </rPr>
          <t xml:space="preserve">
研究生“服务省域战略 助力共同富裕建设”专项课题《城乡义务教育共同体建设的内生机制研究——基于浙江省的实践经验》立项，负责人。 2.5
研究生“服务省域战略 助力共同富裕建设”专项课题《以互联网+教育为依托的乡村学校在“地化”劳动教育课程开发研究》立项，成员。 1.25
第九期院课题《现代化进程中浙江乡村公共文化空间教化功能变迁的调查研究》结题，优秀，项目负责人。1.25
第九期院课题《智能时代师生关系的伦理风险及其规避研究》结题，合格，项目成员。0.625
第十期院课题《场馆育人理念下“互联网+思政课程”的设计与开发研究》立项，项目成员。0.625
省教育厅一般科研项目《乡村振兴背景下儿童乡土文化亲近感培育研究》，结题，项目成员。2.5
</t>
        </r>
      </text>
    </comment>
    <comment ref="O86" authorId="7">
      <text>
        <r>
          <rPr>
            <b/>
            <sz val="9"/>
            <color indexed="81"/>
            <rFont val="宋体"/>
            <family val="3"/>
            <charset val="134"/>
          </rPr>
          <t>ssy:</t>
        </r>
        <r>
          <rPr>
            <sz val="9"/>
            <color indexed="81"/>
            <rFont val="宋体"/>
            <family val="3"/>
            <charset val="134"/>
          </rPr>
          <t xml:space="preserve">
浙江师范大学第五届大学生节能减排社会实践与科技竞赛，三等奖，项目负责人。5
浙江师范大学第五届交通科技大赛，三等奖，负责人。 2</t>
        </r>
      </text>
    </comment>
    <comment ref="U86" authorId="7">
      <text>
        <r>
          <rPr>
            <b/>
            <sz val="9"/>
            <color indexed="81"/>
            <rFont val="宋体"/>
            <family val="3"/>
            <charset val="134"/>
          </rPr>
          <t>ssy:</t>
        </r>
        <r>
          <rPr>
            <sz val="9"/>
            <color indexed="81"/>
            <rFont val="宋体"/>
            <family val="3"/>
            <charset val="134"/>
          </rPr>
          <t xml:space="preserve">
桃李杯全国中小学教育论文比赛《家校社协同推进课后服务质量提升：价值、路径与策略》一等奖2
2022年全国高效大学生海洋保护倡议行动知识竞赛，成绩优异，获“守护之星”荣誉称号 0.5
人人学术优秀汇报人1</t>
        </r>
      </text>
    </comment>
    <comment ref="F87" authorId="7">
      <text>
        <r>
          <rPr>
            <b/>
            <sz val="9"/>
            <color indexed="81"/>
            <rFont val="宋体"/>
            <family val="3"/>
            <charset val="134"/>
          </rPr>
          <t>ssy:</t>
        </r>
        <r>
          <rPr>
            <sz val="9"/>
            <color indexed="81"/>
            <rFont val="宋体"/>
            <family val="3"/>
            <charset val="134"/>
          </rPr>
          <t xml:space="preserve">
学生工作（研会办公室负责人，B类，考核优秀）9
学生工作（副班长，C类，考核合格） 2
志愿服务（15小时）1.375
荣誉加分（院级优秀团员）4
荣誉加分（院级文明寝室）3
荣誉加分（院级先进团支部）2</t>
        </r>
      </text>
    </comment>
    <comment ref="M87" authorId="7">
      <text>
        <r>
          <rPr>
            <b/>
            <sz val="9"/>
            <color indexed="81"/>
            <rFont val="宋体"/>
            <family val="3"/>
            <charset val="134"/>
          </rPr>
          <t>ssy:</t>
        </r>
        <r>
          <rPr>
            <sz val="9"/>
            <color indexed="81"/>
            <rFont val="宋体"/>
            <family val="3"/>
            <charset val="134"/>
          </rPr>
          <t xml:space="preserve">
科研（第十期院级学生科研课题立项，负责人）1.25
科研（第十期院级学生科研课题立项，成员）0.625</t>
        </r>
      </text>
    </comment>
    <comment ref="O87" authorId="7">
      <text>
        <r>
          <rPr>
            <b/>
            <sz val="9"/>
            <color indexed="81"/>
            <rFont val="宋体"/>
            <family val="3"/>
            <charset val="134"/>
          </rPr>
          <t>ssy:</t>
        </r>
        <r>
          <rPr>
            <sz val="9"/>
            <color indexed="81"/>
            <rFont val="宋体"/>
            <family val="3"/>
            <charset val="134"/>
          </rPr>
          <t xml:space="preserve">
科研学科比赛（2021年度浙江师范大学教师教育学院创新创业大赛三等奖，成员）1.25</t>
        </r>
      </text>
    </comment>
    <comment ref="U87" authorId="7">
      <text>
        <r>
          <rPr>
            <b/>
            <sz val="9"/>
            <color indexed="81"/>
            <rFont val="宋体"/>
            <family val="3"/>
            <charset val="134"/>
          </rPr>
          <t>ssy:</t>
        </r>
        <r>
          <rPr>
            <sz val="9"/>
            <color indexed="81"/>
            <rFont val="宋体"/>
            <family val="3"/>
            <charset val="134"/>
          </rPr>
          <t xml:space="preserve">
综合性比赛（2021年大学生健康科普知识竞赛一等奖）2</t>
        </r>
      </text>
    </comment>
    <comment ref="F88" authorId="7">
      <text>
        <r>
          <rPr>
            <b/>
            <sz val="9"/>
            <color indexed="81"/>
            <rFont val="宋体"/>
            <family val="3"/>
            <charset val="134"/>
          </rPr>
          <t>ssy:</t>
        </r>
        <r>
          <rPr>
            <sz val="9"/>
            <color indexed="81"/>
            <rFont val="宋体"/>
            <family val="3"/>
            <charset val="134"/>
          </rPr>
          <t xml:space="preserve">
荣誉加分（院级先进团支部）2
志愿服务（10小时）0.75</t>
        </r>
      </text>
    </comment>
    <comment ref="U88" authorId="7">
      <text>
        <r>
          <rPr>
            <b/>
            <sz val="9"/>
            <color indexed="81"/>
            <rFont val="宋体"/>
            <family val="3"/>
            <charset val="134"/>
          </rPr>
          <t>ssy:</t>
        </r>
        <r>
          <rPr>
            <sz val="9"/>
            <color indexed="81"/>
            <rFont val="宋体"/>
            <family val="3"/>
            <charset val="134"/>
          </rPr>
          <t xml:space="preserve">
参加浙师大英语配音大赛 0.5</t>
        </r>
      </text>
    </comment>
    <comment ref="F89" authorId="7">
      <text>
        <r>
          <rPr>
            <b/>
            <sz val="9"/>
            <color indexed="81"/>
            <rFont val="宋体"/>
            <family val="3"/>
            <charset val="134"/>
          </rPr>
          <t>ssy:</t>
        </r>
        <r>
          <rPr>
            <sz val="9"/>
            <color indexed="81"/>
            <rFont val="宋体"/>
            <family val="3"/>
            <charset val="134"/>
          </rPr>
          <t xml:space="preserve">
志愿服务（10小时）0.75</t>
        </r>
      </text>
    </comment>
    <comment ref="F90" authorId="7">
      <text>
        <r>
          <rPr>
            <b/>
            <sz val="9"/>
            <color indexed="81"/>
            <rFont val="宋体"/>
            <family val="3"/>
            <charset val="134"/>
          </rPr>
          <t>ssy:</t>
        </r>
        <r>
          <rPr>
            <sz val="9"/>
            <color indexed="81"/>
            <rFont val="宋体"/>
            <family val="3"/>
            <charset val="134"/>
          </rPr>
          <t xml:space="preserve">
志愿服务（37.1小时）4
文明寝室 3
院级先进团支部2</t>
        </r>
      </text>
    </comment>
    <comment ref="M90" authorId="7">
      <text>
        <r>
          <rPr>
            <b/>
            <sz val="9"/>
            <color indexed="81"/>
            <rFont val="宋体"/>
            <family val="3"/>
            <charset val="134"/>
          </rPr>
          <t>ssy:</t>
        </r>
        <r>
          <rPr>
            <sz val="9"/>
            <color indexed="81"/>
            <rFont val="宋体"/>
            <family val="3"/>
            <charset val="134"/>
          </rPr>
          <t xml:space="preserve">
科研（浙江师范大学教师教育学院第九期学生课外学术科技活动课题《指向深度学习的高质量学校课程建设研究》结题-负责人）1.25
科研（浙江师范大学教师教育学院第九期学生课外学术科技活动课题《教育大数据背景下深度学习的发生机制研究》结题-成员）0.625</t>
        </r>
      </text>
    </comment>
    <comment ref="U90" authorId="7">
      <text>
        <r>
          <rPr>
            <b/>
            <sz val="9"/>
            <color indexed="81"/>
            <rFont val="宋体"/>
            <family val="3"/>
            <charset val="134"/>
          </rPr>
          <t>ssy:</t>
        </r>
        <r>
          <rPr>
            <sz val="9"/>
            <color indexed="81"/>
            <rFont val="宋体"/>
            <family val="3"/>
            <charset val="134"/>
          </rPr>
          <t xml:space="preserve">
综合性比赛（获浙江师范大学教师教育学院第六届微团课大赛三等奖） </t>
        </r>
        <r>
          <rPr>
            <sz val="9"/>
            <color indexed="81"/>
            <rFont val="宋体"/>
            <family val="3"/>
            <charset val="134"/>
          </rPr>
          <t>0.5</t>
        </r>
        <r>
          <rPr>
            <sz val="9"/>
            <color indexed="81"/>
            <rFont val="宋体"/>
            <family val="3"/>
            <charset val="134"/>
          </rPr>
          <t xml:space="preserve">
综合性比赛（获浙江师范大学教师教育学院第六届微党课大赛二等奖）1.5
综合性比赛（获2021年度全国高校传统文化知识竞答全国三等奖） 1
综合性比赛（获2022年第六届大学生环保知识竞赛优秀奖）0.5
综合性比赛（获2021大学生体育健身与全国运动会知识竞赛中获全国初赛二等奖） 0.5
综合性比赛（“应急科普华夏行”2021年大学生火灾应对技能竞赛获二等奖）1.5
参与综合性比赛（“情之所至，皆为感动”摄影大赛） 0.5
综合性比赛（获浙江师范大学教师教育学院“千灯万福庆元宵 筑梦冰雪向未来”研究生绘画组二等奖）1.5</t>
        </r>
      </text>
    </comment>
    <comment ref="F91" authorId="7">
      <text>
        <r>
          <rPr>
            <b/>
            <sz val="9"/>
            <color indexed="81"/>
            <rFont val="宋体"/>
            <family val="3"/>
            <charset val="134"/>
          </rPr>
          <t>ssy:</t>
        </r>
        <r>
          <rPr>
            <sz val="9"/>
            <color indexed="81"/>
            <rFont val="宋体"/>
            <family val="3"/>
            <charset val="134"/>
          </rPr>
          <t xml:space="preserve">
人人学术优秀奖 1
文明寝室3
志愿时长(16小时)1.5</t>
        </r>
      </text>
    </comment>
    <comment ref="F92" authorId="7">
      <text>
        <r>
          <rPr>
            <b/>
            <sz val="9"/>
            <color indexed="81"/>
            <rFont val="宋体"/>
            <family val="3"/>
            <charset val="134"/>
          </rPr>
          <t>ssy:</t>
        </r>
        <r>
          <rPr>
            <sz val="9"/>
            <color indexed="81"/>
            <rFont val="宋体"/>
            <family val="3"/>
            <charset val="134"/>
          </rPr>
          <t xml:space="preserve">
志愿服务（35.5小时）3.9375
文明寝室3
院级先进团支部2</t>
        </r>
      </text>
    </comment>
    <comment ref="M92" authorId="7">
      <text>
        <r>
          <rPr>
            <b/>
            <sz val="9"/>
            <color indexed="81"/>
            <rFont val="宋体"/>
            <family val="3"/>
            <charset val="134"/>
          </rPr>
          <t>ssy:</t>
        </r>
        <r>
          <rPr>
            <sz val="9"/>
            <color indexed="81"/>
            <rFont val="宋体"/>
            <family val="3"/>
            <charset val="134"/>
          </rPr>
          <t xml:space="preserve">
科研（浙江师范大学教师教育学院第十期学生课外学术科技活动课题《部编版小学语文教科书少数民族文化研究》立项负责人）1.25</t>
        </r>
      </text>
    </comment>
    <comment ref="F93" authorId="8">
      <text>
        <r>
          <rPr>
            <b/>
            <sz val="9"/>
            <rFont val="宋体"/>
            <family val="3"/>
            <charset val="134"/>
          </rPr>
          <t>xiwenyan:</t>
        </r>
        <r>
          <rPr>
            <sz val="9"/>
            <rFont val="宋体"/>
            <family val="3"/>
            <charset val="134"/>
          </rPr>
          <t xml:space="preserve">
一、文明寝室+3
二、志愿服务（8小时）+0.5
三、院级先进团支部（研201班）+2
</t>
        </r>
      </text>
    </comment>
    <comment ref="F94" authorId="8">
      <text>
        <r>
          <rPr>
            <b/>
            <sz val="9"/>
            <rFont val="宋体"/>
            <family val="3"/>
            <charset val="134"/>
          </rPr>
          <t>xiwenyan:</t>
        </r>
        <r>
          <rPr>
            <sz val="9"/>
            <rFont val="宋体"/>
            <family val="3"/>
            <charset val="134"/>
          </rPr>
          <t xml:space="preserve">
一、志愿服务（48小时）+4；
二、院级先进团支部（研201班）+2
三、校级先进团支部（课程与教学研究学会）+4</t>
        </r>
      </text>
    </comment>
    <comment ref="U94" authorId="8">
      <text>
        <r>
          <rPr>
            <b/>
            <sz val="9"/>
            <rFont val="宋体"/>
            <family val="3"/>
            <charset val="134"/>
          </rPr>
          <t>xiwenyan:</t>
        </r>
        <r>
          <rPr>
            <sz val="9"/>
            <rFont val="宋体"/>
            <family val="3"/>
            <charset val="134"/>
          </rPr>
          <t xml:space="preserve">
一、浙师大英语配音大赛+0.5
二、参加“千灯万福庆元宵，筑梦冰雪向未来”比赛摄影组+0.5
三、第十八届心理知识竞赛个人优胜奖+1
四、“珍爱湿地，和谐共生”世界湿地日知识竞赛一等奖+2
五、上海留学生企业协会主办中西文化差异知识竞赛一等奖+2
六、第六届普译奖全国大学生翻译比赛三等奖+1</t>
        </r>
      </text>
    </comment>
    <comment ref="F95" authorId="8">
      <text>
        <r>
          <rPr>
            <b/>
            <sz val="9"/>
            <rFont val="宋体"/>
            <family val="3"/>
            <charset val="134"/>
          </rPr>
          <t>xiwenyan:</t>
        </r>
        <r>
          <rPr>
            <sz val="9"/>
            <rFont val="宋体"/>
            <family val="3"/>
            <charset val="134"/>
          </rPr>
          <t xml:space="preserve">
一、志愿服务（18.5小时）+1.8125
二、院级先进团支部（研201班）+2
三、学生工作（C类班级组织委员，考核称职）+4
</t>
        </r>
      </text>
    </comment>
    <comment ref="M95" authorId="8">
      <text>
        <r>
          <rPr>
            <b/>
            <sz val="9"/>
            <rFont val="宋体"/>
            <family val="3"/>
            <charset val="134"/>
          </rPr>
          <t>xiwenyan:</t>
        </r>
        <r>
          <rPr>
            <sz val="9"/>
            <rFont val="宋体"/>
            <family val="3"/>
            <charset val="134"/>
          </rPr>
          <t xml:space="preserve">
一、第十期院级课题立项 负责人 “从依附到独立：近代中国女子教育观嬗变研究” +1.25
二、第十期院级课题立项 成员 “民国时期浙江乡村师范教育的个案考察——以湘湖乡村师范学校为例” +0.625
</t>
        </r>
      </text>
    </comment>
    <comment ref="U95" authorId="8">
      <text>
        <r>
          <rPr>
            <b/>
            <sz val="9"/>
            <rFont val="宋体"/>
            <family val="3"/>
            <charset val="134"/>
          </rPr>
          <t>xiwenyan:</t>
        </r>
        <r>
          <rPr>
            <sz val="9"/>
            <rFont val="宋体"/>
            <family val="3"/>
            <charset val="134"/>
          </rPr>
          <t xml:space="preserve">
一、浙江师范大学第二届“立德树人，以德育德”研究生征文比赛二等奖+3</t>
        </r>
      </text>
    </comment>
    <comment ref="F96" authorId="9">
      <text>
        <r>
          <rPr>
            <b/>
            <sz val="9"/>
            <color indexed="81"/>
            <rFont val="宋体"/>
            <family val="3"/>
            <charset val="134"/>
          </rPr>
          <t>yangmei Li:</t>
        </r>
        <r>
          <rPr>
            <sz val="9"/>
            <color indexed="81"/>
            <rFont val="宋体"/>
            <family val="3"/>
            <charset val="134"/>
          </rPr>
          <t xml:space="preserve">
荣誉加分（2021-2022学年院级先进团支部）2；志愿服务（9 小时）0.625</t>
        </r>
      </text>
    </comment>
    <comment ref="F97" authorId="9">
      <text>
        <r>
          <rPr>
            <b/>
            <sz val="9"/>
            <color indexed="81"/>
            <rFont val="宋体"/>
            <family val="3"/>
            <charset val="134"/>
          </rPr>
          <t>yangmei Li:</t>
        </r>
        <r>
          <rPr>
            <sz val="9"/>
            <color indexed="81"/>
            <rFont val="宋体"/>
            <family val="3"/>
            <charset val="134"/>
          </rPr>
          <t xml:space="preserve">
志愿服务（8小时）0.5；荣誉加分（2021-2022学年院级先进团支部）2</t>
        </r>
      </text>
    </comment>
    <comment ref="M97" authorId="9">
      <text>
        <r>
          <rPr>
            <b/>
            <sz val="9"/>
            <color indexed="81"/>
            <rFont val="宋体"/>
            <family val="3"/>
            <charset val="134"/>
          </rPr>
          <t>yangmei Li:</t>
        </r>
        <r>
          <rPr>
            <sz val="9"/>
            <color indexed="81"/>
            <rFont val="宋体"/>
            <family val="3"/>
            <charset val="134"/>
          </rPr>
          <t xml:space="preserve">
教师教育学院第十期学生课外学术科技活动教育学课题立项“卡内基梅隆大学人工智能领域促进军民融合发展的举措、挑战与启示”负责人1.25；教师教育学院第十期学生课外学术科技活动教育学课题立项“日本国际协力机构对非基础教育援助项目评估体系研究”成员0.625</t>
        </r>
      </text>
    </comment>
    <comment ref="U97" authorId="9">
      <text>
        <r>
          <rPr>
            <b/>
            <sz val="9"/>
            <color indexed="81"/>
            <rFont val="宋体"/>
            <family val="3"/>
            <charset val="134"/>
          </rPr>
          <t>yangmei Li:</t>
        </r>
        <r>
          <rPr>
            <sz val="9"/>
            <color indexed="81"/>
            <rFont val="宋体"/>
            <family val="3"/>
            <charset val="134"/>
          </rPr>
          <t xml:space="preserve">
综合性比赛（浙师大外国语学院回音剧社第十七届英语配音大赛，参赛）0.5</t>
        </r>
      </text>
    </comment>
    <comment ref="F98" authorId="9">
      <text>
        <r>
          <rPr>
            <b/>
            <sz val="9"/>
            <color indexed="81"/>
            <rFont val="宋体"/>
            <family val="3"/>
            <charset val="134"/>
          </rPr>
          <t>yangmei Li:</t>
        </r>
        <r>
          <rPr>
            <sz val="9"/>
            <color indexed="81"/>
            <rFont val="宋体"/>
            <family val="3"/>
            <charset val="134"/>
          </rPr>
          <t xml:space="preserve">
志愿服务（16小时）1.5；荣誉加分（2021-2022学年院级先进团支部）2</t>
        </r>
      </text>
    </comment>
    <comment ref="F99" authorId="9">
      <text>
        <r>
          <rPr>
            <b/>
            <sz val="9"/>
            <color indexed="81"/>
            <rFont val="宋体"/>
            <family val="3"/>
            <charset val="134"/>
          </rPr>
          <t>yangmei Li:</t>
        </r>
        <r>
          <rPr>
            <sz val="9"/>
            <color indexed="81"/>
            <rFont val="宋体"/>
            <family val="3"/>
            <charset val="134"/>
          </rPr>
          <t xml:space="preserve">
志愿服务（11小时）0.875；荣誉加分（2021-2022学年院级先进团支部）2</t>
        </r>
      </text>
    </comment>
    <comment ref="M99" authorId="9">
      <text>
        <r>
          <rPr>
            <b/>
            <sz val="9"/>
            <color indexed="81"/>
            <rFont val="宋体"/>
            <family val="3"/>
            <charset val="134"/>
          </rPr>
          <t>yangmei Li:</t>
        </r>
        <r>
          <rPr>
            <sz val="9"/>
            <color indexed="81"/>
            <rFont val="宋体"/>
            <family val="3"/>
            <charset val="134"/>
          </rPr>
          <t xml:space="preserve">
科研（第十期院级课题立项“日本国际协力机构对非基础教育援助项目评估体系研究”）负责人1.25；科研（第十期院级课题立项“卡内基梅隆大学人工智能领域促进军民融合发展的举措、挑战与启示”）成员0.625</t>
        </r>
      </text>
    </comment>
    <comment ref="U99" authorId="9">
      <text>
        <r>
          <rPr>
            <b/>
            <sz val="9"/>
            <color indexed="81"/>
            <rFont val="宋体"/>
            <family val="3"/>
            <charset val="134"/>
          </rPr>
          <t>yangmei Li:</t>
        </r>
        <r>
          <rPr>
            <sz val="9"/>
            <color indexed="81"/>
            <rFont val="宋体"/>
            <family val="3"/>
            <charset val="134"/>
          </rPr>
          <t xml:space="preserve">
综合性比赛（教院“千灯万福庆元宵，筑梦冰雪向未来” 绘画组 参赛）0.5；2021-2022学年党员先锋岗先进个人1.5</t>
        </r>
      </text>
    </comment>
    <comment ref="F100" authorId="9">
      <text>
        <r>
          <rPr>
            <b/>
            <sz val="9"/>
            <color indexed="81"/>
            <rFont val="宋体"/>
            <family val="3"/>
            <charset val="134"/>
          </rPr>
          <t>yangmei Li:</t>
        </r>
        <r>
          <rPr>
            <sz val="9"/>
            <color indexed="81"/>
            <rFont val="宋体"/>
            <family val="3"/>
            <charset val="134"/>
          </rPr>
          <t xml:space="preserve">
志愿服务（9小时）0.625；荣誉加分（浙江师范大学最美寝室）5；荣誉加分（2021-2022学年院级先进团支部）2</t>
        </r>
      </text>
    </comment>
    <comment ref="M100" authorId="9">
      <text>
        <r>
          <rPr>
            <b/>
            <sz val="9"/>
            <color indexed="81"/>
            <rFont val="宋体"/>
            <family val="3"/>
            <charset val="134"/>
          </rPr>
          <t>yangmei Li:</t>
        </r>
        <r>
          <rPr>
            <sz val="9"/>
            <color indexed="81"/>
            <rFont val="宋体"/>
            <family val="3"/>
            <charset val="134"/>
          </rPr>
          <t xml:space="preserve">
科研（第十期院级课题立项“组会对研究生培养作用的调查研究”，成员）</t>
        </r>
      </text>
    </comment>
    <comment ref="F101" authorId="9">
      <text>
        <r>
          <rPr>
            <b/>
            <sz val="9"/>
            <color indexed="81"/>
            <rFont val="宋体"/>
            <family val="3"/>
            <charset val="134"/>
          </rPr>
          <t>yangmei Li:</t>
        </r>
        <r>
          <rPr>
            <sz val="9"/>
            <color indexed="81"/>
            <rFont val="宋体"/>
            <family val="3"/>
            <charset val="134"/>
          </rPr>
          <t xml:space="preserve">
志愿服务（11小时）0.875；荣誉加分（浙江师范大学最美寝室）5；荣誉加分（2021-2022学年院级先进团支部）2</t>
        </r>
      </text>
    </comment>
    <comment ref="M101" authorId="9">
      <text>
        <r>
          <rPr>
            <b/>
            <sz val="9"/>
            <color indexed="81"/>
            <rFont val="宋体"/>
            <family val="3"/>
            <charset val="134"/>
          </rPr>
          <t>yangmei Li:</t>
        </r>
        <r>
          <rPr>
            <sz val="9"/>
            <color indexed="81"/>
            <rFont val="宋体"/>
            <family val="3"/>
            <charset val="134"/>
          </rPr>
          <t xml:space="preserve">
科研（第十届院级课题“初中生批判性思维现状及其 提升策略研究”成功立项，成员）0.625；科研（第九届院级课题“机器人教育对中小学生计算思维的影响研究”结题合格，成员）0.625</t>
        </r>
      </text>
    </comment>
    <comment ref="N101" authorId="9">
      <text>
        <r>
          <rPr>
            <b/>
            <sz val="9"/>
            <color indexed="81"/>
            <rFont val="宋体"/>
            <family val="3"/>
            <charset val="134"/>
          </rPr>
          <t>yangmei Li:</t>
        </r>
        <r>
          <rPr>
            <sz val="9"/>
            <color indexed="81"/>
            <rFont val="宋体"/>
            <family val="3"/>
            <charset val="134"/>
          </rPr>
          <t xml:space="preserve">
科研（“Effects of educational robotics on the creativity and problem-solving skills of K-12 students: a meta-analysis”发表于《Educational Studies》权威期刊B,二作，导师一作）40</t>
        </r>
      </text>
    </comment>
    <comment ref="F102" authorId="9">
      <text>
        <r>
          <rPr>
            <b/>
            <sz val="9"/>
            <color indexed="81"/>
            <rFont val="宋体"/>
            <family val="3"/>
            <charset val="134"/>
          </rPr>
          <t>yangmei Li:</t>
        </r>
        <r>
          <rPr>
            <sz val="9"/>
            <color indexed="81"/>
            <rFont val="宋体"/>
            <family val="3"/>
            <charset val="134"/>
          </rPr>
          <t xml:space="preserve">
志愿服务（8.5小时）0.5625；荣誉加分（浙江师范大学文明寝室）3；荣誉加分（2021-2022学年院级先进团支部）2</t>
        </r>
      </text>
    </comment>
    <comment ref="U102" authorId="9">
      <text>
        <r>
          <rPr>
            <b/>
            <sz val="9"/>
            <color indexed="81"/>
            <rFont val="宋体"/>
            <family val="3"/>
            <charset val="134"/>
          </rPr>
          <t>yangmei Li:</t>
        </r>
        <r>
          <rPr>
            <sz val="9"/>
            <color indexed="81"/>
            <rFont val="宋体"/>
            <family val="3"/>
            <charset val="134"/>
          </rPr>
          <t xml:space="preserve">
综合性比赛（“迎浙师华诞，书师大芳华”校庆书法大赛，参赛）0.5；综合性比赛（端午节活动，参赛）0.5</t>
        </r>
      </text>
    </comment>
    <comment ref="F103" authorId="9">
      <text>
        <r>
          <rPr>
            <b/>
            <sz val="9"/>
            <color indexed="81"/>
            <rFont val="宋体"/>
            <family val="3"/>
            <charset val="134"/>
          </rPr>
          <t>yangmei Li:</t>
        </r>
        <r>
          <rPr>
            <sz val="9"/>
            <color indexed="81"/>
            <rFont val="宋体"/>
            <family val="3"/>
            <charset val="134"/>
          </rPr>
          <t xml:space="preserve">
志愿服务（6.5小时）0.3125;荣誉加分（浙江师范大学文明寝室）3;荣誉加分（2021-2022学年院级先进团支部）2</t>
        </r>
      </text>
    </comment>
    <comment ref="M103" authorId="9">
      <text>
        <r>
          <rPr>
            <b/>
            <sz val="9"/>
            <color indexed="81"/>
            <rFont val="宋体"/>
            <family val="3"/>
            <charset val="134"/>
          </rPr>
          <t>yangmei Li:</t>
        </r>
        <r>
          <rPr>
            <sz val="9"/>
            <color indexed="81"/>
            <rFont val="宋体"/>
            <family val="3"/>
            <charset val="134"/>
          </rPr>
          <t xml:space="preserve">
科研（第十届院级课题“英国约翰逊政府高技能人才培养政策研究”成功立项，负责人）1.25;科研（第九届院级课题“机器人教育对中小学生计算思维的影响研究”结题合格，成员）0.625</t>
        </r>
      </text>
    </comment>
    <comment ref="N103" authorId="9">
      <text>
        <r>
          <rPr>
            <b/>
            <sz val="9"/>
            <color indexed="81"/>
            <rFont val="宋体"/>
            <family val="3"/>
            <charset val="134"/>
          </rPr>
          <t>yangmei Li:</t>
        </r>
        <r>
          <rPr>
            <sz val="9"/>
            <color indexed="81"/>
            <rFont val="宋体"/>
            <family val="3"/>
            <charset val="134"/>
          </rPr>
          <t xml:space="preserve">
科研（“英国约翰逊政府高技能人才培养政策的社会学制度主义分析”发表于《职业技术教育，三级，二作导师一作）4</t>
        </r>
      </text>
    </comment>
    <comment ref="U103" authorId="9">
      <text>
        <r>
          <rPr>
            <b/>
            <sz val="9"/>
            <color indexed="81"/>
            <rFont val="宋体"/>
            <family val="3"/>
            <charset val="134"/>
          </rPr>
          <t>yangmei Li:</t>
        </r>
        <r>
          <rPr>
            <sz val="9"/>
            <color indexed="81"/>
            <rFont val="宋体"/>
            <family val="3"/>
            <charset val="134"/>
          </rPr>
          <t xml:space="preserve">
综合性比赛（端午节活动，参赛）0.5</t>
        </r>
      </text>
    </comment>
    <comment ref="F104" authorId="9">
      <text>
        <r>
          <rPr>
            <b/>
            <sz val="9"/>
            <color indexed="81"/>
            <rFont val="宋体"/>
            <family val="3"/>
            <charset val="134"/>
          </rPr>
          <t>yangmei Li:</t>
        </r>
        <r>
          <rPr>
            <sz val="9"/>
            <color indexed="81"/>
            <rFont val="宋体"/>
            <family val="3"/>
            <charset val="134"/>
          </rPr>
          <t xml:space="preserve">
志愿服务（8.5小时）0.56</t>
        </r>
        <r>
          <rPr>
            <sz val="9"/>
            <color indexed="81"/>
            <rFont val="宋体"/>
            <family val="3"/>
            <charset val="134"/>
          </rPr>
          <t>25</t>
        </r>
        <r>
          <rPr>
            <sz val="9"/>
            <color indexed="81"/>
            <rFont val="宋体"/>
            <family val="3"/>
            <charset val="134"/>
          </rPr>
          <t>;荣誉加分（2021-2022学年院级先进团支部）2;荣誉加分（浙江师范大学文明寝室）3</t>
        </r>
      </text>
    </comment>
    <comment ref="M104" authorId="9">
      <text>
        <r>
          <rPr>
            <b/>
            <sz val="9"/>
            <color indexed="81"/>
            <rFont val="宋体"/>
            <family val="3"/>
            <charset val="134"/>
          </rPr>
          <t>yangmei Li:</t>
        </r>
        <r>
          <rPr>
            <sz val="9"/>
            <color indexed="81"/>
            <rFont val="宋体"/>
            <family val="3"/>
            <charset val="134"/>
          </rPr>
          <t xml:space="preserve">
科研（第十期院级课题《高层次中小学教师的培养路径——英国“研究者在学校”项目研究》立项，负责人）1.25</t>
        </r>
      </text>
    </comment>
    <comment ref="O104" authorId="9">
      <text>
        <r>
          <rPr>
            <b/>
            <sz val="9"/>
            <color indexed="81"/>
            <rFont val="宋体"/>
            <family val="3"/>
            <charset val="134"/>
          </rPr>
          <t>yangmei Li:</t>
        </r>
        <r>
          <rPr>
            <sz val="9"/>
            <color indexed="81"/>
            <rFont val="宋体"/>
            <family val="3"/>
            <charset val="134"/>
          </rPr>
          <t xml:space="preserve">
科研（学科竞赛：中国国际“互联网+”大学生创新创业大赛，国家级铜奖，成员)10</t>
        </r>
      </text>
    </comment>
    <comment ref="U104" authorId="9">
      <text>
        <r>
          <rPr>
            <b/>
            <sz val="9"/>
            <color indexed="81"/>
            <rFont val="宋体"/>
            <family val="3"/>
            <charset val="134"/>
          </rPr>
          <t>yangmei Li:</t>
        </r>
        <r>
          <rPr>
            <sz val="9"/>
            <color indexed="81"/>
            <rFont val="宋体"/>
            <family val="3"/>
            <charset val="134"/>
          </rPr>
          <t xml:space="preserve">
综合性比赛（研究生人人学术报告优秀报告人）1;综合性比赛（教育学院“迎浙师华诞，书师大芳华”书法大赛 参赛）0.5;综合性比赛（教育学院“千灯万福庆元宵，筑梦冰雪向未来”摄影绘画书法大赛，绘画组 参赛）0.5</t>
        </r>
      </text>
    </comment>
    <comment ref="F105" authorId="9">
      <text>
        <r>
          <rPr>
            <b/>
            <sz val="9"/>
            <color indexed="81"/>
            <rFont val="宋体"/>
            <family val="3"/>
            <charset val="134"/>
          </rPr>
          <t>yangmei Li:</t>
        </r>
        <r>
          <rPr>
            <sz val="9"/>
            <color indexed="81"/>
            <rFont val="宋体"/>
            <family val="3"/>
            <charset val="134"/>
          </rPr>
          <t xml:space="preserve">
荣誉加分（浙江师范大学文明寝室）3;志愿服务（5小时）0.125;学生工作（20级党小组组长考核 优秀）6;荣誉加分（2021-2022学年院级先进团支部）2</t>
        </r>
      </text>
    </comment>
    <comment ref="M105" authorId="9">
      <text>
        <r>
          <rPr>
            <b/>
            <sz val="9"/>
            <color indexed="81"/>
            <rFont val="宋体"/>
            <family val="3"/>
            <charset val="134"/>
          </rPr>
          <t>yangmei Li:</t>
        </r>
        <r>
          <rPr>
            <sz val="9"/>
            <color indexed="81"/>
            <rFont val="宋体"/>
            <family val="3"/>
            <charset val="134"/>
          </rPr>
          <t xml:space="preserve">
科研（第十期院级课题《南非高校斗争运动下开普敦大学转型研究》立项，负责人）1.25</t>
        </r>
      </text>
    </comment>
    <comment ref="U105" authorId="9">
      <text>
        <r>
          <rPr>
            <b/>
            <sz val="9"/>
            <color indexed="81"/>
            <rFont val="宋体"/>
            <family val="3"/>
            <charset val="134"/>
          </rPr>
          <t>yangmei Li:</t>
        </r>
        <r>
          <rPr>
            <sz val="9"/>
            <color indexed="81"/>
            <rFont val="宋体"/>
            <family val="3"/>
            <charset val="134"/>
          </rPr>
          <t xml:space="preserve">
综合性比赛（参与相观斋茶座活动1次）0.5;浙江师范大学教师教育学院党员先锋岗活动“先进个人”1.5;综合性比赛（端午节活动，参赛）0.5</t>
        </r>
      </text>
    </comment>
    <comment ref="F106" authorId="9">
      <text>
        <r>
          <rPr>
            <b/>
            <sz val="9"/>
            <color indexed="81"/>
            <rFont val="宋体"/>
            <family val="3"/>
            <charset val="134"/>
          </rPr>
          <t>yangmei Li:</t>
        </r>
        <r>
          <rPr>
            <sz val="9"/>
            <color indexed="81"/>
            <rFont val="宋体"/>
            <family val="3"/>
            <charset val="134"/>
          </rPr>
          <t xml:space="preserve">
学生工作（团支书，考核优秀）9;荣誉加分（院级优秀团干部）4;志愿服务13小时1.125;荣誉加分（2021-2022学年院级先进团支部）2</t>
        </r>
      </text>
    </comment>
    <comment ref="M106" authorId="9">
      <text>
        <r>
          <rPr>
            <b/>
            <sz val="9"/>
            <color indexed="81"/>
            <rFont val="宋体"/>
            <family val="3"/>
            <charset val="134"/>
          </rPr>
          <t>yangmei Li:</t>
        </r>
        <r>
          <rPr>
            <sz val="9"/>
            <color indexed="81"/>
            <rFont val="宋体"/>
            <family val="3"/>
            <charset val="134"/>
          </rPr>
          <t xml:space="preserve">
科研（第十期院级课题《高层次中小学教师的培养路径——英国“研究者在学校”项目研究》立项，成员）0.625</t>
        </r>
      </text>
    </comment>
    <comment ref="U106" authorId="9">
      <text>
        <r>
          <rPr>
            <b/>
            <sz val="9"/>
            <color indexed="81"/>
            <rFont val="宋体"/>
            <family val="3"/>
            <charset val="134"/>
          </rPr>
          <t>yangmei Li:</t>
        </r>
        <r>
          <rPr>
            <sz val="9"/>
            <color indexed="81"/>
            <rFont val="宋体"/>
            <family val="3"/>
            <charset val="134"/>
          </rPr>
          <t xml:space="preserve">
综合性比赛（教院“千灯万福庆元宵，筑梦冰雪向未来” 书法组，参赛）0.5;综合性比赛（教院 “情之所至，皆为感动” 摄影大赛，参赛）0.5</t>
        </r>
      </text>
    </comment>
    <comment ref="F107" authorId="6">
      <text>
        <r>
          <rPr>
            <b/>
            <sz val="9"/>
            <color indexed="81"/>
            <rFont val="宋体"/>
            <family val="3"/>
            <charset val="134"/>
          </rPr>
          <t>lenovo:</t>
        </r>
        <r>
          <rPr>
            <sz val="9"/>
            <color indexed="81"/>
            <rFont val="宋体"/>
            <family val="3"/>
            <charset val="134"/>
          </rPr>
          <t xml:space="preserve">
优秀团支部</t>
        </r>
        <r>
          <rPr>
            <sz val="9"/>
            <color indexed="81"/>
            <rFont val="宋体"/>
            <family val="3"/>
            <charset val="134"/>
          </rPr>
          <t>+2</t>
        </r>
        <r>
          <rPr>
            <sz val="9"/>
            <color indexed="81"/>
            <rFont val="宋体"/>
            <family val="3"/>
            <charset val="134"/>
          </rPr>
          <t xml:space="preserve">
志愿时长</t>
        </r>
        <r>
          <rPr>
            <sz val="9"/>
            <color indexed="81"/>
            <rFont val="宋体"/>
            <family val="3"/>
            <charset val="134"/>
          </rPr>
          <t xml:space="preserve">+2.125
</t>
        </r>
      </text>
    </comment>
    <comment ref="F108" authorId="6">
      <text>
        <r>
          <rPr>
            <b/>
            <sz val="9"/>
            <color indexed="81"/>
            <rFont val="宋体"/>
            <family val="3"/>
            <charset val="134"/>
          </rPr>
          <t>lenovo:</t>
        </r>
        <r>
          <rPr>
            <sz val="9"/>
            <color indexed="81"/>
            <rFont val="宋体"/>
            <family val="3"/>
            <charset val="134"/>
          </rPr>
          <t xml:space="preserve">
优秀团支部</t>
        </r>
        <r>
          <rPr>
            <sz val="9"/>
            <color indexed="81"/>
            <rFont val="宋体"/>
            <family val="3"/>
            <charset val="134"/>
          </rPr>
          <t xml:space="preserve">+4
</t>
        </r>
        <r>
          <rPr>
            <sz val="9"/>
            <color indexed="81"/>
            <rFont val="宋体"/>
            <family val="3"/>
            <charset val="134"/>
          </rPr>
          <t>志愿服务</t>
        </r>
        <r>
          <rPr>
            <sz val="9"/>
            <color indexed="81"/>
            <rFont val="宋体"/>
            <family val="3"/>
            <charset val="134"/>
          </rPr>
          <t xml:space="preserve">+1.97
</t>
        </r>
        <r>
          <rPr>
            <sz val="9"/>
            <color indexed="81"/>
            <rFont val="宋体"/>
            <family val="3"/>
            <charset val="134"/>
          </rPr>
          <t>党支部组织委员</t>
        </r>
        <r>
          <rPr>
            <sz val="9"/>
            <color indexed="81"/>
            <rFont val="宋体"/>
            <family val="3"/>
            <charset val="134"/>
          </rPr>
          <t>+2</t>
        </r>
      </text>
    </comment>
    <comment ref="M108" authorId="6">
      <text>
        <r>
          <rPr>
            <b/>
            <sz val="9"/>
            <color indexed="81"/>
            <rFont val="宋体"/>
            <family val="3"/>
            <charset val="134"/>
          </rPr>
          <t>lenovo:</t>
        </r>
        <r>
          <rPr>
            <sz val="9"/>
            <color indexed="81"/>
            <rFont val="宋体"/>
            <family val="3"/>
            <charset val="134"/>
          </rPr>
          <t xml:space="preserve">
教师教育学院第十期课题立项负责人一项</t>
        </r>
        <r>
          <rPr>
            <sz val="9"/>
            <color indexed="81"/>
            <rFont val="宋体"/>
            <family val="3"/>
            <charset val="134"/>
          </rPr>
          <t>+0.625</t>
        </r>
        <r>
          <rPr>
            <sz val="9"/>
            <color indexed="81"/>
            <rFont val="宋体"/>
            <family val="3"/>
            <charset val="134"/>
          </rPr>
          <t>，成员一项</t>
        </r>
        <r>
          <rPr>
            <sz val="9"/>
            <color indexed="81"/>
            <rFont val="宋体"/>
            <family val="3"/>
            <charset val="134"/>
          </rPr>
          <t>+1.125</t>
        </r>
      </text>
    </comment>
    <comment ref="U108" authorId="6">
      <text>
        <r>
          <rPr>
            <b/>
            <sz val="9"/>
            <color indexed="81"/>
            <rFont val="宋体"/>
            <family val="3"/>
            <charset val="134"/>
          </rPr>
          <t>lenovo:</t>
        </r>
        <r>
          <rPr>
            <sz val="9"/>
            <color indexed="81"/>
            <rFont val="宋体"/>
            <family val="3"/>
            <charset val="134"/>
          </rPr>
          <t xml:space="preserve">
院级先锋岗活动先进个人</t>
        </r>
        <r>
          <rPr>
            <sz val="9"/>
            <color indexed="81"/>
            <rFont val="宋体"/>
            <family val="3"/>
            <charset val="134"/>
          </rPr>
          <t>+1.5</t>
        </r>
        <r>
          <rPr>
            <sz val="9"/>
            <color indexed="81"/>
            <rFont val="宋体"/>
            <family val="3"/>
            <charset val="134"/>
          </rPr>
          <t>、参加教师教育学院第十八届心理知识大比拼</t>
        </r>
        <r>
          <rPr>
            <sz val="9"/>
            <color indexed="81"/>
            <rFont val="宋体"/>
            <family val="3"/>
            <charset val="134"/>
          </rPr>
          <t>+0.5</t>
        </r>
      </text>
    </comment>
    <comment ref="F109" authorId="6">
      <text>
        <r>
          <rPr>
            <b/>
            <sz val="9"/>
            <color indexed="81"/>
            <rFont val="宋体"/>
            <family val="3"/>
            <charset val="134"/>
          </rPr>
          <t>lenovo:</t>
        </r>
        <r>
          <rPr>
            <sz val="9"/>
            <color indexed="81"/>
            <rFont val="宋体"/>
            <family val="3"/>
            <charset val="134"/>
          </rPr>
          <t xml:space="preserve">
优秀团支部</t>
        </r>
        <r>
          <rPr>
            <sz val="9"/>
            <color indexed="81"/>
            <rFont val="宋体"/>
            <family val="3"/>
            <charset val="134"/>
          </rPr>
          <t xml:space="preserve">+2
</t>
        </r>
        <r>
          <rPr>
            <sz val="9"/>
            <color indexed="81"/>
            <rFont val="宋体"/>
            <family val="3"/>
            <charset val="134"/>
          </rPr>
          <t>志愿服务</t>
        </r>
        <r>
          <rPr>
            <sz val="9"/>
            <color indexed="81"/>
            <rFont val="宋体"/>
            <family val="3"/>
            <charset val="134"/>
          </rPr>
          <t>+0.75</t>
        </r>
      </text>
    </comment>
    <comment ref="N109" authorId="6">
      <text>
        <r>
          <rPr>
            <b/>
            <sz val="9"/>
            <color indexed="81"/>
            <rFont val="宋体"/>
            <family val="3"/>
            <charset val="134"/>
          </rPr>
          <t>lenovo:</t>
        </r>
        <r>
          <rPr>
            <sz val="9"/>
            <color indexed="81"/>
            <rFont val="宋体"/>
            <family val="3"/>
            <charset val="134"/>
          </rPr>
          <t xml:space="preserve">
论文基于社区的研究”：内涵、价值与实施发表于《江汉大学学报》三级</t>
        </r>
        <r>
          <rPr>
            <sz val="9"/>
            <color indexed="81"/>
            <rFont val="宋体"/>
            <family val="3"/>
            <charset val="134"/>
          </rPr>
          <t>+4</t>
        </r>
      </text>
    </comment>
    <comment ref="F110" authorId="6">
      <text>
        <r>
          <rPr>
            <b/>
            <sz val="9"/>
            <color indexed="81"/>
            <rFont val="宋体"/>
            <family val="3"/>
            <charset val="134"/>
          </rPr>
          <t>lenovo:</t>
        </r>
        <r>
          <rPr>
            <sz val="9"/>
            <color indexed="81"/>
            <rFont val="宋体"/>
            <family val="3"/>
            <charset val="134"/>
          </rPr>
          <t xml:space="preserve">
优秀团支部</t>
        </r>
        <r>
          <rPr>
            <sz val="9"/>
            <color indexed="81"/>
            <rFont val="宋体"/>
            <family val="3"/>
            <charset val="134"/>
          </rPr>
          <t xml:space="preserve">+2
</t>
        </r>
        <r>
          <rPr>
            <sz val="9"/>
            <color indexed="81"/>
            <rFont val="宋体"/>
            <family val="3"/>
            <charset val="134"/>
          </rPr>
          <t>志愿服务</t>
        </r>
        <r>
          <rPr>
            <sz val="9"/>
            <color indexed="81"/>
            <rFont val="宋体"/>
            <family val="3"/>
            <charset val="134"/>
          </rPr>
          <t>+0.125</t>
        </r>
      </text>
    </comment>
    <comment ref="F111" authorId="6">
      <text>
        <r>
          <rPr>
            <b/>
            <sz val="9"/>
            <color indexed="81"/>
            <rFont val="宋体"/>
            <family val="3"/>
            <charset val="134"/>
          </rPr>
          <t>lenovo:</t>
        </r>
        <r>
          <rPr>
            <sz val="9"/>
            <color indexed="81"/>
            <rFont val="宋体"/>
            <family val="3"/>
            <charset val="134"/>
          </rPr>
          <t xml:space="preserve">
优秀团支部</t>
        </r>
        <r>
          <rPr>
            <sz val="9"/>
            <color indexed="81"/>
            <rFont val="宋体"/>
            <family val="3"/>
            <charset val="134"/>
          </rPr>
          <t xml:space="preserve">+2
</t>
        </r>
        <r>
          <rPr>
            <sz val="9"/>
            <color indexed="81"/>
            <rFont val="宋体"/>
            <family val="3"/>
            <charset val="134"/>
          </rPr>
          <t>志愿服务</t>
        </r>
        <r>
          <rPr>
            <sz val="9"/>
            <color indexed="81"/>
            <rFont val="宋体"/>
            <family val="3"/>
            <charset val="134"/>
          </rPr>
          <t>+0.875</t>
        </r>
        <r>
          <rPr>
            <sz val="9"/>
            <color indexed="81"/>
            <rFont val="宋体"/>
            <family val="3"/>
            <charset val="134"/>
          </rPr>
          <t xml:space="preserve">
三助之星</t>
        </r>
        <r>
          <rPr>
            <sz val="9"/>
            <color indexed="81"/>
            <rFont val="宋体"/>
            <family val="3"/>
            <charset val="134"/>
          </rPr>
          <t>+8</t>
        </r>
      </text>
    </comment>
    <comment ref="M111" authorId="6">
      <text>
        <r>
          <rPr>
            <b/>
            <sz val="9"/>
            <color indexed="81"/>
            <rFont val="宋体"/>
            <family val="3"/>
            <charset val="134"/>
          </rPr>
          <t>lenovo:</t>
        </r>
        <r>
          <rPr>
            <sz val="9"/>
            <color indexed="81"/>
            <rFont val="宋体"/>
            <family val="3"/>
            <charset val="134"/>
          </rPr>
          <t xml:space="preserve">
教师教育学院第十期课题立项负责人一项</t>
        </r>
        <r>
          <rPr>
            <sz val="9"/>
            <color indexed="81"/>
            <rFont val="宋体"/>
            <family val="3"/>
            <charset val="134"/>
          </rPr>
          <t>+1.25</t>
        </r>
      </text>
    </comment>
    <comment ref="U111" authorId="6">
      <text>
        <r>
          <rPr>
            <b/>
            <sz val="9"/>
            <color indexed="81"/>
            <rFont val="宋体"/>
            <family val="3"/>
            <charset val="134"/>
          </rPr>
          <t>lenovo:</t>
        </r>
        <r>
          <rPr>
            <sz val="9"/>
            <color indexed="81"/>
            <rFont val="宋体"/>
            <family val="3"/>
            <charset val="134"/>
          </rPr>
          <t xml:space="preserve">
教师教育学院“千灯万福庆元宵 筑梦冰雪向未来”研究生摄影绘画书法大赛绘画组三等奖</t>
        </r>
        <r>
          <rPr>
            <sz val="9"/>
            <color indexed="81"/>
            <rFont val="宋体"/>
            <family val="3"/>
            <charset val="134"/>
          </rPr>
          <t>+1</t>
        </r>
        <r>
          <rPr>
            <sz val="9"/>
            <color indexed="81"/>
            <rFont val="宋体"/>
            <family val="3"/>
            <charset val="134"/>
          </rPr>
          <t>、浙江师范大学“三行情书·明信片设计大赛”优胜奖</t>
        </r>
        <r>
          <rPr>
            <sz val="9"/>
            <color indexed="81"/>
            <rFont val="宋体"/>
            <family val="3"/>
            <charset val="134"/>
          </rPr>
          <t>+0.5</t>
        </r>
        <r>
          <rPr>
            <sz val="9"/>
            <color indexed="81"/>
            <rFont val="宋体"/>
            <family val="3"/>
            <charset val="134"/>
          </rPr>
          <t>、浙江师范大学“遇见崭新的自己”书单设计活动三等奖</t>
        </r>
        <r>
          <rPr>
            <sz val="9"/>
            <color indexed="81"/>
            <rFont val="宋体"/>
            <family val="3"/>
            <charset val="134"/>
          </rPr>
          <t>+2</t>
        </r>
      </text>
    </comment>
    <comment ref="F112" authorId="6">
      <text>
        <r>
          <rPr>
            <b/>
            <sz val="9"/>
            <color indexed="81"/>
            <rFont val="宋体"/>
            <family val="3"/>
            <charset val="134"/>
          </rPr>
          <t>lenovo:</t>
        </r>
        <r>
          <rPr>
            <sz val="9"/>
            <color indexed="81"/>
            <rFont val="宋体"/>
            <family val="3"/>
            <charset val="134"/>
          </rPr>
          <t xml:space="preserve">
优秀团支部</t>
        </r>
        <r>
          <rPr>
            <sz val="9"/>
            <color indexed="81"/>
            <rFont val="宋体"/>
            <family val="3"/>
            <charset val="134"/>
          </rPr>
          <t xml:space="preserve">+2
</t>
        </r>
        <r>
          <rPr>
            <sz val="9"/>
            <color indexed="81"/>
            <rFont val="宋体"/>
            <family val="3"/>
            <charset val="134"/>
          </rPr>
          <t>志愿服务</t>
        </r>
        <r>
          <rPr>
            <sz val="9"/>
            <color indexed="81"/>
            <rFont val="宋体"/>
            <family val="3"/>
            <charset val="134"/>
          </rPr>
          <t>+1.125</t>
        </r>
      </text>
    </comment>
    <comment ref="F113" authorId="6">
      <text>
        <r>
          <rPr>
            <b/>
            <sz val="9"/>
            <color indexed="81"/>
            <rFont val="宋体"/>
            <family val="3"/>
            <charset val="134"/>
          </rPr>
          <t>lenovo:</t>
        </r>
        <r>
          <rPr>
            <sz val="9"/>
            <color indexed="81"/>
            <rFont val="宋体"/>
            <family val="3"/>
            <charset val="134"/>
          </rPr>
          <t xml:space="preserve">
优秀团支部</t>
        </r>
        <r>
          <rPr>
            <sz val="9"/>
            <color indexed="81"/>
            <rFont val="宋体"/>
            <family val="3"/>
            <charset val="134"/>
          </rPr>
          <t xml:space="preserve">+2
</t>
        </r>
        <r>
          <rPr>
            <sz val="9"/>
            <color indexed="81"/>
            <rFont val="宋体"/>
            <family val="3"/>
            <charset val="134"/>
          </rPr>
          <t>志愿服务</t>
        </r>
        <r>
          <rPr>
            <sz val="9"/>
            <color indexed="81"/>
            <rFont val="宋体"/>
            <family val="3"/>
            <charset val="134"/>
          </rPr>
          <t>+0.9375</t>
        </r>
      </text>
    </comment>
    <comment ref="M113" authorId="6">
      <text>
        <r>
          <rPr>
            <b/>
            <sz val="9"/>
            <color indexed="81"/>
            <rFont val="宋体"/>
            <family val="3"/>
            <charset val="134"/>
          </rPr>
          <t>lenovo:</t>
        </r>
        <r>
          <rPr>
            <sz val="9"/>
            <color indexed="81"/>
            <rFont val="宋体"/>
            <family val="3"/>
            <charset val="134"/>
          </rPr>
          <t xml:space="preserve">
教师教育学院第十期课题立项负责人一项</t>
        </r>
        <r>
          <rPr>
            <sz val="9"/>
            <color indexed="81"/>
            <rFont val="宋体"/>
            <family val="3"/>
            <charset val="134"/>
          </rPr>
          <t>+1.125</t>
        </r>
        <r>
          <rPr>
            <sz val="9"/>
            <color indexed="81"/>
            <rFont val="宋体"/>
            <family val="3"/>
            <charset val="134"/>
          </rPr>
          <t>、成员一项</t>
        </r>
        <r>
          <rPr>
            <sz val="9"/>
            <color indexed="81"/>
            <rFont val="宋体"/>
            <family val="3"/>
            <charset val="134"/>
          </rPr>
          <t>+0.625</t>
        </r>
      </text>
    </comment>
    <comment ref="F114" authorId="6">
      <text>
        <r>
          <rPr>
            <b/>
            <sz val="9"/>
            <color indexed="81"/>
            <rFont val="宋体"/>
            <family val="3"/>
            <charset val="134"/>
          </rPr>
          <t>lenovo:</t>
        </r>
        <r>
          <rPr>
            <sz val="9"/>
            <color indexed="81"/>
            <rFont val="宋体"/>
            <family val="3"/>
            <charset val="134"/>
          </rPr>
          <t xml:space="preserve">
优秀团支部</t>
        </r>
        <r>
          <rPr>
            <sz val="9"/>
            <color indexed="81"/>
            <rFont val="宋体"/>
            <family val="3"/>
            <charset val="134"/>
          </rPr>
          <t xml:space="preserve">+2
</t>
        </r>
        <r>
          <rPr>
            <sz val="9"/>
            <color indexed="81"/>
            <rFont val="宋体"/>
            <family val="3"/>
            <charset val="134"/>
          </rPr>
          <t>班委</t>
        </r>
        <r>
          <rPr>
            <sz val="9"/>
            <color indexed="81"/>
            <rFont val="宋体"/>
            <family val="3"/>
            <charset val="134"/>
          </rPr>
          <t xml:space="preserve">+4
</t>
        </r>
        <r>
          <rPr>
            <sz val="9"/>
            <color indexed="81"/>
            <rFont val="宋体"/>
            <family val="3"/>
            <charset val="134"/>
          </rPr>
          <t>志愿服务</t>
        </r>
        <r>
          <rPr>
            <sz val="9"/>
            <color indexed="81"/>
            <rFont val="宋体"/>
            <family val="3"/>
            <charset val="134"/>
          </rPr>
          <t>+0.75</t>
        </r>
      </text>
    </comment>
    <comment ref="M114" authorId="6">
      <text>
        <r>
          <rPr>
            <b/>
            <sz val="9"/>
            <color indexed="81"/>
            <rFont val="宋体"/>
            <family val="3"/>
            <charset val="134"/>
          </rPr>
          <t>lenovo:</t>
        </r>
        <r>
          <rPr>
            <sz val="9"/>
            <color indexed="81"/>
            <rFont val="宋体"/>
            <family val="3"/>
            <charset val="134"/>
          </rPr>
          <t xml:space="preserve">
教师教育学院第十期课题立项负责人一项</t>
        </r>
        <r>
          <rPr>
            <sz val="9"/>
            <color indexed="81"/>
            <rFont val="宋体"/>
            <family val="3"/>
            <charset val="134"/>
          </rPr>
          <t>+1.25</t>
        </r>
        <r>
          <rPr>
            <sz val="9"/>
            <color indexed="81"/>
            <rFont val="宋体"/>
            <family val="3"/>
            <charset val="134"/>
          </rPr>
          <t>、成员一项</t>
        </r>
        <r>
          <rPr>
            <sz val="9"/>
            <color indexed="81"/>
            <rFont val="宋体"/>
            <family val="3"/>
            <charset val="134"/>
          </rPr>
          <t>+0.625</t>
        </r>
      </text>
    </comment>
    <comment ref="F115" authorId="10">
      <text>
        <r>
          <rPr>
            <b/>
            <sz val="9"/>
            <rFont val="宋体"/>
            <family val="3"/>
            <charset val="134"/>
          </rPr>
          <t>chen:</t>
        </r>
        <r>
          <rPr>
            <sz val="9"/>
            <rFont val="宋体"/>
            <family val="3"/>
            <charset val="134"/>
          </rPr>
          <t xml:space="preserve">
志愿服务 +2.4
先进团支部+2</t>
        </r>
      </text>
    </comment>
    <comment ref="M115" authorId="10">
      <text>
        <r>
          <rPr>
            <b/>
            <sz val="9"/>
            <rFont val="宋体"/>
            <family val="3"/>
            <charset val="134"/>
          </rPr>
          <t>chen:</t>
        </r>
        <r>
          <rPr>
            <sz val="9"/>
            <rFont val="宋体"/>
            <family val="3"/>
            <charset val="134"/>
          </rPr>
          <t xml:space="preserve">
科研（院级课题立项：组会对教育类研究生培养作用的调查研究 负责人）+1.25
科研（院级课题立项：中小学教师家庭指导能力研究——基于教师认知的视角 成员+0.625</t>
        </r>
      </text>
    </comment>
    <comment ref="F116" authorId="10">
      <text>
        <r>
          <rPr>
            <b/>
            <sz val="9"/>
            <rFont val="宋体"/>
            <family val="3"/>
            <charset val="134"/>
          </rPr>
          <t>chen:</t>
        </r>
        <r>
          <rPr>
            <sz val="9"/>
            <rFont val="宋体"/>
            <family val="3"/>
            <charset val="134"/>
          </rPr>
          <t xml:space="preserve">
志愿服务+2
优秀团支部 +2</t>
        </r>
      </text>
    </comment>
    <comment ref="N116" authorId="10">
      <text>
        <r>
          <rPr>
            <b/>
            <sz val="9"/>
            <rFont val="宋体"/>
            <family val="3"/>
            <charset val="134"/>
          </rPr>
          <t>chen:</t>
        </r>
        <r>
          <rPr>
            <sz val="9"/>
            <rFont val="宋体"/>
            <family val="3"/>
            <charset val="134"/>
          </rPr>
          <t xml:space="preserve">
《我国成人教育学研究生专业自信的缺失与应对》发表于《河北大学成人教育学院学报》三级期刊，一作 +4</t>
        </r>
      </text>
    </comment>
    <comment ref="F117" authorId="10">
      <text>
        <r>
          <rPr>
            <b/>
            <sz val="9"/>
            <rFont val="宋体"/>
            <family val="3"/>
            <charset val="134"/>
          </rPr>
          <t>chen:</t>
        </r>
        <r>
          <rPr>
            <sz val="9"/>
            <rFont val="宋体"/>
            <family val="3"/>
            <charset val="134"/>
          </rPr>
          <t xml:space="preserve">
志愿服务0小时-1
优秀团支部 +2</t>
        </r>
      </text>
    </comment>
    <comment ref="N117" authorId="10">
      <text>
        <r>
          <rPr>
            <b/>
            <sz val="9"/>
            <rFont val="宋体"/>
            <family val="3"/>
            <charset val="134"/>
          </rPr>
          <t>chen:</t>
        </r>
        <r>
          <rPr>
            <sz val="9"/>
            <rFont val="宋体"/>
            <family val="3"/>
            <charset val="134"/>
          </rPr>
          <t xml:space="preserve">
科研（“论文名称我国先前学习认定研究综述”发表于《河北大学成人教育学院学报》三级，一作）+4</t>
        </r>
      </text>
    </comment>
    <comment ref="U117" authorId="10">
      <text>
        <r>
          <rPr>
            <b/>
            <sz val="9"/>
            <rFont val="宋体"/>
            <family val="3"/>
            <charset val="134"/>
          </rPr>
          <t>chen:</t>
        </r>
        <r>
          <rPr>
            <sz val="9"/>
            <rFont val="宋体"/>
            <family val="3"/>
            <charset val="134"/>
          </rPr>
          <t xml:space="preserve">
人人学术汇报优秀汇报人+1</t>
        </r>
      </text>
    </comment>
    <comment ref="F118" authorId="10">
      <text>
        <r>
          <rPr>
            <b/>
            <sz val="9"/>
            <rFont val="宋体"/>
            <family val="3"/>
            <charset val="134"/>
          </rPr>
          <t>chen:</t>
        </r>
        <r>
          <rPr>
            <sz val="9"/>
            <rFont val="宋体"/>
            <family val="3"/>
            <charset val="134"/>
          </rPr>
          <t xml:space="preserve">
志愿服务+2
优秀团支部+2</t>
        </r>
      </text>
    </comment>
    <comment ref="N118" authorId="10">
      <text>
        <r>
          <rPr>
            <b/>
            <sz val="9"/>
            <rFont val="宋体"/>
            <family val="3"/>
            <charset val="134"/>
          </rPr>
          <t>chen:</t>
        </r>
        <r>
          <rPr>
            <sz val="9"/>
            <rFont val="宋体"/>
            <family val="3"/>
            <charset val="134"/>
          </rPr>
          <t xml:space="preserve">
科研（《当代继续教育》发表论文《论基于项目化学习的成人教育学专业硕士生的学习：为何与何为》三级，一作）+4</t>
        </r>
      </text>
    </comment>
    <comment ref="F119" authorId="10">
      <text>
        <r>
          <rPr>
            <b/>
            <sz val="9"/>
            <rFont val="宋体"/>
            <family val="3"/>
            <charset val="134"/>
          </rPr>
          <t>chen:</t>
        </r>
        <r>
          <rPr>
            <sz val="9"/>
            <rFont val="宋体"/>
            <family val="3"/>
            <charset val="134"/>
          </rPr>
          <t xml:space="preserve">
志愿4h +0
优秀团支部+2</t>
        </r>
      </text>
    </comment>
    <comment ref="N119" authorId="10">
      <text>
        <r>
          <rPr>
            <b/>
            <sz val="9"/>
            <rFont val="宋体"/>
            <family val="3"/>
            <charset val="134"/>
          </rPr>
          <t>chen:</t>
        </r>
        <r>
          <rPr>
            <sz val="9"/>
            <rFont val="宋体"/>
            <family val="3"/>
            <charset val="134"/>
          </rPr>
          <t xml:space="preserve">
科研（“弗莱雷的解放教育思想及对成人学习的启示”发表于《河北大学成人教育学院学报》三级，一作）+4
科研（“自考与高职教育衔接沟通研究及思考”发表于上海市教育考试院主编的《招生考试研究》三级，一作）+4</t>
        </r>
      </text>
    </comment>
    <comment ref="F120" authorId="11">
      <text>
        <r>
          <rPr>
            <b/>
            <sz val="9"/>
            <color indexed="81"/>
            <rFont val="宋体"/>
            <family val="3"/>
            <charset val="134"/>
          </rPr>
          <t>HP:</t>
        </r>
        <r>
          <rPr>
            <sz val="9"/>
            <color indexed="81"/>
            <rFont val="宋体"/>
            <family val="3"/>
            <charset val="134"/>
          </rPr>
          <t xml:space="preserve">
志愿服务+4
先进团支部成员+2</t>
        </r>
      </text>
    </comment>
    <comment ref="M120" authorId="11">
      <text>
        <r>
          <rPr>
            <b/>
            <sz val="9"/>
            <color rgb="FF000000"/>
            <rFont val="宋体"/>
            <family val="3"/>
            <charset val="134"/>
          </rPr>
          <t>HP:</t>
        </r>
        <r>
          <rPr>
            <sz val="9"/>
            <color rgb="FF000000"/>
            <rFont val="宋体"/>
            <family val="3"/>
            <charset val="134"/>
          </rPr>
          <t xml:space="preserve">
</t>
        </r>
        <r>
          <rPr>
            <sz val="9"/>
            <color rgb="FF000000"/>
            <rFont val="宋体"/>
            <family val="3"/>
            <charset val="134"/>
          </rPr>
          <t>校级“服务省域战略</t>
        </r>
        <r>
          <rPr>
            <sz val="9"/>
            <color rgb="FF000000"/>
            <rFont val="宋体"/>
            <family val="3"/>
            <charset val="134"/>
          </rPr>
          <t xml:space="preserve"> </t>
        </r>
        <r>
          <rPr>
            <sz val="9"/>
            <color rgb="FF000000"/>
            <rFont val="宋体"/>
            <family val="3"/>
            <charset val="134"/>
          </rPr>
          <t>助力共同富裕建设”专项课题立项（主持）</t>
        </r>
        <r>
          <rPr>
            <sz val="9"/>
            <color rgb="FF000000"/>
            <rFont val="宋体"/>
            <family val="3"/>
            <charset val="134"/>
          </rPr>
          <t xml:space="preserve">+2.5
</t>
        </r>
        <r>
          <rPr>
            <sz val="9"/>
            <color rgb="FF000000"/>
            <rFont val="宋体"/>
            <family val="3"/>
            <charset val="134"/>
          </rPr>
          <t>院级课题参与立项</t>
        </r>
        <r>
          <rPr>
            <sz val="9"/>
            <color rgb="FF000000"/>
            <rFont val="宋体"/>
            <family val="3"/>
            <charset val="134"/>
          </rPr>
          <t>+0.625</t>
        </r>
      </text>
    </comment>
    <comment ref="U120" authorId="11">
      <text>
        <r>
          <rPr>
            <b/>
            <sz val="9"/>
            <color indexed="81"/>
            <rFont val="宋体"/>
            <family val="3"/>
            <charset val="134"/>
          </rPr>
          <t>HP:</t>
        </r>
        <r>
          <rPr>
            <sz val="9"/>
            <color indexed="81"/>
            <rFont val="宋体"/>
            <family val="3"/>
            <charset val="134"/>
          </rPr>
          <t xml:space="preserve">
教师教育学院第九届本硕博投篮之星女子组二等奖+1.5
浙江师范大学“百年风华·浙里光影”主题摄影比赛二等奖+1.5
2021年大学生中毒应对科普竞赛活动一等奖+2
党史青年大学习一等奖+2
大学生爱国主义宣传教育活动全国一等奖+2
参与分+0.5
参与分+0.5</t>
        </r>
      </text>
    </comment>
    <comment ref="F121" authorId="11">
      <text>
        <r>
          <rPr>
            <b/>
            <sz val="9"/>
            <color indexed="81"/>
            <rFont val="宋体"/>
            <family val="3"/>
            <charset val="134"/>
          </rPr>
          <t>HP:</t>
        </r>
        <r>
          <rPr>
            <sz val="9"/>
            <color indexed="81"/>
            <rFont val="宋体"/>
            <family val="3"/>
            <charset val="134"/>
          </rPr>
          <t xml:space="preserve">
先进团支部成员+2</t>
        </r>
      </text>
    </comment>
    <comment ref="F122" authorId="11">
      <text>
        <r>
          <rPr>
            <b/>
            <sz val="9"/>
            <color indexed="81"/>
            <rFont val="宋体"/>
            <family val="3"/>
            <charset val="134"/>
          </rPr>
          <t>HP:</t>
        </r>
        <r>
          <rPr>
            <sz val="9"/>
            <color indexed="81"/>
            <rFont val="宋体"/>
            <family val="3"/>
            <charset val="134"/>
          </rPr>
          <t xml:space="preserve">
志愿服务+0.75
先进团支部成员+2</t>
        </r>
      </text>
    </comment>
    <comment ref="M122" authorId="11">
      <text>
        <r>
          <rPr>
            <b/>
            <sz val="9"/>
            <color indexed="81"/>
            <rFont val="宋体"/>
            <family val="3"/>
            <charset val="134"/>
          </rPr>
          <t>HP:</t>
        </r>
        <r>
          <rPr>
            <sz val="9"/>
            <color indexed="81"/>
            <rFont val="宋体"/>
            <family val="3"/>
            <charset val="134"/>
          </rPr>
          <t xml:space="preserve">
院级课题参与立项+0.625</t>
        </r>
      </text>
    </comment>
    <comment ref="U122" authorId="11">
      <text>
        <r>
          <rPr>
            <b/>
            <sz val="9"/>
            <color indexed="81"/>
            <rFont val="宋体"/>
            <family val="3"/>
            <charset val="134"/>
          </rPr>
          <t>HP:</t>
        </r>
        <r>
          <rPr>
            <sz val="9"/>
            <color indexed="81"/>
            <rFont val="宋体"/>
            <family val="3"/>
            <charset val="134"/>
          </rPr>
          <t xml:space="preserve">
参与未获奖+0.5</t>
        </r>
      </text>
    </comment>
    <comment ref="F123" authorId="11">
      <text>
        <r>
          <rPr>
            <b/>
            <sz val="9"/>
            <color indexed="81"/>
            <rFont val="宋体"/>
            <family val="3"/>
            <charset val="134"/>
          </rPr>
          <t>HP:</t>
        </r>
        <r>
          <rPr>
            <sz val="9"/>
            <color indexed="81"/>
            <rFont val="宋体"/>
            <family val="3"/>
            <charset val="134"/>
          </rPr>
          <t xml:space="preserve">
先进团支部成员+2
志愿服务1.25</t>
        </r>
      </text>
    </comment>
    <comment ref="M123" authorId="11">
      <text>
        <r>
          <rPr>
            <b/>
            <sz val="9"/>
            <color indexed="81"/>
            <rFont val="宋体"/>
            <family val="3"/>
            <charset val="134"/>
          </rPr>
          <t>HP:</t>
        </r>
        <r>
          <rPr>
            <sz val="9"/>
            <color indexed="81"/>
            <rFont val="宋体"/>
            <family val="3"/>
            <charset val="134"/>
          </rPr>
          <t xml:space="preserve">
院级课题参与立项+0.625</t>
        </r>
      </text>
    </comment>
    <comment ref="F124" authorId="11">
      <text>
        <r>
          <rPr>
            <b/>
            <sz val="9"/>
            <color indexed="81"/>
            <rFont val="宋体"/>
            <family val="3"/>
            <charset val="134"/>
          </rPr>
          <t>HP:</t>
        </r>
        <r>
          <rPr>
            <sz val="9"/>
            <color indexed="81"/>
            <rFont val="宋体"/>
            <family val="3"/>
            <charset val="134"/>
          </rPr>
          <t xml:space="preserve">
优秀团支部成员+2
最美寝室成员1/3+5
志愿服务+1.9125</t>
        </r>
      </text>
    </comment>
    <comment ref="M124" authorId="11">
      <text>
        <r>
          <rPr>
            <b/>
            <sz val="9"/>
            <color indexed="81"/>
            <rFont val="宋体"/>
            <family val="3"/>
            <charset val="134"/>
          </rPr>
          <t>HP:</t>
        </r>
        <r>
          <rPr>
            <sz val="9"/>
            <color indexed="81"/>
            <rFont val="宋体"/>
            <family val="3"/>
            <charset val="134"/>
          </rPr>
          <t xml:space="preserve">
院级课题立项负责人+1.25
院级课题立项参与+0.625</t>
        </r>
      </text>
    </comment>
    <comment ref="N124" authorId="11">
      <text>
        <r>
          <rPr>
            <b/>
            <sz val="9"/>
            <color indexed="81"/>
            <rFont val="宋体"/>
            <family val="3"/>
            <charset val="134"/>
          </rPr>
          <t>HP:</t>
        </r>
        <r>
          <rPr>
            <sz val="9"/>
            <color indexed="81"/>
            <rFont val="宋体"/>
            <family val="3"/>
            <charset val="134"/>
          </rPr>
          <t xml:space="preserve">
“教育学术研究中的“理论框架”运用问题及其建构”发表于《全球教育展望》二级，二作导师一作+20
“优秀全球教师具有怎样的基本特质?——以60位“全球教师奖”候选人为例”发表于《基础教育》三级，二作导师一作+4</t>
        </r>
      </text>
    </comment>
    <comment ref="U124" authorId="11">
      <text>
        <r>
          <rPr>
            <b/>
            <sz val="9"/>
            <color indexed="81"/>
            <rFont val="宋体"/>
            <family val="3"/>
            <charset val="134"/>
          </rPr>
          <t>HP:</t>
        </r>
        <r>
          <rPr>
            <sz val="9"/>
            <color indexed="81"/>
            <rFont val="宋体"/>
            <family val="3"/>
            <charset val="134"/>
          </rPr>
          <t xml:space="preserve">
人人学术报告优秀报告人+1
参与未获奖+0.5
参加教师教育学院第三十期“相关斋”，张华龙《教学实践的自主变革》+0.5</t>
        </r>
      </text>
    </comment>
    <comment ref="F125" authorId="11">
      <text>
        <r>
          <rPr>
            <b/>
            <sz val="9"/>
            <color indexed="81"/>
            <rFont val="宋体"/>
            <family val="3"/>
            <charset val="134"/>
          </rPr>
          <t>HP:</t>
        </r>
        <r>
          <rPr>
            <sz val="9"/>
            <color indexed="81"/>
            <rFont val="宋体"/>
            <family val="3"/>
            <charset val="134"/>
          </rPr>
          <t xml:space="preserve">
志愿服务+0.75
学生工作考核合格+6
优秀学生党建信息员+4
最美寝室成员1/3+5
先进团支部成员+2
院级优秀团干+4</t>
        </r>
      </text>
    </comment>
    <comment ref="M125" authorId="11">
      <text>
        <r>
          <rPr>
            <b/>
            <sz val="9"/>
            <color indexed="81"/>
            <rFont val="宋体"/>
            <family val="3"/>
            <charset val="134"/>
          </rPr>
          <t>HP:</t>
        </r>
        <r>
          <rPr>
            <sz val="9"/>
            <color indexed="81"/>
            <rFont val="宋体"/>
            <family val="3"/>
            <charset val="134"/>
          </rPr>
          <t xml:space="preserve">
HP:
第九届院级课题主持、结项+1.25
第十届课题主持立项+1.25
第十届课题参与立项+0.625
主持浙江省大学生新苗人才计划项目结题，负责人，排名1/3，项目编号： 2021R404060+10</t>
        </r>
      </text>
    </comment>
    <comment ref="N125" authorId="11">
      <text>
        <r>
          <rPr>
            <b/>
            <sz val="9"/>
            <color indexed="81"/>
            <rFont val="宋体"/>
            <family val="3"/>
            <charset val="134"/>
          </rPr>
          <t>HP:</t>
        </r>
        <r>
          <rPr>
            <sz val="9"/>
            <color indexed="81"/>
            <rFont val="宋体"/>
            <family val="3"/>
            <charset val="134"/>
          </rPr>
          <t xml:space="preserve">
The Application of Total Physical Response Method (TPR) in Preschool Children’s English Teaching 发表于《Theory and Practice in Language Studies》，三级，独作）+4</t>
        </r>
      </text>
    </comment>
    <comment ref="F126" authorId="11">
      <text>
        <r>
          <rPr>
            <b/>
            <sz val="9"/>
            <color indexed="81"/>
            <rFont val="宋体"/>
            <family val="3"/>
            <charset val="134"/>
          </rPr>
          <t>HP:</t>
        </r>
        <r>
          <rPr>
            <sz val="9"/>
            <color indexed="81"/>
            <rFont val="宋体"/>
            <family val="3"/>
            <charset val="134"/>
          </rPr>
          <t xml:space="preserve">
先进团支部成员+2
志愿服务+3.75
最美寝室成员1/3+5
班委考评优秀+6
校级社团会长+</t>
        </r>
        <r>
          <rPr>
            <sz val="9"/>
            <color indexed="81"/>
            <rFont val="宋体"/>
            <family val="3"/>
            <charset val="134"/>
          </rPr>
          <t>3</t>
        </r>
        <r>
          <rPr>
            <sz val="9"/>
            <color indexed="81"/>
            <rFont val="宋体"/>
            <family val="3"/>
            <charset val="134"/>
          </rPr>
          <t xml:space="preserve">
</t>
        </r>
      </text>
    </comment>
    <comment ref="M126" authorId="11">
      <text>
        <r>
          <rPr>
            <b/>
            <sz val="9"/>
            <color indexed="81"/>
            <rFont val="宋体"/>
            <family val="3"/>
            <charset val="134"/>
          </rPr>
          <t>HP:</t>
        </r>
        <r>
          <rPr>
            <sz val="9"/>
            <color indexed="81"/>
            <rFont val="宋体"/>
            <family val="3"/>
            <charset val="134"/>
          </rPr>
          <t xml:space="preserve">
第九届院级课题主持、结项+1.25
第十届课题主持立项+1.25
第十届课题参与立项+0.625</t>
        </r>
      </text>
    </comment>
    <comment ref="U126" authorId="11">
      <text>
        <r>
          <rPr>
            <b/>
            <sz val="9"/>
            <color indexed="81"/>
            <rFont val="宋体"/>
            <family val="3"/>
            <charset val="134"/>
          </rPr>
          <t>HP:</t>
        </r>
        <r>
          <rPr>
            <sz val="9"/>
            <color indexed="81"/>
            <rFont val="宋体"/>
            <family val="3"/>
            <charset val="134"/>
          </rPr>
          <t xml:space="preserve">
院微团课大赛三等奖+</t>
        </r>
        <r>
          <rPr>
            <sz val="9"/>
            <color indexed="81"/>
            <rFont val="宋体"/>
            <family val="3"/>
            <charset val="134"/>
          </rPr>
          <t>0.5</t>
        </r>
      </text>
    </comment>
    <comment ref="F127" authorId="12">
      <text>
        <r>
          <rPr>
            <b/>
            <sz val="9"/>
            <color indexed="81"/>
            <rFont val="宋体"/>
            <family val="3"/>
            <charset val="134"/>
          </rPr>
          <t>WM:</t>
        </r>
        <r>
          <rPr>
            <sz val="9"/>
            <color indexed="81"/>
            <rFont val="宋体"/>
            <family val="3"/>
            <charset val="134"/>
          </rPr>
          <t xml:space="preserve">
志愿服务（8h）+0.5先进团支部+2
电动车违停1次-2</t>
        </r>
      </text>
    </comment>
    <comment ref="N127" authorId="12">
      <text>
        <r>
          <rPr>
            <b/>
            <sz val="9"/>
            <color indexed="81"/>
            <rFont val="宋体"/>
            <family val="3"/>
            <charset val="134"/>
          </rPr>
          <t>WM:</t>
        </r>
        <r>
          <rPr>
            <sz val="9"/>
            <color indexed="81"/>
            <rFont val="宋体"/>
            <family val="3"/>
            <charset val="134"/>
          </rPr>
          <t xml:space="preserve">
科研（“高校教师绩效管理的伦理风险及其规避研究”发表于《浙江师范大学》二级，二作导师一作+20</t>
        </r>
      </text>
    </comment>
    <comment ref="O127" authorId="12">
      <text>
        <r>
          <rPr>
            <b/>
            <sz val="9"/>
            <color indexed="81"/>
            <rFont val="宋体"/>
            <family val="3"/>
            <charset val="134"/>
          </rPr>
          <t>WM:</t>
        </r>
        <r>
          <rPr>
            <sz val="9"/>
            <color indexed="81"/>
            <rFont val="宋体"/>
            <family val="3"/>
            <charset val="134"/>
          </rPr>
          <t xml:space="preserve">
创新创业大赛：“青树园”环保课程开发项目 优胜奖成员+0.5</t>
        </r>
      </text>
    </comment>
    <comment ref="F128" authorId="12">
      <text>
        <r>
          <rPr>
            <b/>
            <sz val="9"/>
            <color indexed="81"/>
            <rFont val="宋体"/>
            <family val="3"/>
            <charset val="134"/>
          </rPr>
          <t>WM:</t>
        </r>
        <r>
          <rPr>
            <sz val="9"/>
            <color indexed="81"/>
            <rFont val="宋体"/>
            <family val="3"/>
            <charset val="134"/>
          </rPr>
          <t xml:space="preserve">
志愿服务（31小时）+3.375    
学生工作（B类班级班长，考核优秀）+9   
先进团支部+2
</t>
        </r>
      </text>
    </comment>
    <comment ref="U128" authorId="12">
      <text>
        <r>
          <rPr>
            <b/>
            <sz val="9"/>
            <color indexed="81"/>
            <rFont val="宋体"/>
            <family val="3"/>
            <charset val="134"/>
          </rPr>
          <t>WM:</t>
        </r>
        <r>
          <rPr>
            <sz val="9"/>
            <color indexed="81"/>
            <rFont val="宋体"/>
            <family val="3"/>
            <charset val="134"/>
          </rPr>
          <t xml:space="preserve">
综合性比赛（端午节活动，参赛）  +0.5  
教师教育学院文创设计大赛（参赛）+0.5
</t>
        </r>
      </text>
    </comment>
    <comment ref="F129" authorId="12">
      <text>
        <r>
          <rPr>
            <b/>
            <sz val="9"/>
            <color indexed="81"/>
            <rFont val="宋体"/>
            <family val="3"/>
            <charset val="134"/>
          </rPr>
          <t>WM:</t>
        </r>
        <r>
          <rPr>
            <sz val="9"/>
            <color indexed="81"/>
            <rFont val="宋体"/>
            <family val="3"/>
            <charset val="134"/>
          </rPr>
          <t xml:space="preserve">
志愿服务（8小时）+0.5
先进团支部+2</t>
        </r>
      </text>
    </comment>
    <comment ref="M129" authorId="12">
      <text>
        <r>
          <rPr>
            <b/>
            <sz val="9"/>
            <color indexed="81"/>
            <rFont val="宋体"/>
            <family val="3"/>
            <charset val="134"/>
          </rPr>
          <t>WM:
科研（校级课题：以普惠性人力资本提升助力共同富裕建设的路径研究，排名3/5）立项+1.25</t>
        </r>
        <r>
          <rPr>
            <sz val="9"/>
            <color indexed="81"/>
            <rFont val="宋体"/>
            <family val="3"/>
            <charset val="134"/>
          </rPr>
          <t xml:space="preserve">
科研（校级课题：“挟爱而育”：流动儿童家庭教养方式的生成机制及政策建议——浙江省某流动儿童学校的案例研究,排名4/5）立项+1.25    
科研（院级课题：教育生态视域下校外培训机构的治理问题与政策应对研究） 结题 
科研（院级课题：父母教育期望对农村留守儿童能力发展的影响——基于ceps数据的实证分析） 结题    +0.625</t>
        </r>
      </text>
    </comment>
    <comment ref="N129" authorId="12">
      <text>
        <r>
          <rPr>
            <b/>
            <sz val="9"/>
            <color indexed="81"/>
            <rFont val="宋体"/>
            <family val="3"/>
            <charset val="134"/>
          </rPr>
          <t>WM:</t>
        </r>
        <r>
          <rPr>
            <sz val="9"/>
            <color indexed="81"/>
            <rFont val="宋体"/>
            <family val="3"/>
            <charset val="134"/>
          </rPr>
          <t xml:space="preserve">
科研（“论文名称十九大以来国家教育政策的图式、意涵和发展走向”发表于《教育发展研究》 权威期刊B，二作，导师一作）+40
教育政策参考《共同富裕中浙江高等教育的突出短板》副省级批示，二作，导师一作+20</t>
        </r>
      </text>
    </comment>
    <comment ref="F130" authorId="12">
      <text>
        <r>
          <rPr>
            <b/>
            <sz val="9"/>
            <color rgb="FF000000"/>
            <rFont val="宋体"/>
            <family val="3"/>
            <charset val="134"/>
          </rPr>
          <t>WM:</t>
        </r>
        <r>
          <rPr>
            <sz val="9"/>
            <color rgb="FF000000"/>
            <rFont val="宋体"/>
            <family val="3"/>
            <charset val="134"/>
          </rPr>
          <t xml:space="preserve">
</t>
        </r>
        <r>
          <rPr>
            <sz val="9"/>
            <color rgb="FF000000"/>
            <rFont val="宋体"/>
            <family val="3"/>
            <charset val="134"/>
          </rPr>
          <t>志愿服务（</t>
        </r>
        <r>
          <rPr>
            <sz val="9"/>
            <color rgb="FF000000"/>
            <rFont val="宋体"/>
            <family val="3"/>
            <charset val="134"/>
          </rPr>
          <t>13</t>
        </r>
        <r>
          <rPr>
            <sz val="9"/>
            <color rgb="FF000000"/>
            <rFont val="宋体"/>
            <family val="3"/>
            <charset val="134"/>
          </rPr>
          <t>小时）</t>
        </r>
        <r>
          <rPr>
            <sz val="9"/>
            <color rgb="FF000000"/>
            <rFont val="宋体"/>
            <family val="3"/>
            <charset val="134"/>
          </rPr>
          <t xml:space="preserve"> +1.125   
</t>
        </r>
        <r>
          <rPr>
            <sz val="9"/>
            <color rgb="FF000000"/>
            <rFont val="宋体"/>
            <family val="3"/>
            <charset val="134"/>
          </rPr>
          <t>先进团支部</t>
        </r>
        <r>
          <rPr>
            <sz val="9"/>
            <color rgb="FF000000"/>
            <rFont val="宋体"/>
            <family val="3"/>
            <charset val="134"/>
          </rPr>
          <t xml:space="preserve">  +2  
</t>
        </r>
        <r>
          <rPr>
            <sz val="9"/>
            <color rgb="FF000000"/>
            <rFont val="宋体"/>
            <family val="3"/>
            <charset val="134"/>
          </rPr>
          <t>文明寝室</t>
        </r>
        <r>
          <rPr>
            <sz val="9"/>
            <color rgb="FF000000"/>
            <rFont val="宋体"/>
            <family val="3"/>
            <charset val="134"/>
          </rPr>
          <t>221</t>
        </r>
        <r>
          <rPr>
            <sz val="9"/>
            <color rgb="FF000000"/>
            <rFont val="宋体"/>
            <family val="3"/>
            <charset val="134"/>
          </rPr>
          <t>宿舍</t>
        </r>
        <r>
          <rPr>
            <sz val="9"/>
            <color rgb="FF000000"/>
            <rFont val="宋体"/>
            <family val="3"/>
            <charset val="134"/>
          </rPr>
          <t xml:space="preserve"> +5   
</t>
        </r>
        <r>
          <rPr>
            <sz val="9"/>
            <color rgb="FF000000"/>
            <rFont val="宋体"/>
            <family val="3"/>
            <charset val="134"/>
          </rPr>
          <t>电动车违停</t>
        </r>
        <r>
          <rPr>
            <sz val="9"/>
            <color rgb="FF000000"/>
            <rFont val="宋体"/>
            <family val="3"/>
            <charset val="134"/>
          </rPr>
          <t>2</t>
        </r>
        <r>
          <rPr>
            <sz val="9"/>
            <color rgb="FF000000"/>
            <rFont val="宋体"/>
            <family val="3"/>
            <charset val="134"/>
          </rPr>
          <t>次</t>
        </r>
        <r>
          <rPr>
            <sz val="9"/>
            <color rgb="FF000000"/>
            <rFont val="宋体"/>
            <family val="3"/>
            <charset val="134"/>
          </rPr>
          <t xml:space="preserve"> —4
</t>
        </r>
      </text>
    </comment>
    <comment ref="F131" authorId="12">
      <text>
        <r>
          <rPr>
            <b/>
            <sz val="9"/>
            <color indexed="81"/>
            <rFont val="宋体"/>
            <family val="3"/>
            <charset val="134"/>
          </rPr>
          <t>WM:</t>
        </r>
        <r>
          <rPr>
            <sz val="9"/>
            <color indexed="81"/>
            <rFont val="宋体"/>
            <family val="3"/>
            <charset val="134"/>
          </rPr>
          <t xml:space="preserve">
荣誉加分（校级最美寝室成员） +5   
志愿服务（4小时）    
先进团支部+2
</t>
        </r>
      </text>
    </comment>
    <comment ref="M131" authorId="12">
      <text>
        <r>
          <rPr>
            <b/>
            <sz val="9"/>
            <color indexed="81"/>
            <rFont val="宋体"/>
            <family val="3"/>
            <charset val="134"/>
          </rPr>
          <t>WM:</t>
        </r>
        <r>
          <rPr>
            <sz val="9"/>
            <color indexed="81"/>
            <rFont val="宋体"/>
            <family val="3"/>
            <charset val="134"/>
          </rPr>
          <t xml:space="preserve">
科研（项目：研究生助力共同富裕专题，以普惠性人力资本提升助力共同富裕建设的路径研究，校级，项目成员，立项）    1.25
科研（项目：教师教育学院第九期院级课题教育生态视域下校外培训机构的治理问题与政策应对研究，项目成员，结题)    +0。625</t>
        </r>
      </text>
    </comment>
    <comment ref="F132" authorId="12">
      <text>
        <r>
          <rPr>
            <b/>
            <sz val="9"/>
            <color indexed="81"/>
            <rFont val="宋体"/>
            <family val="3"/>
            <charset val="134"/>
          </rPr>
          <t>WM:</t>
        </r>
        <r>
          <rPr>
            <sz val="9"/>
            <color indexed="81"/>
            <rFont val="宋体"/>
            <family val="3"/>
            <charset val="134"/>
          </rPr>
          <t xml:space="preserve">
荣誉加分（文明寝室）+3 
志愿服务（6小时） +0.25
院级先进团支部 +2
</t>
        </r>
      </text>
    </comment>
    <comment ref="M132" authorId="12">
      <text>
        <r>
          <rPr>
            <b/>
            <sz val="9"/>
            <color indexed="81"/>
            <rFont val="宋体"/>
            <family val="3"/>
            <charset val="134"/>
          </rPr>
          <t>WM:</t>
        </r>
        <r>
          <rPr>
            <sz val="9"/>
            <color indexed="81"/>
            <rFont val="宋体"/>
            <family val="3"/>
            <charset val="134"/>
          </rPr>
          <t xml:space="preserve">
教师教育学院第九期课题结题《父母教育期望对农村留守儿童能力发展的影响——基于ceps数据的实证分析》，负责人 +1.25 
教师教育学院第九期课题结题《教育生态视域下校外培训机构的治理问题与政策应对研究》，成员+0.625 
教师教育学院第十期课题立项《“双减”政策背景下家庭教育投入行为与青少年发展研究》，负责人+1.25 
教师教育学院第十期课题立项《情境感知支持下在线学习者的情感识别及其干预应用》，成员+0.625 
浙江师范大学共同富裕校课题立项《以普惠性人力资本提升助力共同富裕建设的路径研究》，负责人+2.5 
浙江师范大学共同富裕校课题立项《“挟爱而育”：流动儿童家庭教养方式的生成机制及政策建议——浙江省某流动儿童学校的案例研究》，成员+1.25 </t>
        </r>
      </text>
    </comment>
    <comment ref="N132" authorId="12">
      <text>
        <r>
          <rPr>
            <b/>
            <sz val="9"/>
            <color indexed="81"/>
            <rFont val="宋体"/>
            <family val="3"/>
            <charset val="134"/>
          </rPr>
          <t>WM:</t>
        </r>
        <r>
          <rPr>
            <sz val="9"/>
            <color indexed="81"/>
            <rFont val="宋体"/>
            <family val="3"/>
            <charset val="134"/>
          </rPr>
          <t xml:space="preserve">
三级期刊《教育经济评论》中发表《父母教育期望对留守儿童能力发展的影响》，2/2（导师一作）+4 
一级期刊《PeerJ》中发表《The effects of university students' fragmented reading on cognitive development in the new media age: evidence from Chinese higher education》，+15 
</t>
        </r>
      </text>
    </comment>
    <comment ref="F133" authorId="12">
      <text>
        <r>
          <rPr>
            <b/>
            <sz val="9"/>
            <color indexed="81"/>
            <rFont val="宋体"/>
            <family val="3"/>
            <charset val="134"/>
          </rPr>
          <t>WM:</t>
        </r>
        <r>
          <rPr>
            <sz val="9"/>
            <color indexed="81"/>
            <rFont val="宋体"/>
            <family val="3"/>
            <charset val="134"/>
          </rPr>
          <t xml:space="preserve">
荣誉加分（校级最美寝室成员）+5
志愿服务（9小时）+0.625
先进团支部+2</t>
        </r>
      </text>
    </comment>
    <comment ref="M133" authorId="12">
      <text>
        <r>
          <rPr>
            <b/>
            <sz val="9"/>
            <color indexed="81"/>
            <rFont val="宋体"/>
            <family val="3"/>
            <charset val="134"/>
          </rPr>
          <t>WM:</t>
        </r>
        <r>
          <rPr>
            <sz val="9"/>
            <color indexed="81"/>
            <rFont val="宋体"/>
            <family val="3"/>
            <charset val="134"/>
          </rPr>
          <t xml:space="preserve">
科研（项目：Y202147588 “双减”政策下教育培训机构的新业态研究 浙江省教育厅，项目负责人，立项+结题） +10    
科研（项目：研究生助力共同富裕专题，以普惠性人力资本提升助力共同富裕建设的路径研究，校级，项目成员，立项）+1.25    
科研（项目：教师教育学院第九期院级课题教育生态视域下校外培训机构的治理问题与政策应对研究，项目负责人，结题)  +1.25  
科研（项目：教师教育学院第九期院级课题父母教育期望对农村留守儿童能力发展的影响——基于ceps数据的实证分析，项目成员，结题) +0.625
</t>
        </r>
      </text>
    </comment>
    <comment ref="N133" authorId="12">
      <text>
        <r>
          <rPr>
            <b/>
            <sz val="9"/>
            <color indexed="81"/>
            <rFont val="宋体"/>
            <family val="3"/>
            <charset val="134"/>
          </rPr>
          <t>WM:</t>
        </r>
        <r>
          <rPr>
            <sz val="9"/>
            <color indexed="81"/>
            <rFont val="宋体"/>
            <family val="3"/>
            <charset val="134"/>
          </rPr>
          <t xml:space="preserve">
科研（““双减”政策下校外培训机构治理的生态检视：问题与策略”发表于《继续教育研究》三级，二作导师一作）+4
科研（““双减”背景下的校外培训及其机构治理——基于教育生态危机的视角”发表于《浙江师范大学学报（社科版）》二级，二作浙江师范大学博士一作）+10</t>
        </r>
      </text>
    </comment>
    <comment ref="O133" authorId="12">
      <text>
        <r>
          <rPr>
            <b/>
            <sz val="9"/>
            <color indexed="81"/>
            <rFont val="宋体"/>
            <family val="3"/>
            <charset val="134"/>
          </rPr>
          <t>WM:</t>
        </r>
        <r>
          <rPr>
            <sz val="9"/>
            <color indexed="81"/>
            <rFont val="宋体"/>
            <family val="3"/>
            <charset val="134"/>
          </rPr>
          <t xml:space="preserve">
科研（学科竞赛：浙江师范大学创新创业大赛铜奖，排名1/2）+5</t>
        </r>
      </text>
    </comment>
    <comment ref="U133" authorId="12">
      <text>
        <r>
          <rPr>
            <b/>
            <sz val="9"/>
            <color indexed="81"/>
            <rFont val="宋体"/>
            <family val="3"/>
            <charset val="134"/>
          </rPr>
          <t>WM:</t>
        </r>
        <r>
          <rPr>
            <sz val="9"/>
            <color indexed="81"/>
            <rFont val="宋体"/>
            <family val="3"/>
            <charset val="134"/>
          </rPr>
          <t xml:space="preserve">
综合性比赛（人人学术汇报优秀人）  +1  
综合性比赛（微团课）+0.5    
党员考研帮扶岗 优秀
+1.5</t>
        </r>
      </text>
    </comment>
    <comment ref="F134" authorId="7">
      <text>
        <r>
          <rPr>
            <b/>
            <sz val="9"/>
            <color indexed="81"/>
            <rFont val="宋体"/>
            <family val="3"/>
            <charset val="134"/>
          </rPr>
          <t>ssy:</t>
        </r>
        <r>
          <rPr>
            <sz val="9"/>
            <color indexed="81"/>
            <rFont val="宋体"/>
            <family val="3"/>
            <charset val="134"/>
          </rPr>
          <t xml:space="preserve">
人人学术优秀奖 1
先进团支部 2
志愿时长(8小时)</t>
        </r>
        <r>
          <rPr>
            <sz val="9"/>
            <color indexed="81"/>
            <rFont val="宋体"/>
            <family val="3"/>
            <charset val="134"/>
          </rPr>
          <t>0.5</t>
        </r>
      </text>
    </comment>
    <comment ref="M134" authorId="7">
      <text>
        <r>
          <rPr>
            <b/>
            <sz val="9"/>
            <color indexed="81"/>
            <rFont val="宋体"/>
            <family val="3"/>
            <charset val="134"/>
          </rPr>
          <t>ssy:</t>
        </r>
        <r>
          <rPr>
            <sz val="9"/>
            <color indexed="81"/>
            <rFont val="宋体"/>
            <family val="3"/>
            <charset val="134"/>
          </rPr>
          <t xml:space="preserve">
科研（浙江师范大学教师教育学院第十期学生课外学术科技活动课题《责任担当意识在小学语文教学中的培育——以统编版小学语文教科书的英雄人物为视角》成员）0.625</t>
        </r>
      </text>
    </comment>
    <comment ref="N134" authorId="7">
      <text>
        <r>
          <rPr>
            <b/>
            <sz val="9"/>
            <color indexed="81"/>
            <rFont val="宋体"/>
            <family val="3"/>
            <charset val="134"/>
          </rPr>
          <t>ssy:</t>
        </r>
        <r>
          <rPr>
            <sz val="9"/>
            <color indexed="81"/>
            <rFont val="宋体"/>
            <family val="3"/>
            <charset val="134"/>
          </rPr>
          <t xml:space="preserve">
科研（“参与性课堂沉默：要义、特征及其价值”发表于《中小学教材教学》发表时间：2021年第12期，导师一作，本人二作（中国人民大学报刊复印资料文摘类期刊《教育学文摘》2022年第1期已转载，二级） 20</t>
        </r>
      </text>
    </comment>
    <comment ref="F135" authorId="9">
      <text>
        <r>
          <rPr>
            <b/>
            <sz val="9"/>
            <color indexed="81"/>
            <rFont val="宋体"/>
            <family val="3"/>
            <charset val="134"/>
          </rPr>
          <t>yangmei Li:</t>
        </r>
        <r>
          <rPr>
            <sz val="9"/>
            <color indexed="81"/>
            <rFont val="宋体"/>
            <family val="3"/>
            <charset val="134"/>
          </rPr>
          <t xml:space="preserve">
志愿服务（11小时）0.875；学生工作（党支书，考核优秀）9；荣誉加分（2021-2022学年院级先进团支部）2；</t>
        </r>
      </text>
    </comment>
    <comment ref="M135" authorId="9">
      <text>
        <r>
          <rPr>
            <b/>
            <sz val="9"/>
            <color indexed="81"/>
            <rFont val="宋体"/>
            <family val="3"/>
            <charset val="134"/>
          </rPr>
          <t>yangmei Li:</t>
        </r>
        <r>
          <rPr>
            <sz val="9"/>
            <color indexed="81"/>
            <rFont val="宋体"/>
            <family val="3"/>
            <charset val="134"/>
          </rPr>
          <t xml:space="preserve">
科研（课题立项：教师教育学院第十期院级课题《德国职业教育“走进非洲”政策研究：以埃塞俄比亚为例》，负责人，1/4)1.25；科研（第十期院级课题立项“日本国际协力机构对非基础教育援助项目评估体系研究”）成员0.625</t>
        </r>
      </text>
    </comment>
    <comment ref="N135" authorId="9">
      <text>
        <r>
          <rPr>
            <b/>
            <sz val="9"/>
            <color indexed="81"/>
            <rFont val="宋体"/>
            <family val="3"/>
            <charset val="134"/>
          </rPr>
          <t>yangmei Li:</t>
        </r>
        <r>
          <rPr>
            <sz val="9"/>
            <color indexed="81"/>
            <rFont val="宋体"/>
            <family val="3"/>
            <charset val="134"/>
          </rPr>
          <t xml:space="preserve">
科研（论文名称：“政策及要素分析视角下21世纪中美高等教育国际化特征比较”发表于《黑龙江高教研究》三级，二作导师一作）4</t>
        </r>
      </text>
    </comment>
    <comment ref="U135" authorId="9">
      <text>
        <r>
          <rPr>
            <b/>
            <sz val="9"/>
            <color indexed="81"/>
            <rFont val="宋体"/>
            <family val="3"/>
            <charset val="134"/>
          </rPr>
          <t>yangmei Li:</t>
        </r>
        <r>
          <rPr>
            <sz val="9"/>
            <color indexed="81"/>
            <rFont val="宋体"/>
            <family val="3"/>
            <charset val="134"/>
          </rPr>
          <t xml:space="preserve">
2021-2022学年研究生人人学术报告优秀报告人1；浙江师范大学教师教育学院党员先锋岗活动“先进个人”1.5</t>
        </r>
      </text>
    </comment>
    <comment ref="F136" authorId="6">
      <text>
        <r>
          <rPr>
            <b/>
            <sz val="9"/>
            <color indexed="81"/>
            <rFont val="宋体"/>
            <family val="3"/>
            <charset val="134"/>
          </rPr>
          <t>lenovo:</t>
        </r>
        <r>
          <rPr>
            <sz val="9"/>
            <color indexed="81"/>
            <rFont val="宋体"/>
            <family val="3"/>
            <charset val="134"/>
          </rPr>
          <t xml:space="preserve">
优秀团支部、班干部、校级优秀团员、志愿服务</t>
        </r>
      </text>
    </comment>
    <comment ref="U136" authorId="6">
      <text>
        <r>
          <rPr>
            <b/>
            <sz val="9"/>
            <color indexed="81"/>
            <rFont val="宋体"/>
            <family val="3"/>
            <charset val="134"/>
          </rPr>
          <t>lenovo:</t>
        </r>
        <r>
          <rPr>
            <sz val="9"/>
            <color indexed="81"/>
            <rFont val="宋体"/>
            <family val="3"/>
            <charset val="134"/>
          </rPr>
          <t xml:space="preserve">
人人学术汇报优秀汇报人</t>
        </r>
      </text>
    </comment>
    <comment ref="F137" authorId="4">
      <text>
        <r>
          <rPr>
            <b/>
            <sz val="9"/>
            <color indexed="81"/>
            <rFont val="宋体"/>
            <family val="3"/>
            <charset val="134"/>
          </rPr>
          <t>dell:</t>
        </r>
        <r>
          <rPr>
            <sz val="9"/>
            <color indexed="81"/>
            <rFont val="宋体"/>
            <family val="3"/>
            <charset val="134"/>
          </rPr>
          <t xml:space="preserve">
寝室整改-3
志愿者-2
</t>
        </r>
      </text>
    </comment>
    <comment ref="F138" authorId="4">
      <text>
        <r>
          <rPr>
            <b/>
            <sz val="9"/>
            <color indexed="81"/>
            <rFont val="宋体"/>
            <family val="3"/>
            <charset val="134"/>
          </rPr>
          <t>dell:</t>
        </r>
        <r>
          <rPr>
            <sz val="9"/>
            <color indexed="81"/>
            <rFont val="宋体"/>
            <family val="3"/>
            <charset val="134"/>
          </rPr>
          <t xml:space="preserve">
志愿者+1.25，寝室整改-3</t>
        </r>
      </text>
    </comment>
    <comment ref="N138" authorId="4">
      <text>
        <r>
          <rPr>
            <b/>
            <sz val="9"/>
            <color indexed="81"/>
            <rFont val="宋体"/>
            <family val="3"/>
            <charset val="134"/>
          </rPr>
          <t>dell:</t>
        </r>
        <r>
          <rPr>
            <sz val="9"/>
            <color indexed="81"/>
            <rFont val="宋体"/>
            <family val="3"/>
            <charset val="134"/>
          </rPr>
          <t xml:space="preserve">
权威A+60</t>
        </r>
      </text>
    </comment>
    <comment ref="F139" authorId="4">
      <text>
        <r>
          <rPr>
            <b/>
            <sz val="9"/>
            <color indexed="81"/>
            <rFont val="宋体"/>
            <family val="3"/>
            <charset val="134"/>
          </rPr>
          <t>dell:</t>
        </r>
        <r>
          <rPr>
            <sz val="9"/>
            <color indexed="81"/>
            <rFont val="宋体"/>
            <family val="3"/>
            <charset val="134"/>
          </rPr>
          <t xml:space="preserve">
寝室整改负责人-5</t>
        </r>
      </text>
    </comment>
    <comment ref="F140" authorId="4">
      <text>
        <r>
          <rPr>
            <b/>
            <sz val="9"/>
            <color indexed="81"/>
            <rFont val="宋体"/>
            <family val="3"/>
            <charset val="134"/>
          </rPr>
          <t>dell:</t>
        </r>
        <r>
          <rPr>
            <sz val="9"/>
            <color indexed="81"/>
            <rFont val="宋体"/>
            <family val="3"/>
            <charset val="134"/>
          </rPr>
          <t xml:space="preserve">
寝室整改-5；志愿者-2</t>
        </r>
      </text>
    </comment>
    <comment ref="F141" authorId="4">
      <text>
        <r>
          <rPr>
            <b/>
            <sz val="9"/>
            <color indexed="81"/>
            <rFont val="宋体"/>
            <family val="3"/>
            <charset val="134"/>
          </rPr>
          <t>dell:</t>
        </r>
        <r>
          <rPr>
            <sz val="9"/>
            <color indexed="81"/>
            <rFont val="宋体"/>
            <family val="3"/>
            <charset val="134"/>
          </rPr>
          <t xml:space="preserve">
志愿者+0.25</t>
        </r>
      </text>
    </comment>
    <comment ref="N141" authorId="4">
      <text>
        <r>
          <rPr>
            <b/>
            <sz val="9"/>
            <color indexed="81"/>
            <rFont val="宋体"/>
            <family val="3"/>
            <charset val="134"/>
          </rPr>
          <t>dell:</t>
        </r>
        <r>
          <rPr>
            <sz val="9"/>
            <color indexed="81"/>
            <rFont val="宋体"/>
            <family val="3"/>
            <charset val="134"/>
          </rPr>
          <t xml:space="preserve">
一级期刊+30</t>
        </r>
      </text>
    </comment>
    <comment ref="F142" authorId="4">
      <text>
        <r>
          <rPr>
            <b/>
            <sz val="9"/>
            <color indexed="81"/>
            <rFont val="宋体"/>
            <family val="3"/>
            <charset val="134"/>
          </rPr>
          <t>dell:</t>
        </r>
        <r>
          <rPr>
            <sz val="9"/>
            <color indexed="81"/>
            <rFont val="宋体"/>
            <family val="3"/>
            <charset val="134"/>
          </rPr>
          <t xml:space="preserve">
电动车违停2次-4，寝室整改-5；志愿者-2</t>
        </r>
      </text>
    </comment>
    <comment ref="F143" authorId="4">
      <text>
        <r>
          <rPr>
            <b/>
            <sz val="9"/>
            <color indexed="81"/>
            <rFont val="宋体"/>
            <family val="3"/>
            <charset val="134"/>
          </rPr>
          <t>dell:</t>
        </r>
        <r>
          <rPr>
            <sz val="9"/>
            <color indexed="81"/>
            <rFont val="宋体"/>
            <family val="3"/>
            <charset val="134"/>
          </rPr>
          <t xml:space="preserve">
志愿者+3.5
班长（优秀）+9，（班委兼职不加分；安全信息员+4），
院优秀团员+4，</t>
        </r>
      </text>
    </comment>
    <comment ref="U143" authorId="4">
      <text>
        <r>
          <rPr>
            <b/>
            <sz val="9"/>
            <color indexed="81"/>
            <rFont val="宋体"/>
            <family val="3"/>
            <charset val="134"/>
          </rPr>
          <t>dell:</t>
        </r>
        <r>
          <rPr>
            <sz val="9"/>
            <color indexed="81"/>
            <rFont val="宋体"/>
            <family val="3"/>
            <charset val="134"/>
          </rPr>
          <t xml:space="preserve">
优秀汇报人+1</t>
        </r>
      </text>
    </comment>
    <comment ref="F144" authorId="4">
      <text>
        <r>
          <rPr>
            <b/>
            <sz val="9"/>
            <color indexed="81"/>
            <rFont val="宋体"/>
            <family val="3"/>
            <charset val="134"/>
          </rPr>
          <t>dell:</t>
        </r>
        <r>
          <rPr>
            <sz val="9"/>
            <color indexed="81"/>
            <rFont val="宋体"/>
            <family val="3"/>
            <charset val="134"/>
          </rPr>
          <t xml:space="preserve">
志愿者+1.5</t>
        </r>
      </text>
    </comment>
    <comment ref="F145" authorId="4">
      <text>
        <r>
          <rPr>
            <b/>
            <sz val="9"/>
            <color indexed="81"/>
            <rFont val="宋体"/>
            <family val="3"/>
            <charset val="134"/>
          </rPr>
          <t>dell:</t>
        </r>
        <r>
          <rPr>
            <sz val="9"/>
            <color indexed="81"/>
            <rFont val="宋体"/>
            <family val="3"/>
            <charset val="134"/>
          </rPr>
          <t xml:space="preserve">
电动车违停1次-2，寝室整改-3；志愿者-2</t>
        </r>
      </text>
    </comment>
    <comment ref="N145" authorId="4">
      <text>
        <r>
          <rPr>
            <b/>
            <sz val="9"/>
            <color indexed="81"/>
            <rFont val="宋体"/>
            <family val="3"/>
            <charset val="134"/>
          </rPr>
          <t>dell:</t>
        </r>
        <r>
          <rPr>
            <sz val="9"/>
            <color indexed="81"/>
            <rFont val="宋体"/>
            <family val="3"/>
            <charset val="134"/>
          </rPr>
          <t xml:space="preserve">
权威A+60</t>
        </r>
      </text>
    </comment>
    <comment ref="F147" authorId="4">
      <text>
        <r>
          <rPr>
            <b/>
            <sz val="9"/>
            <color indexed="81"/>
            <rFont val="宋体"/>
            <family val="3"/>
            <charset val="134"/>
          </rPr>
          <t>dell:</t>
        </r>
        <r>
          <rPr>
            <sz val="9"/>
            <color indexed="81"/>
            <rFont val="宋体"/>
            <family val="3"/>
            <charset val="134"/>
          </rPr>
          <t xml:space="preserve">
寝室整改2次-10，志愿者+0</t>
        </r>
      </text>
    </comment>
    <comment ref="F148" authorId="4">
      <text>
        <r>
          <rPr>
            <b/>
            <sz val="9"/>
            <color indexed="81"/>
            <rFont val="宋体"/>
            <family val="3"/>
            <charset val="134"/>
          </rPr>
          <t>dell:</t>
        </r>
        <r>
          <rPr>
            <sz val="9"/>
            <color indexed="81"/>
            <rFont val="宋体"/>
            <family val="3"/>
            <charset val="134"/>
          </rPr>
          <t xml:space="preserve">
志愿者-1，宿舍整改-3</t>
        </r>
      </text>
    </comment>
    <comment ref="F149" authorId="4">
      <text>
        <r>
          <rPr>
            <b/>
            <sz val="9"/>
            <color indexed="81"/>
            <rFont val="宋体"/>
            <family val="3"/>
            <charset val="134"/>
          </rPr>
          <t>dell:</t>
        </r>
        <r>
          <rPr>
            <sz val="9"/>
            <color indexed="81"/>
            <rFont val="宋体"/>
            <family val="3"/>
            <charset val="134"/>
          </rPr>
          <t xml:space="preserve">
志愿者+0.5</t>
        </r>
      </text>
    </comment>
    <comment ref="F150" authorId="4">
      <text>
        <r>
          <rPr>
            <b/>
            <sz val="9"/>
            <color indexed="81"/>
            <rFont val="宋体"/>
            <family val="3"/>
            <charset val="134"/>
          </rPr>
          <t>dell:</t>
        </r>
        <r>
          <rPr>
            <sz val="9"/>
            <color indexed="81"/>
            <rFont val="宋体"/>
            <family val="3"/>
            <charset val="134"/>
          </rPr>
          <t xml:space="preserve">
志愿者-2，宿舍整改-3</t>
        </r>
      </text>
    </comment>
    <comment ref="F151" authorId="4">
      <text>
        <r>
          <rPr>
            <b/>
            <sz val="9"/>
            <color indexed="81"/>
            <rFont val="宋体"/>
            <family val="3"/>
            <charset val="134"/>
          </rPr>
          <t>dell:</t>
        </r>
        <r>
          <rPr>
            <sz val="9"/>
            <color indexed="81"/>
            <rFont val="宋体"/>
            <family val="3"/>
            <charset val="134"/>
          </rPr>
          <t xml:space="preserve">
志愿者+2</t>
        </r>
      </text>
    </comment>
    <comment ref="U151" authorId="4">
      <text>
        <r>
          <rPr>
            <b/>
            <sz val="9"/>
            <color indexed="81"/>
            <rFont val="宋体"/>
            <family val="3"/>
            <charset val="134"/>
          </rPr>
          <t>dell:</t>
        </r>
        <r>
          <rPr>
            <sz val="9"/>
            <color indexed="81"/>
            <rFont val="宋体"/>
            <family val="3"/>
            <charset val="134"/>
          </rPr>
          <t xml:space="preserve">
优秀汇报人+1</t>
        </r>
      </text>
    </comment>
    <comment ref="F152" authorId="4">
      <text>
        <r>
          <rPr>
            <b/>
            <sz val="9"/>
            <color indexed="81"/>
            <rFont val="宋体"/>
            <family val="3"/>
            <charset val="134"/>
          </rPr>
          <t>dell:</t>
        </r>
        <r>
          <rPr>
            <sz val="9"/>
            <color indexed="81"/>
            <rFont val="宋体"/>
            <family val="3"/>
            <charset val="134"/>
          </rPr>
          <t xml:space="preserve">
志愿者-2，宿舍整改-5</t>
        </r>
      </text>
    </comment>
    <comment ref="F154" authorId="4">
      <text>
        <r>
          <rPr>
            <b/>
            <sz val="9"/>
            <color indexed="81"/>
            <rFont val="宋体"/>
            <family val="3"/>
            <charset val="134"/>
          </rPr>
          <t>dell:</t>
        </r>
        <r>
          <rPr>
            <sz val="9"/>
            <color indexed="81"/>
            <rFont val="宋体"/>
            <family val="3"/>
            <charset val="134"/>
          </rPr>
          <t xml:space="preserve">
志愿者+0.5</t>
        </r>
      </text>
    </comment>
    <comment ref="F155" authorId="4">
      <text>
        <r>
          <rPr>
            <b/>
            <sz val="9"/>
            <color indexed="81"/>
            <rFont val="宋体"/>
            <family val="3"/>
            <charset val="134"/>
          </rPr>
          <t>dell:</t>
        </r>
        <r>
          <rPr>
            <sz val="9"/>
            <color indexed="81"/>
            <rFont val="宋体"/>
            <family val="3"/>
            <charset val="134"/>
          </rPr>
          <t xml:space="preserve">
志愿者+0.875</t>
        </r>
      </text>
    </comment>
    <comment ref="F156" authorId="4">
      <text>
        <r>
          <rPr>
            <b/>
            <sz val="9"/>
            <color indexed="81"/>
            <rFont val="宋体"/>
            <family val="3"/>
            <charset val="134"/>
          </rPr>
          <t>dell:</t>
        </r>
        <r>
          <rPr>
            <sz val="9"/>
            <color indexed="81"/>
            <rFont val="宋体"/>
            <family val="3"/>
            <charset val="134"/>
          </rPr>
          <t xml:space="preserve">
志愿者+0.5</t>
        </r>
      </text>
    </comment>
    <comment ref="F157" authorId="4">
      <text>
        <r>
          <rPr>
            <b/>
            <sz val="9"/>
            <color indexed="81"/>
            <rFont val="宋体"/>
            <family val="3"/>
            <charset val="134"/>
          </rPr>
          <t>dell:</t>
        </r>
        <r>
          <rPr>
            <sz val="9"/>
            <color indexed="81"/>
            <rFont val="宋体"/>
            <family val="3"/>
            <charset val="134"/>
          </rPr>
          <t xml:space="preserve">
志愿者+2班委+4</t>
        </r>
      </text>
    </comment>
    <comment ref="U157" authorId="4">
      <text>
        <r>
          <rPr>
            <b/>
            <sz val="9"/>
            <color indexed="81"/>
            <rFont val="宋体"/>
            <family val="3"/>
            <charset val="134"/>
          </rPr>
          <t>dell:</t>
        </r>
        <r>
          <rPr>
            <sz val="9"/>
            <color indexed="81"/>
            <rFont val="宋体"/>
            <family val="3"/>
            <charset val="134"/>
          </rPr>
          <t xml:space="preserve">
英语演讲比赛二等奖+1.5</t>
        </r>
      </text>
    </comment>
    <comment ref="F158" authorId="4">
      <text>
        <r>
          <rPr>
            <b/>
            <sz val="9"/>
            <color indexed="81"/>
            <rFont val="宋体"/>
            <family val="3"/>
            <charset val="134"/>
          </rPr>
          <t>dell:</t>
        </r>
        <r>
          <rPr>
            <sz val="9"/>
            <color indexed="81"/>
            <rFont val="宋体"/>
            <family val="3"/>
            <charset val="134"/>
          </rPr>
          <t xml:space="preserve">
志愿者+0.75最美寝室+5</t>
        </r>
      </text>
    </comment>
    <comment ref="F159" authorId="4">
      <text>
        <r>
          <rPr>
            <b/>
            <sz val="9"/>
            <color indexed="81"/>
            <rFont val="宋体"/>
            <family val="3"/>
            <charset val="134"/>
          </rPr>
          <t>dell:</t>
        </r>
        <r>
          <rPr>
            <sz val="9"/>
            <color indexed="81"/>
            <rFont val="宋体"/>
            <family val="3"/>
            <charset val="134"/>
          </rPr>
          <t xml:space="preserve">
志愿者+0.25</t>
        </r>
      </text>
    </comment>
    <comment ref="F160" authorId="4">
      <text>
        <r>
          <rPr>
            <b/>
            <sz val="9"/>
            <color indexed="81"/>
            <rFont val="宋体"/>
            <family val="3"/>
            <charset val="134"/>
          </rPr>
          <t>dell:</t>
        </r>
        <r>
          <rPr>
            <sz val="9"/>
            <color indexed="81"/>
            <rFont val="宋体"/>
            <family val="3"/>
            <charset val="134"/>
          </rPr>
          <t xml:space="preserve">
志愿者+1.375最美寝室+5班委+4</t>
        </r>
      </text>
    </comment>
    <comment ref="U160" authorId="4">
      <text>
        <r>
          <rPr>
            <b/>
            <sz val="9"/>
            <color indexed="81"/>
            <rFont val="宋体"/>
            <family val="3"/>
            <charset val="134"/>
          </rPr>
          <t>dell:</t>
        </r>
        <r>
          <rPr>
            <sz val="9"/>
            <color indexed="81"/>
            <rFont val="宋体"/>
            <family val="3"/>
            <charset val="134"/>
          </rPr>
          <t xml:space="preserve">
人人汇报+1明信片比赛+0.5摄影大赛+0.5</t>
        </r>
      </text>
    </comment>
    <comment ref="F161" authorId="4">
      <text>
        <r>
          <rPr>
            <b/>
            <sz val="9"/>
            <color indexed="81"/>
            <rFont val="宋体"/>
            <family val="3"/>
            <charset val="134"/>
          </rPr>
          <t>dell:</t>
        </r>
        <r>
          <rPr>
            <sz val="9"/>
            <color indexed="81"/>
            <rFont val="宋体"/>
            <family val="3"/>
            <charset val="134"/>
          </rPr>
          <t xml:space="preserve">
志愿者+3</t>
        </r>
      </text>
    </comment>
    <comment ref="U161" authorId="4">
      <text>
        <r>
          <rPr>
            <b/>
            <sz val="9"/>
            <color indexed="81"/>
            <rFont val="宋体"/>
            <family val="3"/>
            <charset val="134"/>
          </rPr>
          <t>dell:</t>
        </r>
        <r>
          <rPr>
            <sz val="9"/>
            <color indexed="81"/>
            <rFont val="宋体"/>
            <family val="3"/>
            <charset val="134"/>
          </rPr>
          <t xml:space="preserve">
人人汇报+1</t>
        </r>
      </text>
    </comment>
    <comment ref="F162" authorId="4">
      <text>
        <r>
          <rPr>
            <b/>
            <sz val="9"/>
            <color indexed="81"/>
            <rFont val="宋体"/>
            <family val="3"/>
            <charset val="134"/>
          </rPr>
          <t>dell:</t>
        </r>
        <r>
          <rPr>
            <sz val="9"/>
            <color indexed="81"/>
            <rFont val="宋体"/>
            <family val="3"/>
            <charset val="134"/>
          </rPr>
          <t xml:space="preserve">
志愿者+2.875</t>
        </r>
      </text>
    </comment>
    <comment ref="F164" authorId="4">
      <text>
        <r>
          <rPr>
            <b/>
            <sz val="9"/>
            <color indexed="81"/>
            <rFont val="宋体"/>
            <family val="3"/>
            <charset val="134"/>
          </rPr>
          <t>dell:</t>
        </r>
        <r>
          <rPr>
            <sz val="9"/>
            <color indexed="81"/>
            <rFont val="宋体"/>
            <family val="3"/>
            <charset val="134"/>
          </rPr>
          <t xml:space="preserve">
志愿者+1违停-2</t>
        </r>
      </text>
    </comment>
    <comment ref="F165" authorId="4">
      <text>
        <r>
          <rPr>
            <b/>
            <sz val="9"/>
            <color indexed="81"/>
            <rFont val="宋体"/>
            <family val="3"/>
            <charset val="134"/>
          </rPr>
          <t>dell:</t>
        </r>
        <r>
          <rPr>
            <sz val="9"/>
            <color indexed="81"/>
            <rFont val="宋体"/>
            <family val="3"/>
            <charset val="134"/>
          </rPr>
          <t xml:space="preserve">
志愿者+1.375</t>
        </r>
      </text>
    </comment>
    <comment ref="F166" authorId="4">
      <text>
        <r>
          <rPr>
            <b/>
            <sz val="9"/>
            <color indexed="81"/>
            <rFont val="宋体"/>
            <family val="3"/>
            <charset val="134"/>
          </rPr>
          <t>dell:</t>
        </r>
        <r>
          <rPr>
            <sz val="9"/>
            <color indexed="81"/>
            <rFont val="宋体"/>
            <family val="3"/>
            <charset val="134"/>
          </rPr>
          <t xml:space="preserve">
志愿者+1.75</t>
        </r>
      </text>
    </comment>
    <comment ref="N166" authorId="4">
      <text>
        <r>
          <rPr>
            <b/>
            <sz val="9"/>
            <color indexed="81"/>
            <rFont val="宋体"/>
            <family val="3"/>
            <charset val="134"/>
          </rPr>
          <t>dell:</t>
        </r>
        <r>
          <rPr>
            <sz val="9"/>
            <color indexed="81"/>
            <rFont val="宋体"/>
            <family val="3"/>
            <charset val="134"/>
          </rPr>
          <t xml:space="preserve">
二级期刊+20</t>
        </r>
      </text>
    </comment>
    <comment ref="F167" authorId="4">
      <text>
        <r>
          <rPr>
            <b/>
            <sz val="9"/>
            <color indexed="81"/>
            <rFont val="宋体"/>
            <family val="3"/>
            <charset val="134"/>
          </rPr>
          <t>dell:</t>
        </r>
        <r>
          <rPr>
            <sz val="9"/>
            <color indexed="81"/>
            <rFont val="宋体"/>
            <family val="3"/>
            <charset val="134"/>
          </rPr>
          <t xml:space="preserve">
寝室整改-3，志愿者+1.75</t>
        </r>
      </text>
    </comment>
    <comment ref="F168" authorId="4">
      <text>
        <r>
          <rPr>
            <b/>
            <sz val="9"/>
            <color indexed="81"/>
            <rFont val="宋体"/>
            <family val="3"/>
            <charset val="134"/>
          </rPr>
          <t>dell:</t>
        </r>
        <r>
          <rPr>
            <sz val="9"/>
            <color indexed="81"/>
            <rFont val="宋体"/>
            <family val="3"/>
            <charset val="134"/>
          </rPr>
          <t xml:space="preserve">
志愿者+0.75</t>
        </r>
      </text>
    </comment>
    <comment ref="N168" authorId="4">
      <text>
        <r>
          <rPr>
            <b/>
            <sz val="9"/>
            <color indexed="81"/>
            <rFont val="宋体"/>
            <family val="3"/>
            <charset val="134"/>
          </rPr>
          <t>dell:</t>
        </r>
        <r>
          <rPr>
            <sz val="9"/>
            <color indexed="81"/>
            <rFont val="宋体"/>
            <family val="3"/>
            <charset val="134"/>
          </rPr>
          <t xml:space="preserve">
权威期刊+40</t>
        </r>
      </text>
    </comment>
    <comment ref="U168" authorId="4">
      <text>
        <r>
          <rPr>
            <b/>
            <sz val="9"/>
            <color indexed="81"/>
            <rFont val="宋体"/>
            <family val="3"/>
            <charset val="134"/>
          </rPr>
          <t>dell:</t>
        </r>
        <r>
          <rPr>
            <sz val="9"/>
            <color indexed="81"/>
            <rFont val="宋体"/>
            <family val="3"/>
            <charset val="134"/>
          </rPr>
          <t xml:space="preserve">
党员先锋岗+1.5</t>
        </r>
      </text>
    </comment>
    <comment ref="F169" authorId="4">
      <text>
        <r>
          <rPr>
            <b/>
            <sz val="9"/>
            <color indexed="81"/>
            <rFont val="宋体"/>
            <family val="3"/>
            <charset val="134"/>
          </rPr>
          <t>dell:</t>
        </r>
        <r>
          <rPr>
            <sz val="9"/>
            <color indexed="81"/>
            <rFont val="宋体"/>
            <family val="3"/>
            <charset val="134"/>
          </rPr>
          <t xml:space="preserve">
寝室整改-3，志愿者+2.25，班委+4</t>
        </r>
      </text>
    </comment>
    <comment ref="N169" authorId="4">
      <text>
        <r>
          <rPr>
            <b/>
            <sz val="9"/>
            <color indexed="81"/>
            <rFont val="宋体"/>
            <family val="3"/>
            <charset val="134"/>
          </rPr>
          <t>dell:</t>
        </r>
        <r>
          <rPr>
            <sz val="9"/>
            <color indexed="81"/>
            <rFont val="宋体"/>
            <family val="3"/>
            <charset val="134"/>
          </rPr>
          <t xml:space="preserve">
一级期刊+30</t>
        </r>
      </text>
    </comment>
    <comment ref="U169" authorId="4">
      <text>
        <r>
          <rPr>
            <b/>
            <sz val="9"/>
            <color indexed="81"/>
            <rFont val="宋体"/>
            <family val="3"/>
            <charset val="134"/>
          </rPr>
          <t>dell:</t>
        </r>
        <r>
          <rPr>
            <sz val="9"/>
            <color indexed="81"/>
            <rFont val="宋体"/>
            <family val="3"/>
            <charset val="134"/>
          </rPr>
          <t xml:space="preserve">
人人汇报+1</t>
        </r>
      </text>
    </comment>
    <comment ref="F170" authorId="4">
      <text>
        <r>
          <rPr>
            <b/>
            <sz val="9"/>
            <color indexed="81"/>
            <rFont val="宋体"/>
            <family val="3"/>
            <charset val="134"/>
          </rPr>
          <t>dell:</t>
        </r>
        <r>
          <rPr>
            <sz val="9"/>
            <color indexed="81"/>
            <rFont val="宋体"/>
            <family val="3"/>
            <charset val="134"/>
          </rPr>
          <t xml:space="preserve">
寝室整改-3，志愿者+0.25</t>
        </r>
      </text>
    </comment>
    <comment ref="U170" authorId="4">
      <text>
        <r>
          <rPr>
            <b/>
            <sz val="9"/>
            <color indexed="81"/>
            <rFont val="宋体"/>
            <family val="3"/>
            <charset val="134"/>
          </rPr>
          <t>dell:</t>
        </r>
        <r>
          <rPr>
            <sz val="9"/>
            <color indexed="81"/>
            <rFont val="宋体"/>
            <family val="3"/>
            <charset val="134"/>
          </rPr>
          <t xml:space="preserve">
人人汇报+1</t>
        </r>
      </text>
    </comment>
    <comment ref="F171" authorId="4">
      <text>
        <r>
          <rPr>
            <b/>
            <sz val="9"/>
            <color indexed="81"/>
            <rFont val="宋体"/>
            <family val="3"/>
            <charset val="134"/>
          </rPr>
          <t>dell:</t>
        </r>
        <r>
          <rPr>
            <sz val="9"/>
            <color indexed="81"/>
            <rFont val="宋体"/>
            <family val="3"/>
            <charset val="134"/>
          </rPr>
          <t xml:space="preserve">
志愿者+4最美寝室+5</t>
        </r>
      </text>
    </comment>
    <comment ref="N171" authorId="4">
      <text>
        <r>
          <rPr>
            <b/>
            <sz val="9"/>
            <color indexed="81"/>
            <rFont val="宋体"/>
            <family val="3"/>
            <charset val="134"/>
          </rPr>
          <t>dell:</t>
        </r>
        <r>
          <rPr>
            <sz val="9"/>
            <color indexed="81"/>
            <rFont val="宋体"/>
            <family val="3"/>
            <charset val="134"/>
          </rPr>
          <t xml:space="preserve">
顶级期刊+60</t>
        </r>
      </text>
    </comment>
    <comment ref="F172" authorId="4">
      <text>
        <r>
          <rPr>
            <b/>
            <sz val="9"/>
            <color indexed="81"/>
            <rFont val="宋体"/>
            <family val="3"/>
            <charset val="134"/>
          </rPr>
          <t>dell:</t>
        </r>
        <r>
          <rPr>
            <sz val="9"/>
            <color indexed="81"/>
            <rFont val="宋体"/>
            <family val="3"/>
            <charset val="134"/>
          </rPr>
          <t xml:space="preserve">
志愿者+0.75</t>
        </r>
      </text>
    </comment>
    <comment ref="F173" authorId="4">
      <text>
        <r>
          <rPr>
            <b/>
            <sz val="9"/>
            <color indexed="81"/>
            <rFont val="宋体"/>
            <family val="3"/>
            <charset val="134"/>
          </rPr>
          <t>dell:</t>
        </r>
        <r>
          <rPr>
            <sz val="9"/>
            <color indexed="81"/>
            <rFont val="宋体"/>
            <family val="3"/>
            <charset val="134"/>
          </rPr>
          <t xml:space="preserve">
志愿者+0.5</t>
        </r>
      </text>
    </comment>
    <comment ref="F175" authorId="4">
      <text>
        <r>
          <rPr>
            <b/>
            <sz val="9"/>
            <color indexed="81"/>
            <rFont val="宋体"/>
            <family val="3"/>
            <charset val="134"/>
          </rPr>
          <t>dell:</t>
        </r>
        <r>
          <rPr>
            <sz val="9"/>
            <color indexed="81"/>
            <rFont val="宋体"/>
            <family val="3"/>
            <charset val="134"/>
          </rPr>
          <t xml:space="preserve">
志愿者+4最美寝室+5班委+4志愿者先进个人+8</t>
        </r>
      </text>
    </comment>
    <comment ref="M175" authorId="4">
      <text>
        <r>
          <rPr>
            <b/>
            <sz val="9"/>
            <color indexed="81"/>
            <rFont val="宋体"/>
            <family val="3"/>
            <charset val="134"/>
          </rPr>
          <t>dell:</t>
        </r>
        <r>
          <rPr>
            <sz val="9"/>
            <color indexed="81"/>
            <rFont val="宋体"/>
            <family val="3"/>
            <charset val="134"/>
          </rPr>
          <t xml:space="preserve">
课题负责人+成员6.875
</t>
        </r>
      </text>
    </comment>
    <comment ref="F177" authorId="4">
      <text>
        <r>
          <rPr>
            <b/>
            <sz val="9"/>
            <color indexed="81"/>
            <rFont val="宋体"/>
            <family val="3"/>
            <charset val="134"/>
          </rPr>
          <t>dell:</t>
        </r>
        <r>
          <rPr>
            <sz val="9"/>
            <color indexed="81"/>
            <rFont val="宋体"/>
            <family val="3"/>
            <charset val="134"/>
          </rPr>
          <t xml:space="preserve">
志愿者-2</t>
        </r>
      </text>
    </comment>
    <comment ref="U177" authorId="4">
      <text>
        <r>
          <rPr>
            <b/>
            <sz val="9"/>
            <color indexed="81"/>
            <rFont val="宋体"/>
            <family val="3"/>
            <charset val="134"/>
          </rPr>
          <t>dell:</t>
        </r>
        <r>
          <rPr>
            <sz val="9"/>
            <color indexed="81"/>
            <rFont val="宋体"/>
            <family val="3"/>
            <charset val="134"/>
          </rPr>
          <t xml:space="preserve">
人人学术优秀报告人1</t>
        </r>
      </text>
    </comment>
    <comment ref="F178" authorId="4">
      <text>
        <r>
          <rPr>
            <b/>
            <sz val="9"/>
            <color indexed="81"/>
            <rFont val="宋体"/>
            <family val="3"/>
            <charset val="134"/>
          </rPr>
          <t>dell:</t>
        </r>
        <r>
          <rPr>
            <sz val="9"/>
            <color indexed="81"/>
            <rFont val="宋体"/>
            <family val="3"/>
            <charset val="134"/>
          </rPr>
          <t xml:space="preserve">
志愿者0.5</t>
        </r>
      </text>
    </comment>
    <comment ref="N178" authorId="4">
      <text>
        <r>
          <rPr>
            <b/>
            <sz val="9"/>
            <color indexed="81"/>
            <rFont val="宋体"/>
            <family val="3"/>
            <charset val="134"/>
          </rPr>
          <t>dell:</t>
        </r>
        <r>
          <rPr>
            <sz val="9"/>
            <color indexed="81"/>
            <rFont val="宋体"/>
            <family val="3"/>
            <charset val="134"/>
          </rPr>
          <t xml:space="preserve">
二级期刊《心理与行为研究上》发表论文20</t>
        </r>
      </text>
    </comment>
    <comment ref="U178" authorId="4">
      <text>
        <r>
          <rPr>
            <b/>
            <sz val="9"/>
            <color indexed="81"/>
            <rFont val="宋体"/>
            <family val="3"/>
            <charset val="134"/>
          </rPr>
          <t>dell:</t>
        </r>
        <r>
          <rPr>
            <sz val="9"/>
            <color indexed="81"/>
            <rFont val="宋体"/>
            <family val="3"/>
            <charset val="134"/>
          </rPr>
          <t xml:space="preserve">
党员先锋岗先进个人1.5</t>
        </r>
      </text>
    </comment>
    <comment ref="F179" authorId="4">
      <text>
        <r>
          <rPr>
            <b/>
            <sz val="9"/>
            <color indexed="81"/>
            <rFont val="宋体"/>
            <family val="3"/>
            <charset val="134"/>
          </rPr>
          <t>dell:</t>
        </r>
        <r>
          <rPr>
            <sz val="9"/>
            <color indexed="81"/>
            <rFont val="宋体"/>
            <family val="3"/>
            <charset val="134"/>
          </rPr>
          <t xml:space="preserve">
电动车违停1次-2，志愿者+3.25</t>
        </r>
      </text>
    </comment>
    <comment ref="F180" authorId="4">
      <text>
        <r>
          <rPr>
            <b/>
            <sz val="9"/>
            <color indexed="81"/>
            <rFont val="宋体"/>
            <family val="3"/>
            <charset val="134"/>
          </rPr>
          <t>dell:</t>
        </r>
        <r>
          <rPr>
            <sz val="9"/>
            <color indexed="81"/>
            <rFont val="宋体"/>
            <family val="3"/>
            <charset val="134"/>
          </rPr>
          <t xml:space="preserve">
志愿者+0.75</t>
        </r>
      </text>
    </comment>
    <comment ref="U180" authorId="4">
      <text>
        <r>
          <rPr>
            <b/>
            <sz val="9"/>
            <color indexed="81"/>
            <rFont val="宋体"/>
            <family val="3"/>
            <charset val="134"/>
          </rPr>
          <t>dell:</t>
        </r>
        <r>
          <rPr>
            <sz val="9"/>
            <color indexed="81"/>
            <rFont val="宋体"/>
            <family val="3"/>
            <charset val="134"/>
          </rPr>
          <t xml:space="preserve">
人人学术优秀报告1 一起跳舞吧翻跳0.5</t>
        </r>
      </text>
    </comment>
    <comment ref="F181" authorId="4">
      <text>
        <r>
          <rPr>
            <b/>
            <sz val="9"/>
            <color indexed="81"/>
            <rFont val="宋体"/>
            <family val="3"/>
            <charset val="134"/>
          </rPr>
          <t>dell:</t>
        </r>
        <r>
          <rPr>
            <sz val="9"/>
            <color indexed="81"/>
            <rFont val="宋体"/>
            <family val="3"/>
            <charset val="134"/>
          </rPr>
          <t xml:space="preserve">
志愿者+2 文明寝室＋3</t>
        </r>
      </text>
    </comment>
    <comment ref="F182" authorId="4">
      <text>
        <r>
          <rPr>
            <b/>
            <sz val="9"/>
            <color indexed="81"/>
            <rFont val="宋体"/>
            <family val="3"/>
            <charset val="134"/>
          </rPr>
          <t>dell:</t>
        </r>
        <r>
          <rPr>
            <sz val="9"/>
            <color indexed="81"/>
            <rFont val="宋体"/>
            <family val="3"/>
            <charset val="134"/>
          </rPr>
          <t xml:space="preserve">
志愿者+2.25 文明寝室+3</t>
        </r>
      </text>
    </comment>
    <comment ref="F183" authorId="4">
      <text>
        <r>
          <rPr>
            <b/>
            <sz val="9"/>
            <color indexed="81"/>
            <rFont val="宋体"/>
            <family val="3"/>
            <charset val="134"/>
          </rPr>
          <t>dell:</t>
        </r>
        <r>
          <rPr>
            <sz val="9"/>
            <color indexed="81"/>
            <rFont val="宋体"/>
            <family val="3"/>
            <charset val="134"/>
          </rPr>
          <t xml:space="preserve">
志愿者0.5 文明寝室3</t>
        </r>
      </text>
    </comment>
    <comment ref="F184" authorId="4">
      <text>
        <r>
          <rPr>
            <b/>
            <sz val="9"/>
            <color indexed="81"/>
            <rFont val="宋体"/>
            <family val="3"/>
            <charset val="134"/>
          </rPr>
          <t>dell:</t>
        </r>
        <r>
          <rPr>
            <sz val="9"/>
            <color indexed="81"/>
            <rFont val="宋体"/>
            <family val="3"/>
            <charset val="134"/>
          </rPr>
          <t xml:space="preserve">
志愿者-2</t>
        </r>
      </text>
    </comment>
    <comment ref="F185" authorId="4">
      <text>
        <r>
          <rPr>
            <b/>
            <sz val="9"/>
            <color indexed="81"/>
            <rFont val="宋体"/>
            <family val="3"/>
            <charset val="134"/>
          </rPr>
          <t>dell:</t>
        </r>
        <r>
          <rPr>
            <sz val="9"/>
            <color indexed="81"/>
            <rFont val="宋体"/>
            <family val="3"/>
            <charset val="134"/>
          </rPr>
          <t xml:space="preserve">
志愿者3.625 党支部宣传委员4</t>
        </r>
      </text>
    </comment>
    <comment ref="N185" authorId="4">
      <text>
        <r>
          <rPr>
            <b/>
            <sz val="9"/>
            <color indexed="81"/>
            <rFont val="宋体"/>
            <family val="3"/>
            <charset val="134"/>
          </rPr>
          <t>dell:</t>
        </r>
        <r>
          <rPr>
            <sz val="9"/>
            <color indexed="81"/>
            <rFont val="宋体"/>
            <family val="3"/>
            <charset val="134"/>
          </rPr>
          <t xml:space="preserve">
1. 参与一项地厅课题（浙江省教育厅科研项目），包括立项与结项 5；
2. 参与一项校级课题（省域课题）立项 1.25；
3. 参与一项校级课题（省域课题）立项 1.25；
4. 主持院级课题结题 1.25；
5. 参与院级课题结题 0.625；
6. 参与院级课题（开放基金）结题 0.625</t>
        </r>
      </text>
    </comment>
    <comment ref="U185" authorId="4">
      <text>
        <r>
          <rPr>
            <b/>
            <sz val="9"/>
            <color indexed="81"/>
            <rFont val="宋体"/>
            <family val="3"/>
            <charset val="134"/>
          </rPr>
          <t>dell:</t>
        </r>
        <r>
          <rPr>
            <sz val="9"/>
            <color indexed="81"/>
            <rFont val="宋体"/>
            <family val="3"/>
            <charset val="134"/>
          </rPr>
          <t xml:space="preserve">
人人学术优秀报告人1</t>
        </r>
      </text>
    </comment>
    <comment ref="F186" authorId="4">
      <text>
        <r>
          <rPr>
            <b/>
            <sz val="9"/>
            <color indexed="81"/>
            <rFont val="宋体"/>
            <family val="3"/>
            <charset val="134"/>
          </rPr>
          <t>dell:</t>
        </r>
        <r>
          <rPr>
            <sz val="9"/>
            <color indexed="81"/>
            <rFont val="宋体"/>
            <family val="3"/>
            <charset val="134"/>
          </rPr>
          <t xml:space="preserve">
志愿者-2，违规停车-2</t>
        </r>
      </text>
    </comment>
    <comment ref="F187" authorId="4">
      <text>
        <r>
          <rPr>
            <b/>
            <sz val="9"/>
            <color indexed="81"/>
            <rFont val="宋体"/>
            <family val="3"/>
            <charset val="134"/>
          </rPr>
          <t>dell:</t>
        </r>
        <r>
          <rPr>
            <sz val="9"/>
            <color indexed="81"/>
            <rFont val="宋体"/>
            <family val="3"/>
            <charset val="134"/>
          </rPr>
          <t xml:space="preserve">
志愿者+0.25</t>
        </r>
      </text>
    </comment>
    <comment ref="F188" authorId="4">
      <text>
        <r>
          <rPr>
            <b/>
            <sz val="9"/>
            <color indexed="81"/>
            <rFont val="宋体"/>
            <family val="3"/>
            <charset val="134"/>
          </rPr>
          <t>dell:</t>
        </r>
        <r>
          <rPr>
            <sz val="9"/>
            <color indexed="81"/>
            <rFont val="宋体"/>
            <family val="3"/>
            <charset val="134"/>
          </rPr>
          <t xml:space="preserve">
志愿者+0.5，优秀班委+6</t>
        </r>
      </text>
    </comment>
    <comment ref="F190" authorId="4">
      <text>
        <r>
          <rPr>
            <b/>
            <sz val="9"/>
            <color indexed="81"/>
            <rFont val="宋体"/>
            <family val="3"/>
            <charset val="134"/>
          </rPr>
          <t>dell:</t>
        </r>
        <r>
          <rPr>
            <sz val="9"/>
            <color indexed="81"/>
            <rFont val="宋体"/>
            <family val="3"/>
            <charset val="134"/>
          </rPr>
          <t xml:space="preserve">
志愿者+0.25</t>
        </r>
      </text>
    </comment>
    <comment ref="F191" authorId="4">
      <text>
        <r>
          <rPr>
            <b/>
            <sz val="9"/>
            <color indexed="81"/>
            <rFont val="宋体"/>
            <family val="3"/>
            <charset val="134"/>
          </rPr>
          <t>dell:</t>
        </r>
        <r>
          <rPr>
            <sz val="9"/>
            <color indexed="81"/>
            <rFont val="宋体"/>
            <family val="3"/>
            <charset val="134"/>
          </rPr>
          <t xml:space="preserve">
志愿者4 宣传委员4 文明寝室3</t>
        </r>
      </text>
    </comment>
    <comment ref="U191" authorId="4">
      <text>
        <r>
          <rPr>
            <b/>
            <sz val="9"/>
            <color indexed="81"/>
            <rFont val="宋体"/>
            <family val="3"/>
            <charset val="134"/>
          </rPr>
          <t>dell:</t>
        </r>
        <r>
          <rPr>
            <sz val="9"/>
            <color indexed="81"/>
            <rFont val="宋体"/>
            <family val="3"/>
            <charset val="134"/>
          </rPr>
          <t xml:space="preserve">
人人学术优秀报告人1</t>
        </r>
      </text>
    </comment>
    <comment ref="F192" authorId="4">
      <text>
        <r>
          <rPr>
            <b/>
            <sz val="9"/>
            <color indexed="81"/>
            <rFont val="宋体"/>
            <family val="3"/>
            <charset val="134"/>
          </rPr>
          <t>dell:</t>
        </r>
        <r>
          <rPr>
            <sz val="9"/>
            <color indexed="81"/>
            <rFont val="宋体"/>
            <family val="3"/>
            <charset val="134"/>
          </rPr>
          <t xml:space="preserve">
志愿者-2</t>
        </r>
      </text>
    </comment>
    <comment ref="F193" authorId="4">
      <text>
        <r>
          <rPr>
            <b/>
            <sz val="9"/>
            <color indexed="81"/>
            <rFont val="宋体"/>
            <family val="3"/>
            <charset val="134"/>
          </rPr>
          <t>dell:</t>
        </r>
        <r>
          <rPr>
            <sz val="9"/>
            <color indexed="81"/>
            <rFont val="宋体"/>
            <family val="3"/>
            <charset val="134"/>
          </rPr>
          <t xml:space="preserve">
寝室整改-5，志愿者+0，文体委员+4</t>
        </r>
      </text>
    </comment>
    <comment ref="N193" authorId="4">
      <text>
        <r>
          <rPr>
            <b/>
            <sz val="9"/>
            <color indexed="81"/>
            <rFont val="宋体"/>
            <family val="3"/>
            <charset val="134"/>
          </rPr>
          <t>dell:</t>
        </r>
        <r>
          <rPr>
            <sz val="9"/>
            <color indexed="81"/>
            <rFont val="宋体"/>
            <family val="3"/>
            <charset val="134"/>
          </rPr>
          <t xml:space="preserve">
合作发表一级期刊 +15</t>
        </r>
      </text>
    </comment>
    <comment ref="F194" authorId="4">
      <text>
        <r>
          <rPr>
            <b/>
            <sz val="9"/>
            <color indexed="81"/>
            <rFont val="宋体"/>
            <family val="3"/>
            <charset val="134"/>
          </rPr>
          <t>dell:</t>
        </r>
        <r>
          <rPr>
            <sz val="9"/>
            <color indexed="81"/>
            <rFont val="宋体"/>
            <family val="3"/>
            <charset val="134"/>
          </rPr>
          <t xml:space="preserve">
志愿者+0 文明寝室3</t>
        </r>
      </text>
    </comment>
    <comment ref="F195" authorId="4">
      <text>
        <r>
          <rPr>
            <b/>
            <sz val="9"/>
            <color indexed="81"/>
            <rFont val="宋体"/>
            <family val="3"/>
            <charset val="134"/>
          </rPr>
          <t>dell:</t>
        </r>
        <r>
          <rPr>
            <sz val="9"/>
            <color indexed="81"/>
            <rFont val="宋体"/>
            <family val="3"/>
            <charset val="134"/>
          </rPr>
          <t xml:space="preserve">
宿舍-3 团支书9 优团干4 志愿者0.5</t>
        </r>
      </text>
    </comment>
    <comment ref="F196" authorId="4">
      <text>
        <r>
          <rPr>
            <b/>
            <sz val="9"/>
            <color indexed="81"/>
            <rFont val="宋体"/>
            <family val="3"/>
            <charset val="134"/>
          </rPr>
          <t>dell:</t>
        </r>
        <r>
          <rPr>
            <sz val="9"/>
            <color indexed="81"/>
            <rFont val="宋体"/>
            <family val="3"/>
            <charset val="134"/>
          </rPr>
          <t xml:space="preserve">
电动车违停1次-2，寝室整改-3；志愿者-2</t>
        </r>
      </text>
    </comment>
    <comment ref="F197" authorId="4">
      <text>
        <r>
          <rPr>
            <b/>
            <sz val="9"/>
            <color indexed="81"/>
            <rFont val="宋体"/>
            <family val="3"/>
            <charset val="134"/>
          </rPr>
          <t>dell:</t>
        </r>
        <r>
          <rPr>
            <sz val="9"/>
            <color indexed="81"/>
            <rFont val="宋体"/>
            <family val="3"/>
            <charset val="134"/>
          </rPr>
          <t xml:space="preserve">
寝室整改-3，志愿者+0.25</t>
        </r>
      </text>
    </comment>
    <comment ref="U197" authorId="4">
      <text>
        <r>
          <rPr>
            <b/>
            <sz val="9"/>
            <color indexed="81"/>
            <rFont val="宋体"/>
            <family val="3"/>
            <charset val="134"/>
          </rPr>
          <t>dell:</t>
        </r>
        <r>
          <rPr>
            <sz val="9"/>
            <color indexed="81"/>
            <rFont val="宋体"/>
            <family val="3"/>
            <charset val="134"/>
          </rPr>
          <t xml:space="preserve">
人人学术优秀报告人1</t>
        </r>
      </text>
    </comment>
    <comment ref="F198" authorId="13">
      <text>
        <r>
          <rPr>
            <sz val="11"/>
            <color rgb="FF000000"/>
            <rFont val="等线"/>
            <family val="4"/>
            <charset val="134"/>
          </rPr>
          <t>🌈</t>
        </r>
        <r>
          <rPr>
            <sz val="11"/>
            <color rgb="FF000000"/>
            <rFont val="等线"/>
            <family val="4"/>
            <charset val="134"/>
          </rPr>
          <t xml:space="preserve"> </t>
        </r>
        <r>
          <rPr>
            <sz val="11"/>
            <color rgb="FF000000"/>
            <rFont val="等线"/>
            <family val="4"/>
            <charset val="134"/>
          </rPr>
          <t>🌈</t>
        </r>
        <r>
          <rPr>
            <sz val="11"/>
            <color rgb="FF000000"/>
            <rFont val="等线"/>
            <family val="4"/>
            <charset val="134"/>
          </rPr>
          <t xml:space="preserve">: </t>
        </r>
        <r>
          <rPr>
            <sz val="11"/>
            <color rgb="FF000000"/>
            <rFont val="等线"/>
            <family val="4"/>
            <charset val="134"/>
          </rPr>
          <t>全国样板党支部申报材料撰写，主要成员</t>
        </r>
        <r>
          <rPr>
            <sz val="11"/>
            <color rgb="FF000000"/>
            <rFont val="等线"/>
            <family val="4"/>
            <charset val="134"/>
          </rPr>
          <t xml:space="preserve">+16
</t>
        </r>
        <r>
          <rPr>
            <sz val="11"/>
            <color rgb="FF000000"/>
            <rFont val="等线"/>
            <family val="4"/>
            <charset val="134"/>
          </rPr>
          <t>院级优秀党建工作者</t>
        </r>
        <r>
          <rPr>
            <sz val="11"/>
            <color rgb="FF000000"/>
            <rFont val="等线"/>
            <family val="4"/>
            <charset val="134"/>
          </rPr>
          <t xml:space="preserve">+4
</t>
        </r>
        <r>
          <rPr>
            <sz val="11"/>
            <color rgb="FF000000"/>
            <rFont val="等线"/>
            <family val="4"/>
            <charset val="134"/>
          </rPr>
          <t>院级优秀团支部</t>
        </r>
        <r>
          <rPr>
            <sz val="11"/>
            <color rgb="FF000000"/>
            <rFont val="等线"/>
            <family val="4"/>
            <charset val="134"/>
          </rPr>
          <t xml:space="preserve">+2
</t>
        </r>
        <r>
          <rPr>
            <sz val="11"/>
            <color rgb="FF000000"/>
            <rFont val="等线"/>
            <family val="4"/>
            <charset val="134"/>
          </rPr>
          <t>校级优秀团干部</t>
        </r>
        <r>
          <rPr>
            <sz val="11"/>
            <color rgb="FF000000"/>
            <rFont val="等线"/>
            <family val="4"/>
            <charset val="134"/>
          </rPr>
          <t xml:space="preserve">+8
</t>
        </r>
        <r>
          <rPr>
            <sz val="11"/>
            <color rgb="FF000000"/>
            <rFont val="等线"/>
            <family val="4"/>
            <charset val="134"/>
          </rPr>
          <t>校最美寝室</t>
        </r>
        <r>
          <rPr>
            <sz val="11"/>
            <color rgb="FF000000"/>
            <rFont val="等线"/>
            <family val="4"/>
            <charset val="134"/>
          </rPr>
          <t xml:space="preserve">+5
</t>
        </r>
        <r>
          <rPr>
            <sz val="11"/>
            <color rgb="FF000000"/>
            <rFont val="等线"/>
            <family val="4"/>
            <charset val="134"/>
          </rPr>
          <t>党支书（考核优秀）</t>
        </r>
        <r>
          <rPr>
            <sz val="11"/>
            <color rgb="FF000000"/>
            <rFont val="等线"/>
            <family val="4"/>
            <charset val="134"/>
          </rPr>
          <t xml:space="preserve">+4.5
</t>
        </r>
        <r>
          <rPr>
            <sz val="11"/>
            <color rgb="FF000000"/>
            <rFont val="等线"/>
            <family val="4"/>
            <charset val="134"/>
          </rPr>
          <t>研会主席</t>
        </r>
        <r>
          <rPr>
            <sz val="11"/>
            <color rgb="FF000000"/>
            <rFont val="等线"/>
            <family val="4"/>
            <charset val="134"/>
          </rPr>
          <t>(</t>
        </r>
        <r>
          <rPr>
            <sz val="11"/>
            <color rgb="FF000000"/>
            <rFont val="等线"/>
            <family val="4"/>
            <charset val="134"/>
          </rPr>
          <t>考核优秀）</t>
        </r>
        <r>
          <rPr>
            <sz val="11"/>
            <color rgb="FF000000"/>
            <rFont val="等线"/>
            <family val="4"/>
            <charset val="134"/>
          </rPr>
          <t xml:space="preserve">+12
</t>
        </r>
        <r>
          <rPr>
            <sz val="11"/>
            <color rgb="FF000000"/>
            <rFont val="等线"/>
            <family val="4"/>
            <charset val="134"/>
          </rPr>
          <t>志愿服务时长</t>
        </r>
        <r>
          <rPr>
            <sz val="11"/>
            <color rgb="FF000000"/>
            <rFont val="等线"/>
            <family val="4"/>
            <charset val="134"/>
          </rPr>
          <t xml:space="preserve">39.5h  +4
</t>
        </r>
      </text>
    </comment>
    <comment ref="M198" authorId="14">
      <text>
        <r>
          <rPr>
            <sz val="11"/>
            <color rgb="FF000000"/>
            <rFont val="等线"/>
            <family val="4"/>
            <charset val="134"/>
          </rPr>
          <t>🌈</t>
        </r>
        <r>
          <rPr>
            <sz val="11"/>
            <color rgb="FF000000"/>
            <rFont val="等线"/>
            <family val="4"/>
            <charset val="134"/>
          </rPr>
          <t xml:space="preserve"> </t>
        </r>
        <r>
          <rPr>
            <sz val="11"/>
            <color rgb="FF000000"/>
            <rFont val="等线"/>
            <family val="4"/>
            <charset val="134"/>
          </rPr>
          <t>🌈</t>
        </r>
        <r>
          <rPr>
            <sz val="11"/>
            <color rgb="FF000000"/>
            <rFont val="等线"/>
            <family val="4"/>
            <charset val="134"/>
          </rPr>
          <t xml:space="preserve">: </t>
        </r>
        <r>
          <rPr>
            <sz val="11"/>
            <color rgb="FF000000"/>
            <rFont val="等线"/>
            <family val="4"/>
            <charset val="134"/>
          </rPr>
          <t>第十期院课题</t>
        </r>
        <r>
          <rPr>
            <sz val="11"/>
            <color rgb="FF000000"/>
            <rFont val="等线"/>
            <family val="4"/>
            <charset val="134"/>
          </rPr>
          <t>1</t>
        </r>
        <r>
          <rPr>
            <sz val="11"/>
            <color rgb="FF000000"/>
            <rFont val="等线"/>
            <family val="4"/>
            <charset val="134"/>
          </rPr>
          <t>《大规模混合式培训质量保障机制的设计与应用》成员</t>
        </r>
        <r>
          <rPr>
            <sz val="11"/>
            <color rgb="FF000000"/>
            <rFont val="等线"/>
            <family val="4"/>
            <charset val="134"/>
          </rPr>
          <t xml:space="preserve">+0.625
</t>
        </r>
        <r>
          <rPr>
            <sz val="11"/>
            <color rgb="FF000000"/>
            <rFont val="等线"/>
            <family val="4"/>
            <charset val="134"/>
          </rPr>
          <t>校新苗课题，结题，《婺学童行》负责人</t>
        </r>
        <r>
          <rPr>
            <sz val="11"/>
            <color rgb="FF000000"/>
            <rFont val="等线"/>
            <family val="4"/>
            <charset val="134"/>
          </rPr>
          <t xml:space="preserve">+2.5
</t>
        </r>
        <r>
          <rPr>
            <sz val="11"/>
            <color rgb="FF000000"/>
            <rFont val="等线"/>
            <family val="4"/>
            <charset val="134"/>
          </rPr>
          <t>第九期院课题</t>
        </r>
        <r>
          <rPr>
            <sz val="11"/>
            <color rgb="FF000000"/>
            <rFont val="等线"/>
            <family val="4"/>
            <charset val="134"/>
          </rPr>
          <t>2</t>
        </r>
        <r>
          <rPr>
            <sz val="11"/>
            <color rgb="FF000000"/>
            <rFont val="等线"/>
            <family val="4"/>
            <charset val="134"/>
          </rPr>
          <t>《师范生线上自主学习能力现状调查</t>
        </r>
        <r>
          <rPr>
            <sz val="11"/>
            <color rgb="FF000000"/>
            <rFont val="等线"/>
            <family val="4"/>
            <charset val="134"/>
          </rPr>
          <t>——</t>
        </r>
        <r>
          <rPr>
            <sz val="11"/>
            <color rgb="FF000000"/>
            <rFont val="等线"/>
            <family val="4"/>
            <charset val="134"/>
          </rPr>
          <t>以《现代教育技术理论及应用》为例》成员</t>
        </r>
        <r>
          <rPr>
            <sz val="11"/>
            <color rgb="FF000000"/>
            <rFont val="等线"/>
            <family val="4"/>
            <charset val="134"/>
          </rPr>
          <t xml:space="preserve">+0.625
</t>
        </r>
        <r>
          <rPr>
            <sz val="11"/>
            <color rgb="FF000000"/>
            <rFont val="等线"/>
            <family val="4"/>
            <charset val="134"/>
          </rPr>
          <t>党建课题</t>
        </r>
        <r>
          <rPr>
            <sz val="11"/>
            <color rgb="FF000000"/>
            <rFont val="等线"/>
            <family val="4"/>
            <charset val="134"/>
          </rPr>
          <t>1</t>
        </r>
        <r>
          <rPr>
            <sz val="11"/>
            <color rgb="FF000000"/>
            <rFont val="等线"/>
            <family val="4"/>
            <charset val="134"/>
          </rPr>
          <t>《以“五‘技’赋能教育”为路径，探索全国研究生样板党支部培育创建工作》负责人</t>
        </r>
        <r>
          <rPr>
            <sz val="11"/>
            <color rgb="FF000000"/>
            <rFont val="等线"/>
            <family val="4"/>
            <charset val="134"/>
          </rPr>
          <t xml:space="preserve">+2.5
</t>
        </r>
        <r>
          <rPr>
            <sz val="11"/>
            <color rgb="FF000000"/>
            <rFont val="等线"/>
            <family val="4"/>
            <charset val="134"/>
          </rPr>
          <t>党建课题</t>
        </r>
        <r>
          <rPr>
            <sz val="11"/>
            <color rgb="FF000000"/>
            <rFont val="等线"/>
            <family val="4"/>
            <charset val="134"/>
          </rPr>
          <t>1</t>
        </r>
        <r>
          <rPr>
            <sz val="11"/>
            <color rgb="FF000000"/>
            <rFont val="等线"/>
            <family val="4"/>
            <charset val="134"/>
          </rPr>
          <t>《以“五‘技’赋能教育”为路径，探索全国研究生样板党支部培育创建工作》负责人</t>
        </r>
        <r>
          <rPr>
            <sz val="11"/>
            <color rgb="FF000000"/>
            <rFont val="等线"/>
            <family val="4"/>
            <charset val="134"/>
          </rPr>
          <t xml:space="preserve">+2.5
</t>
        </r>
        <r>
          <rPr>
            <sz val="11"/>
            <color rgb="FF000000"/>
            <rFont val="等线"/>
            <family val="4"/>
            <charset val="134"/>
          </rPr>
          <t>党建课题</t>
        </r>
        <r>
          <rPr>
            <sz val="11"/>
            <color rgb="FF000000"/>
            <rFont val="等线"/>
            <family val="4"/>
            <charset val="134"/>
          </rPr>
          <t>2</t>
        </r>
        <r>
          <rPr>
            <sz val="11"/>
            <color rgb="FF000000"/>
            <rFont val="等线"/>
            <family val="4"/>
            <charset val="134"/>
          </rPr>
          <t>《融媒体时代高校研究生基层党组织党建宣传工作创新路径探析》成员</t>
        </r>
        <r>
          <rPr>
            <sz val="11"/>
            <color rgb="FF000000"/>
            <rFont val="等线"/>
            <family val="4"/>
            <charset val="134"/>
          </rPr>
          <t xml:space="preserve">+1.25
</t>
        </r>
        <r>
          <rPr>
            <sz val="11"/>
            <color rgb="FF000000"/>
            <rFont val="等线"/>
            <family val="4"/>
            <charset val="134"/>
          </rPr>
          <t>党建课题</t>
        </r>
        <r>
          <rPr>
            <sz val="11"/>
            <color rgb="FF000000"/>
            <rFont val="等线"/>
            <family val="4"/>
            <charset val="134"/>
          </rPr>
          <t>2</t>
        </r>
        <r>
          <rPr>
            <sz val="11"/>
            <color rgb="FF000000"/>
            <rFont val="等线"/>
            <family val="4"/>
            <charset val="134"/>
          </rPr>
          <t>《融媒体时代高校研究生基层党组织党建宣传工作创新路径探析》成员</t>
        </r>
        <r>
          <rPr>
            <sz val="11"/>
            <color rgb="FF000000"/>
            <rFont val="等线"/>
            <family val="4"/>
            <charset val="134"/>
          </rPr>
          <t xml:space="preserve">+1.25
</t>
        </r>
      </text>
    </comment>
    <comment ref="O198" authorId="15">
      <text>
        <r>
          <rPr>
            <sz val="11"/>
            <color rgb="FF000000"/>
            <rFont val="等线"/>
            <family val="4"/>
            <charset val="134"/>
          </rPr>
          <t>🌈</t>
        </r>
        <r>
          <rPr>
            <sz val="11"/>
            <color rgb="FF000000"/>
            <rFont val="等线"/>
            <family val="4"/>
            <charset val="134"/>
          </rPr>
          <t xml:space="preserve"> </t>
        </r>
        <r>
          <rPr>
            <sz val="11"/>
            <color rgb="FF000000"/>
            <rFont val="等线"/>
            <family val="4"/>
            <charset val="134"/>
          </rPr>
          <t>🌈</t>
        </r>
        <r>
          <rPr>
            <sz val="11"/>
            <color rgb="FF000000"/>
            <rFont val="等线"/>
            <family val="4"/>
            <charset val="134"/>
          </rPr>
          <t xml:space="preserve">: </t>
        </r>
        <r>
          <rPr>
            <sz val="11"/>
            <color rgb="FF000000"/>
            <rFont val="等线"/>
            <family val="4"/>
            <charset val="134"/>
          </rPr>
          <t>浙江师范大学第十一届“挑战杯”大学生创业计划竞赛三等奖《童研无际</t>
        </r>
        <r>
          <rPr>
            <sz val="11"/>
            <color rgb="FF000000"/>
            <rFont val="等线"/>
            <family val="4"/>
            <charset val="134"/>
          </rPr>
          <t>——</t>
        </r>
        <r>
          <rPr>
            <sz val="11"/>
            <color rgb="FF000000"/>
            <rFont val="等线"/>
            <family val="4"/>
            <charset val="134"/>
          </rPr>
          <t>多元创意研学服务提供者》</t>
        </r>
        <r>
          <rPr>
            <sz val="11"/>
            <color rgb="FF000000"/>
            <rFont val="等线"/>
            <family val="4"/>
            <charset val="134"/>
          </rPr>
          <t xml:space="preserve"> </t>
        </r>
        <r>
          <rPr>
            <sz val="11"/>
            <color rgb="FF000000"/>
            <rFont val="等线"/>
            <family val="4"/>
            <charset val="134"/>
          </rPr>
          <t>成员</t>
        </r>
        <r>
          <rPr>
            <sz val="11"/>
            <color rgb="FF000000"/>
            <rFont val="等线"/>
            <family val="4"/>
            <charset val="134"/>
          </rPr>
          <t xml:space="preserve">+1
</t>
        </r>
      </text>
    </comment>
    <comment ref="U198" authorId="16">
      <text>
        <r>
          <rPr>
            <sz val="11"/>
            <color indexed="8"/>
            <rFont val="等线"/>
            <family val="2"/>
            <scheme val="minor"/>
          </rPr>
          <t xml:space="preserve">🌈 🌈: 省师范生双创大赛银奖《童研无际——多元创意研学服务提供者》成员+3
中共浙江师范大学教师教育学院委员会“请党放心强国有我”2021级新生主题党日活动优秀表演奖+1
教师教育学院“相关斋”茶座（第三十期），参与+0.5
文传学院“在浙师的N+1种时光”VLOG大赛+0.5
2021-2022年度教师教育学院党员先锋岗活动先进个人+1.5
</t>
        </r>
      </text>
    </comment>
    <comment ref="F199" authorId="17">
      <text>
        <r>
          <rPr>
            <sz val="11"/>
            <color indexed="8"/>
            <rFont val="等线"/>
            <family val="2"/>
            <scheme val="minor"/>
          </rPr>
          <t xml:space="preserve">🌈 🌈: 志愿服务时长14h +1.25
浙江师范大学教师教育学院党员之家副主席（考核合格）+8
全国样板党支部教育技术学硕士党支部申报材料撰写，主要成员+16
2021年度浙江师范大学优秀团员+8
校级文明寝室+3
院级优秀团支部+2
</t>
        </r>
      </text>
    </comment>
    <comment ref="M199" authorId="18">
      <text>
        <r>
          <rPr>
            <sz val="11"/>
            <color indexed="8"/>
            <rFont val="等线"/>
            <family val="2"/>
            <scheme val="minor"/>
          </rPr>
          <t xml:space="preserve">🌈 🌈: "浙江师范大学第十二期学生党建课题立项《以“五‘技’赋能教育”为路径，探索全国研究生样板党支部培育创建工作——以浙江师范大
学教育技术学硕士党支部为例》，成员，4/6"+1.25
教师教育学院第十期学生课外学术科技活动教育学课题立项《学习任务设计对大学生混合式学习适应性的影响研究》，成员，4/4+0.625
"浙江师范大学第十二期学生党建课题结题《以“五‘技’赋能教育”为路径，探索全国研究生样板党支部培育创建工作——以浙江师范大
学教育技术学硕士党支部为例》，成员，4/6"+1.25
教师教育学院第九期院级课题结题《基于PBL的学习支持系统的设计与开发》，负责人，1/5 +1.25
教师教育学院第九期院级课题结题《师范生线上自主学习能力现状调查——以《现代教育技术理论及应用》为例》，成员，3/5 +0.625
</t>
        </r>
      </text>
    </comment>
    <comment ref="N199" authorId="19">
      <text>
        <r>
          <rPr>
            <sz val="11"/>
            <color indexed="8"/>
            <rFont val="等线"/>
            <family val="2"/>
            <scheme val="minor"/>
          </rPr>
          <t xml:space="preserve">🌈 🌈: 计算机软件著作权《适应性脚本支持的协作学习系统》，1/4 +5
一级期刊《电化教育研究》中发表《回归教育学的精准教学——走向人机协同》，2/3（导师一作）+30
二级期刊《现代远距离教育》中发表《协作脚本促进CSCL实践：理论、应用及启示》，1/2 +20
</t>
        </r>
      </text>
    </comment>
    <comment ref="U199" authorId="20">
      <text>
        <r>
          <rPr>
            <sz val="11"/>
            <color indexed="8"/>
            <rFont val="等线"/>
            <family val="2"/>
            <scheme val="minor"/>
          </rPr>
          <t xml:space="preserve">🌈 🌈: 中共浙江师范大学教师教育学院委员会“请党放心强国有我”2021级新生主题党日活动优秀表演奖+1
2021-2022学年研究生人人学术报告优秀报告人+1
2021-2022年度教师教育学院党员先锋岗活动先进个人+1.5
</t>
        </r>
      </text>
    </comment>
    <comment ref="F200" authorId="21">
      <text>
        <r>
          <rPr>
            <sz val="11"/>
            <color indexed="8"/>
            <rFont val="等线"/>
            <family val="2"/>
            <scheme val="minor"/>
          </rPr>
          <t xml:space="preserve">🌈 🌈: 志愿服务时长6h +0.25
院级先进团支部 +2
校级文明寝室+3
</t>
        </r>
      </text>
    </comment>
    <comment ref="M200" authorId="22">
      <text>
        <r>
          <rPr>
            <sz val="11"/>
            <color indexed="8"/>
            <rFont val="等线"/>
            <family val="2"/>
            <scheme val="minor"/>
          </rPr>
          <t xml:space="preserve">🌈 🌈: 教师教育学院第十期院级学生科研课题立项 《情境感知支持下在线学习者的情感识别及其干预应用》 负责人 +1.25
教师教育学院第十期院级学生科研课题立项  《“双减”政策背景下家庭教育投入行为与青少年发展研究》 成员 +0.625
</t>
        </r>
      </text>
    </comment>
    <comment ref="F201" authorId="23">
      <text>
        <r>
          <rPr>
            <sz val="11"/>
            <color indexed="8"/>
            <rFont val="等线"/>
            <family val="2"/>
            <scheme val="minor"/>
          </rPr>
          <t xml:space="preserve">🌈 🌈: 院级优秀团支部+2
校最美寝室+5
志愿服务时长6h +0.25
</t>
        </r>
      </text>
    </comment>
    <comment ref="M201" authorId="24">
      <text>
        <r>
          <rPr>
            <sz val="11"/>
            <color rgb="FF000000"/>
            <rFont val="等线"/>
            <family val="4"/>
            <charset val="134"/>
          </rPr>
          <t>🌈</t>
        </r>
        <r>
          <rPr>
            <sz val="11"/>
            <color rgb="FF000000"/>
            <rFont val="等线"/>
            <family val="4"/>
            <charset val="134"/>
          </rPr>
          <t xml:space="preserve"> </t>
        </r>
        <r>
          <rPr>
            <sz val="11"/>
            <color rgb="FF000000"/>
            <rFont val="等线"/>
            <family val="4"/>
            <charset val="134"/>
          </rPr>
          <t>🌈</t>
        </r>
        <r>
          <rPr>
            <sz val="11"/>
            <color rgb="FF000000"/>
            <rFont val="等线"/>
            <family val="4"/>
            <charset val="134"/>
          </rPr>
          <t xml:space="preserve">: </t>
        </r>
        <r>
          <rPr>
            <sz val="11"/>
            <color rgb="FF000000"/>
            <rFont val="等线"/>
            <family val="4"/>
            <charset val="134"/>
          </rPr>
          <t>教师教育学院第十期学生课题，</t>
        </r>
        <r>
          <rPr>
            <sz val="11"/>
            <color rgb="FF000000"/>
            <rFont val="等线"/>
            <family val="4"/>
            <charset val="134"/>
          </rPr>
          <t>1/3</t>
        </r>
        <r>
          <rPr>
            <sz val="11"/>
            <color rgb="FF000000"/>
            <rFont val="等线"/>
            <family val="4"/>
            <charset val="134"/>
          </rPr>
          <t>《技术环境中大学生批判性思维发展策略研究》，主持</t>
        </r>
        <r>
          <rPr>
            <sz val="11"/>
            <color rgb="FF000000"/>
            <rFont val="等线"/>
            <family val="4"/>
            <charset val="134"/>
          </rPr>
          <t xml:space="preserve">+1.25
</t>
        </r>
        <r>
          <rPr>
            <sz val="11"/>
            <color rgb="FF000000"/>
            <rFont val="等线"/>
            <family val="4"/>
            <charset val="134"/>
          </rPr>
          <t>教师教育学院第十期学生课题，</t>
        </r>
        <r>
          <rPr>
            <sz val="11"/>
            <color rgb="FF000000"/>
            <rFont val="等线"/>
            <family val="4"/>
            <charset val="134"/>
          </rPr>
          <t>2/5</t>
        </r>
        <r>
          <rPr>
            <sz val="11"/>
            <color rgb="FF000000"/>
            <rFont val="等线"/>
            <family val="4"/>
            <charset val="134"/>
          </rPr>
          <t>《大规模混合式培训质量保障机制的设计与应用》，参与</t>
        </r>
        <r>
          <rPr>
            <sz val="11"/>
            <color rgb="FF000000"/>
            <rFont val="等线"/>
            <family val="4"/>
            <charset val="134"/>
          </rPr>
          <t xml:space="preserve">+0.625
</t>
        </r>
        <r>
          <rPr>
            <sz val="11"/>
            <color rgb="FF000000"/>
            <rFont val="等线"/>
            <family val="4"/>
            <charset val="134"/>
          </rPr>
          <t>教师教育学院第九期学生课题，</t>
        </r>
        <r>
          <rPr>
            <sz val="11"/>
            <color rgb="FF000000"/>
            <rFont val="等线"/>
            <family val="4"/>
            <charset val="134"/>
          </rPr>
          <t>5/5</t>
        </r>
        <r>
          <rPr>
            <sz val="11"/>
            <color rgb="FF000000"/>
            <rFont val="等线"/>
            <family val="4"/>
            <charset val="134"/>
          </rPr>
          <t>《师范生线上自主学习能力现状调查</t>
        </r>
        <r>
          <rPr>
            <sz val="11"/>
            <color rgb="FF000000"/>
            <rFont val="等线"/>
            <family val="4"/>
            <charset val="134"/>
          </rPr>
          <t>——</t>
        </r>
        <r>
          <rPr>
            <sz val="11"/>
            <color rgb="FF000000"/>
            <rFont val="等线"/>
            <family val="4"/>
            <charset val="134"/>
          </rPr>
          <t>以</t>
        </r>
        <r>
          <rPr>
            <sz val="11"/>
            <color rgb="FF000000"/>
            <rFont val="等线"/>
            <family val="4"/>
            <charset val="134"/>
          </rPr>
          <t>&amp;lt;</t>
        </r>
        <r>
          <rPr>
            <sz val="11"/>
            <color rgb="FF000000"/>
            <rFont val="等线"/>
            <family val="4"/>
            <charset val="134"/>
          </rPr>
          <t>现代教育技术理论及应用</t>
        </r>
        <r>
          <rPr>
            <sz val="11"/>
            <color rgb="FF000000"/>
            <rFont val="等线"/>
            <family val="4"/>
            <charset val="134"/>
          </rPr>
          <t>&amp;gt;</t>
        </r>
        <r>
          <rPr>
            <sz val="11"/>
            <color rgb="FF000000"/>
            <rFont val="等线"/>
            <family val="4"/>
            <charset val="134"/>
          </rPr>
          <t>为例》，参与</t>
        </r>
        <r>
          <rPr>
            <sz val="11"/>
            <color rgb="FF000000"/>
            <rFont val="等线"/>
            <family val="4"/>
            <charset val="134"/>
          </rPr>
          <t xml:space="preserve">+0.625
</t>
        </r>
      </text>
    </comment>
    <comment ref="U201" authorId="25">
      <text>
        <r>
          <rPr>
            <sz val="11"/>
            <color indexed="8"/>
            <rFont val="等线"/>
            <family val="2"/>
            <scheme val="minor"/>
          </rPr>
          <t xml:space="preserve">🌈 🌈: 浙江师范大学“在浙师的N+1种时光”庆祝建校66周年VLOG大赛，参与+0.5
浙江师范大学外国语学院第十四届"喜迎亚运，‘译’展风采"研究生翻译大赛，参与+0.5
2022第六届大学生环保知识竞赛，优秀奖+0.5
2022第二届“心上的中国”全国大学生525心理知识大赛，一等奖+2
浙江师范大学“三行情书，明信片设计大赛”，三等奖+1
</t>
        </r>
      </text>
    </comment>
    <comment ref="F202" authorId="26">
      <text>
        <r>
          <rPr>
            <sz val="11"/>
            <color indexed="8"/>
            <rFont val="等线"/>
            <family val="2"/>
            <scheme val="minor"/>
          </rPr>
          <t xml:space="preserve">🌈 🌈: 校级文明寝室 +3
院级优秀团支部 +2
</t>
        </r>
      </text>
    </comment>
    <comment ref="M202" authorId="27">
      <text>
        <r>
          <rPr>
            <sz val="11"/>
            <color indexed="8"/>
            <rFont val="等线"/>
            <family val="2"/>
            <scheme val="minor"/>
          </rPr>
          <t xml:space="preserve">🌈 🌈: 教师教育学院第十期学生课题，参与，2/3《师范生移动教学能力培养研究》+0.625
</t>
        </r>
      </text>
    </comment>
    <comment ref="F203" authorId="28">
      <text>
        <r>
          <rPr>
            <sz val="11"/>
            <color indexed="8"/>
            <rFont val="等线"/>
            <family val="2"/>
            <scheme val="minor"/>
          </rPr>
          <t xml:space="preserve">🌈 🌈: 院级优秀团支部+2
校最美寝室+5
志愿服务时长8h +0.5
</t>
        </r>
      </text>
    </comment>
    <comment ref="M203" authorId="29">
      <text>
        <r>
          <rPr>
            <sz val="11"/>
            <color indexed="8"/>
            <rFont val="等线"/>
            <family val="2"/>
            <scheme val="minor"/>
          </rPr>
          <t xml:space="preserve">🌈 🌈: 教师教育学院第10期学生课题，主持，1/3《基于图神经网络的认知诊断》+1.25
教师教育学院第10期学生课题，成员，2/5《智慧教育背景下基于图神经网络的学业成绩预测方法研究》+0.625
</t>
        </r>
      </text>
    </comment>
    <comment ref="F204" authorId="30">
      <text>
        <r>
          <rPr>
            <sz val="11"/>
            <color indexed="8"/>
            <rFont val="等线"/>
            <family val="2"/>
            <scheme val="minor"/>
          </rPr>
          <t xml:space="preserve">熊猫小丸子: 院级优秀团支部+2
组织委员（考核合格）+4
志愿服务时长25h+2.625
</t>
        </r>
      </text>
    </comment>
    <comment ref="N204" authorId="31">
      <text>
        <r>
          <rPr>
            <sz val="11"/>
            <color indexed="8"/>
            <rFont val="等线"/>
            <family val="2"/>
            <scheme val="minor"/>
          </rPr>
          <t xml:space="preserve">熊猫小丸子: 三级论文，《数字图书馆论坛》发表《基于用户画像的讲座信息精准推送服务研究》，2/2（导师一作）+5
计算机软件著作《基于动态对称搜索加密的个人文件管理系统V1.0》，1/2  +5
</t>
        </r>
      </text>
    </comment>
    <comment ref="O204" authorId="32">
      <text>
        <r>
          <rPr>
            <sz val="11"/>
            <color indexed="8"/>
            <rFont val="等线"/>
            <family val="2"/>
            <scheme val="minor"/>
          </rPr>
          <t xml:space="preserve">熊猫小丸子: 院级创新创业大赛三等奖，2/5  +1.25
</t>
        </r>
      </text>
    </comment>
    <comment ref="U204" authorId="33">
      <text>
        <r>
          <rPr>
            <sz val="11"/>
            <color rgb="FF000000"/>
            <rFont val="等线"/>
            <family val="4"/>
            <charset val="134"/>
          </rPr>
          <t>熊猫小丸子</t>
        </r>
        <r>
          <rPr>
            <sz val="11"/>
            <color rgb="FF000000"/>
            <rFont val="等线"/>
            <family val="4"/>
            <charset val="134"/>
          </rPr>
          <t xml:space="preserve">: </t>
        </r>
        <r>
          <rPr>
            <sz val="11"/>
            <color rgb="FF000000"/>
            <rFont val="等线"/>
            <family val="4"/>
            <charset val="134"/>
          </rPr>
          <t>第十二届国学文化节主题征文大赛参与</t>
        </r>
        <r>
          <rPr>
            <sz val="11"/>
            <color rgb="FF000000"/>
            <rFont val="等线"/>
            <family val="4"/>
            <charset val="134"/>
          </rPr>
          <t xml:space="preserve">+0.5
</t>
        </r>
        <r>
          <rPr>
            <sz val="11"/>
            <color rgb="FF000000"/>
            <rFont val="等线"/>
            <family val="4"/>
            <charset val="134"/>
          </rPr>
          <t>教师教育学院摄影大赛参与</t>
        </r>
        <r>
          <rPr>
            <sz val="11"/>
            <color rgb="FF000000"/>
            <rFont val="等线"/>
            <family val="4"/>
            <charset val="134"/>
          </rPr>
          <t xml:space="preserve">+0.5
</t>
        </r>
      </text>
    </comment>
    <comment ref="F205" authorId="34">
      <text>
        <r>
          <rPr>
            <sz val="11"/>
            <color indexed="8"/>
            <rFont val="等线"/>
            <family val="2"/>
            <scheme val="minor"/>
          </rPr>
          <t xml:space="preserve">熊猫小丸子: 院级优秀团支部+2
志愿服务时长6小时+0.25
</t>
        </r>
      </text>
    </comment>
    <comment ref="N205" authorId="35">
      <text>
        <r>
          <rPr>
            <sz val="11"/>
            <color indexed="8"/>
            <rFont val="等线"/>
            <family val="2"/>
            <scheme val="minor"/>
          </rPr>
          <t xml:space="preserve">熊猫小丸子: 一级期刊《电化教育研究》中发表《基于VR的论证教学对初中生科学学习的影响研究》+30
</t>
        </r>
      </text>
    </comment>
    <comment ref="U205" authorId="36">
      <text>
        <r>
          <rPr>
            <sz val="11"/>
            <color indexed="8"/>
            <rFont val="等线"/>
            <family val="2"/>
            <scheme val="minor"/>
          </rPr>
          <t xml:space="preserve">熊猫小丸子: 教师教育学院“相关斋”茶座（第三十一期），参与+0.5
</t>
        </r>
      </text>
    </comment>
    <comment ref="F206" authorId="37">
      <text>
        <r>
          <rPr>
            <sz val="11"/>
            <color indexed="8"/>
            <rFont val="等线"/>
            <family val="2"/>
            <scheme val="minor"/>
          </rPr>
          <t xml:space="preserve">熊猫小丸子: 院级优秀团支部+2
志愿服务时长8.5h+0.5625
</t>
        </r>
      </text>
    </comment>
    <comment ref="M206" authorId="38">
      <text>
        <r>
          <rPr>
            <sz val="11"/>
            <color indexed="8"/>
            <rFont val="等线"/>
            <family val="2"/>
            <scheme val="minor"/>
          </rPr>
          <t xml:space="preserve">熊猫小丸子: 教师教育学院第十期学生课题，组员，3/3《增强现实技术对学习成绩的影响：元分析》+0.625
教师教育学院第九期学生课题，组员，2/2《基于眼动追踪技术的教育游戏学习投入、学习行为与学习效果的关系研究》，优秀结题+0.625
</t>
        </r>
      </text>
    </comment>
    <comment ref="U206" authorId="39">
      <text>
        <r>
          <rPr>
            <sz val="11"/>
            <color indexed="8"/>
            <rFont val="等线"/>
            <family val="2"/>
            <scheme val="minor"/>
          </rPr>
          <t xml:space="preserve">熊猫小丸子: 参与人文学院2022年庆祝建团百年暨迎亚运·三行情书·明信片设计大赛+0.5
中共浙江师范大学教师教育学院委员会“请党放心强国有我”2021级新生主题党日活动优秀表演奖
+1
</t>
        </r>
      </text>
    </comment>
    <comment ref="F207" authorId="40">
      <text>
        <r>
          <rPr>
            <sz val="11"/>
            <color indexed="8"/>
            <rFont val="等线"/>
            <family val="2"/>
            <scheme val="minor"/>
          </rPr>
          <t xml:space="preserve">熊猫小丸子: 院级优秀团支部+2
志愿服务时长5h+0.125
</t>
        </r>
      </text>
    </comment>
    <comment ref="M207" authorId="41">
      <text>
        <r>
          <rPr>
            <sz val="11"/>
            <color indexed="8"/>
            <rFont val="等线"/>
            <family val="2"/>
            <scheme val="minor"/>
          </rPr>
          <t xml:space="preserve">熊猫小丸子: 教师教育学院第十期学生课题，参与，2/4《基于动态分组的机器人教育对学生协作问题解决能力的培养研究》+0.625
</t>
        </r>
      </text>
    </comment>
    <comment ref="U207" authorId="42">
      <text>
        <r>
          <rPr>
            <sz val="11"/>
            <color indexed="8"/>
            <rFont val="等线"/>
            <family val="2"/>
            <scheme val="minor"/>
          </rPr>
          <t xml:space="preserve">熊猫小丸子: 教师教育学院“相关斋”茶座（第三十一期），参与+0.5
教师教育学院“相关斋”茶座（第三十期），参与+0.5
</t>
        </r>
      </text>
    </comment>
    <comment ref="F208" authorId="43">
      <text>
        <r>
          <rPr>
            <sz val="11"/>
            <color indexed="8"/>
            <rFont val="等线"/>
            <family val="2"/>
            <scheme val="minor"/>
          </rPr>
          <t xml:space="preserve">熊猫小丸子: 院级优秀团支部+2
电动车违停-2                              志愿服务时长32h+3.5
</t>
        </r>
      </text>
    </comment>
    <comment ref="M208" authorId="44">
      <text>
        <r>
          <rPr>
            <sz val="11"/>
            <color indexed="8"/>
            <rFont val="等线"/>
            <family val="2"/>
            <scheme val="minor"/>
          </rPr>
          <t xml:space="preserve">熊猫小丸子: 教师教育学院第十期学生课题，主持，1/3《VR教学实训系统促进教学技能习得的实证研究》+1.25
教师教育学院第十期学生课题，参与，2/2《思维可视化教学策略下大学生元认知能力发展研究》+0.625
</t>
        </r>
      </text>
    </comment>
    <comment ref="U208" authorId="45">
      <text>
        <r>
          <rPr>
            <sz val="11"/>
            <color indexed="8"/>
            <rFont val="等线"/>
            <family val="2"/>
            <scheme val="minor"/>
          </rPr>
          <t xml:space="preserve">熊猫小丸子: 教师教育学院“千灯万福庆元宵 筑梦冰雪向未来”研究生摄影绘画书法大赛二等奖+1.5
教师教育学院第十八届心理知识大比拼21天健康生活打卡活动，参与+0.5
浙江师范大学精读大赛，参与+0.5                                                2021-2022学年研究生人人学术报告优秀报告人+1
</t>
        </r>
      </text>
    </comment>
    <comment ref="F209" authorId="46">
      <text>
        <r>
          <rPr>
            <sz val="11"/>
            <color indexed="8"/>
            <rFont val="等线"/>
            <family val="2"/>
            <scheme val="minor"/>
          </rPr>
          <t xml:space="preserve">Chu_: 1. 班长考核优秀 +9
2.全国样板党支部教育技术学硕士党支部申报材料撰写 +16
3.校级优秀团干部 +8
4.院级优秀团支部 +2
5.校优秀安全信息员 +8
6.志愿服务时长44.5h +4
</t>
        </r>
      </text>
    </comment>
    <comment ref="M209" authorId="47">
      <text>
        <r>
          <rPr>
            <sz val="11"/>
            <color indexed="8"/>
            <rFont val="等线"/>
            <family val="2"/>
            <scheme val="minor"/>
          </rPr>
          <t xml:space="preserve">Chu_: 1.第十期学院课题1立项 主持 +1.25
2.第十期学院课题2立项 参与 +0.625
3.第十二期党建课题立项 参与 +1.25
4.第十二期党建课题结题 参与 +1.25
5.第九期院级课题结题 参与 +0.625
</t>
        </r>
      </text>
    </comment>
    <comment ref="U209" authorId="48">
      <text>
        <r>
          <rPr>
            <sz val="11"/>
            <color indexed="8"/>
            <rFont val="等线"/>
            <family val="2"/>
            <scheme val="minor"/>
          </rPr>
          <t xml:space="preserve">Chu_: 1.浙江师范大学第十八届心理知识大比拼，团队二等奖 +1.5
2.浙江师范大学精读大赛，参与 +0.5
3.“请党放心强国有我”2021级新生主题党日活动优秀表演奖 +1
4.浙江师范大学“立安国志向，揽国安责任”主题海报设计，参与 +0.5
5.教师教育学院文创设计大赛一等奖，参与 +1
</t>
        </r>
      </text>
    </comment>
    <comment ref="F210" authorId="49">
      <text>
        <r>
          <rPr>
            <sz val="11"/>
            <color rgb="FF000000"/>
            <rFont val="等线"/>
            <family val="4"/>
            <charset val="134"/>
          </rPr>
          <t>熊猫小丸子</t>
        </r>
        <r>
          <rPr>
            <sz val="11"/>
            <color rgb="FF000000"/>
            <rFont val="等线"/>
            <family val="4"/>
            <charset val="134"/>
          </rPr>
          <t xml:space="preserve">: </t>
        </r>
        <r>
          <rPr>
            <sz val="11"/>
            <color rgb="FF000000"/>
            <rFont val="等线"/>
            <family val="4"/>
            <charset val="134"/>
          </rPr>
          <t>院级优秀团支部</t>
        </r>
        <r>
          <rPr>
            <sz val="11"/>
            <color rgb="FF000000"/>
            <rFont val="等线"/>
            <family val="4"/>
            <charset val="134"/>
          </rPr>
          <t xml:space="preserve">+2
</t>
        </r>
        <r>
          <rPr>
            <sz val="11"/>
            <color rgb="FF000000"/>
            <rFont val="等线"/>
            <family val="4"/>
            <charset val="134"/>
          </rPr>
          <t>志愿服务时长</t>
        </r>
        <r>
          <rPr>
            <sz val="11"/>
            <color rgb="FF000000"/>
            <rFont val="等线"/>
            <family val="4"/>
            <charset val="134"/>
          </rPr>
          <t xml:space="preserve">33h+3.625
</t>
        </r>
      </text>
    </comment>
    <comment ref="M210" authorId="50">
      <text>
        <r>
          <rPr>
            <sz val="11"/>
            <color indexed="8"/>
            <rFont val="等线"/>
            <family val="2"/>
            <scheme val="minor"/>
          </rPr>
          <t xml:space="preserve">熊猫小丸子: 教师教育学院第十期学生课题，主持，1/2《基于机器人课堂教学的小学生科学探究能力培养的实践研究》+1.25
教师教育学院第十期学生课题，参与，3/3《师范生移动教学能力培养研究》+0.625
</t>
        </r>
      </text>
    </comment>
    <comment ref="U210" authorId="51">
      <text>
        <r>
          <rPr>
            <sz val="11"/>
            <color indexed="8"/>
            <rFont val="等线"/>
            <family val="2"/>
            <scheme val="minor"/>
          </rPr>
          <t xml:space="preserve">熊猫小丸子: 教师教育学院“相关斋”茶座（第三十期），参与+0.5
教师教育学院“千灯万福庆元宵 筑梦冰雪向未来”研究生摄影绘画书法大赛，参与+0.5
</t>
        </r>
      </text>
    </comment>
    <comment ref="F211" authorId="52">
      <text>
        <r>
          <rPr>
            <sz val="11"/>
            <color indexed="8"/>
            <rFont val="等线"/>
            <family val="2"/>
            <scheme val="minor"/>
          </rPr>
          <t xml:space="preserve">Chu_: 1.志愿服务时长4h +0
2.校级文明寝室 +3
3.院级优秀团支部 +2
</t>
        </r>
      </text>
    </comment>
    <comment ref="M211" authorId="53">
      <text>
        <r>
          <rPr>
            <sz val="11"/>
            <color indexed="8"/>
            <rFont val="等线"/>
            <family val="2"/>
            <scheme val="minor"/>
          </rPr>
          <t xml:space="preserve">Chu_: 1.第十期院课题立项 参与 +0.625
2.第九期院课题结题 参与 +0.625
</t>
        </r>
      </text>
    </comment>
    <comment ref="U211" authorId="54">
      <text>
        <r>
          <rPr>
            <sz val="11"/>
            <color indexed="8"/>
            <rFont val="等线"/>
            <family val="2"/>
            <scheme val="minor"/>
          </rPr>
          <t xml:space="preserve">Chu_: 1.“请党放心强国有我”2021级新生主题党日活动优秀表演奖 +1
2.浙江师范大学“立安国志向，揽国安责任”主题海报设计，参与 +0.5
</t>
        </r>
      </text>
    </comment>
    <comment ref="F212" authorId="55">
      <text>
        <r>
          <rPr>
            <sz val="11"/>
            <color indexed="8"/>
            <rFont val="等线"/>
            <family val="2"/>
            <scheme val="minor"/>
          </rPr>
          <t xml:space="preserve">Chu_: 1.志愿服务时长34h +3.75
2.全国样板党支部教育技术学硕士党支部申报材料撰写 +16
3.院级优秀团支部 +2
</t>
        </r>
      </text>
    </comment>
    <comment ref="M212" authorId="56">
      <text>
        <r>
          <rPr>
            <sz val="11"/>
            <color indexed="8"/>
            <rFont val="等线"/>
            <family val="2"/>
            <scheme val="minor"/>
          </rPr>
          <t xml:space="preserve">Chu_: 1.教师教育学院第十期学生课题立项，主持 +1.25
2.教师教育学院第十期学生课题立项，参与 +0.625
3.第十二期党建课题立项 参与 +1.25
4.第十二期党建课题结题 参与 +1.25
</t>
        </r>
      </text>
    </comment>
    <comment ref="U212" authorId="57">
      <text>
        <r>
          <rPr>
            <sz val="11"/>
            <color indexed="8"/>
            <rFont val="等线"/>
            <family val="2"/>
            <scheme val="minor"/>
          </rPr>
          <t xml:space="preserve">Chu_: 1.教师教育学院第十八届心理知识大比拼21天健康生活打卡活动，参与 +0.5
2.“请党放心强国有我”2021级新生主题党日活动优秀表演奖 +1
</t>
        </r>
      </text>
    </comment>
    <comment ref="F213" authorId="58">
      <text>
        <r>
          <rPr>
            <sz val="11"/>
            <color indexed="8"/>
            <rFont val="等线"/>
            <family val="2"/>
            <scheme val="minor"/>
          </rPr>
          <t xml:space="preserve">🌈 🌈: 教育技术学硕士党支部宣传委员（考核优秀）+3
全国样板党支部教育技术学硕士党支部申报材料撰写，主要成员+16
教师教育学院研究生会主席团成员（考核优秀）+12
校级优秀团干部+8
院级优秀团支部+2
院级优秀党建信息员+4
校级文明寝室+3
志愿服务时长27.5h +2.9375
</t>
        </r>
      </text>
    </comment>
    <comment ref="M213" authorId="59">
      <text>
        <r>
          <rPr>
            <sz val="11"/>
            <color indexed="8"/>
            <rFont val="等线"/>
            <family val="2"/>
            <scheme val="minor"/>
          </rPr>
          <t xml:space="preserve">🌈 🌈: 浙江师范大学第十二期党建课题，主持，1/6《融媒体时代高校研究生基层党组织党建宣传工作创新路径探析——以教育技术学硕士党支部为例》+2.5
浙江师范大学第十二期党建课题，参与，3/6《以“五‘技’赋能教育”为路径，探索全国研究生样板党支部培育创建工作——以浙江师范大学教育技术学硕士党支部为例》+1.25
教师教育学院第十期学生课题，主持，1/3《基于人机协同的小学英语朗读教学活动设计与应用》+1.25
教师教育学院第十期学生课题，参与，2/3《Python教学中学习迁移能力培养的教学策略研究》+0.625
浙江师范大学第十二期党建课题，主持，1/6《融媒体时代高校研究生基层党组织党建宣传工作创新路径探析——以教育技术学硕士党支部为例》+2.5
浙江师范大学第十二期党建课题，参与，3/6《以“五‘技’赋能教育”为路径，探索全国研究生样板党支部培育创建工作——以浙江师范大学教育技术学硕士党支部为例》+1.25
教师教育学院第九期学生课题，主持，1/3《人工智能技术支持下初中英语口语表达提升策略研究》+1.25
</t>
        </r>
      </text>
    </comment>
    <comment ref="O213" authorId="60">
      <text>
        <r>
          <rPr>
            <sz val="11"/>
            <color indexed="8"/>
            <rFont val="等线"/>
            <family val="2"/>
            <scheme val="minor"/>
          </rPr>
          <t xml:space="preserve">🌈 🌈: 教师教育学院2021学年大学生职业生涯规划大赛，优胜奖 +1
</t>
        </r>
      </text>
    </comment>
    <comment ref="U213" authorId="61">
      <text>
        <r>
          <rPr>
            <sz val="11"/>
            <color indexed="8"/>
            <rFont val="等线"/>
            <family val="2"/>
            <scheme val="minor"/>
          </rPr>
          <t xml:space="preserve">🌈 🌈: 2021-2022年度教师教育学院党员先锋岗活动先进个人+1.5
教师教育学院文创设计大赛一等奖，1/3 +1
浙江师范大学“研途芳华，由你开启”研究生录取通知书设计大赛，三等奖+2
浙江师范大学第十八届心理知识大比拼，团队二等奖+1.5
浙江师范大学精读大赛，参与+0.5
浙江师范大学第二届“立德树人 以德育德”究生征文大赛，参与+0.5
浙江师范大学“立安国志向，揽国安责任”主题海报设计优秀奖Top6，2/2 +0.5
</t>
        </r>
      </text>
    </comment>
    <comment ref="F214" authorId="62">
      <text>
        <r>
          <rPr>
            <sz val="11"/>
            <color indexed="8"/>
            <rFont val="等线"/>
            <family val="2"/>
            <scheme val="minor"/>
          </rPr>
          <t xml:space="preserve">Chu_: 1.教育技术学硕士党支部小组长（考核合格） +4
2.全国样板党支部教育技术学硕士党支部申报材料撰写 +16
3.志愿服务时长18h +2.25
4.院级优秀团支部 +2
5.校级文明寝室 +3
</t>
        </r>
      </text>
    </comment>
    <comment ref="M214" authorId="63">
      <text>
        <r>
          <rPr>
            <sz val="11"/>
            <color indexed="8"/>
            <rFont val="等线"/>
            <family val="2"/>
            <scheme val="minor"/>
          </rPr>
          <t xml:space="preserve">Chu_: 1.教师教育学院第九期学生课题结题 主持 +1.25
2.教师教育学院第十期学生课题立项，主持 +1.25
3. 校级共同富裕课题，主持 +2.5
4.教育学院第十期课题立项，参与 +0.625
</t>
        </r>
      </text>
    </comment>
    <comment ref="N214" authorId="64">
      <text>
        <r>
          <rPr>
            <sz val="11"/>
            <color indexed="8"/>
            <rFont val="等线"/>
            <family val="2"/>
            <scheme val="minor"/>
          </rPr>
          <t xml:space="preserve">Chu_: 1.在《现代教育技术》（二级期刊）发表一篇论文 +20
</t>
        </r>
      </text>
    </comment>
    <comment ref="U214" authorId="65">
      <text>
        <r>
          <rPr>
            <sz val="11"/>
            <color indexed="8"/>
            <rFont val="等线"/>
            <family val="2"/>
            <scheme val="minor"/>
          </rPr>
          <t xml:space="preserve">Chu_: 1.浙江师范大学“立安国志向，揽国安责任”主题海报设计，参与 +0.5
2.2021-2022年度教师教育学院党员先锋岗活动先进个人 +1.5
3.教师教育学院“千灯万福庆元宵，筑梦冰雪向未来”摄影组大赛，参与 +0.5
4.浙江师范大学第十八届心理知识大比拼，团队二等奖 +1.5
5.“请党放心强国有我”2021级新生主题党日活动优秀表演奖 +1
</t>
        </r>
      </text>
    </comment>
    <comment ref="F215" authorId="66">
      <text>
        <r>
          <rPr>
            <sz val="11"/>
            <color indexed="8"/>
            <rFont val="等线"/>
            <family val="2"/>
            <scheme val="minor"/>
          </rPr>
          <t xml:space="preserve">Chu_: 1.院级优秀团支部 +2
2.校级文明寝室 +3
3.志愿服务时长21h +2.125
</t>
        </r>
      </text>
    </comment>
    <comment ref="M215" authorId="67">
      <text>
        <r>
          <rPr>
            <sz val="11"/>
            <color indexed="8"/>
            <rFont val="等线"/>
            <family val="2"/>
            <scheme val="minor"/>
          </rPr>
          <t xml:space="preserve">Chu_: 1.教师教育学院第十期学生课题立项，主持 +1.25
2.浙江省智能教育技术与应用重点实验室第四期开放研究基金项目，参与 +0.625
</t>
        </r>
      </text>
    </comment>
    <comment ref="U215" authorId="68">
      <text>
        <r>
          <rPr>
            <sz val="11"/>
            <color indexed="8"/>
            <rFont val="等线"/>
            <family val="2"/>
            <scheme val="minor"/>
          </rPr>
          <t xml:space="preserve">Chu_: 1.2021-2022学年研究生人人学术报告优秀报告人 +1
2.教师教育学院“相关斋”茶座（第三十一期），参与 +0.5
3.“请党放心强国有我”2021级新生主题党日活动优秀表演奖 +1
</t>
        </r>
      </text>
    </comment>
    <comment ref="F216" authorId="69">
      <text>
        <r>
          <rPr>
            <sz val="11"/>
            <color indexed="8"/>
            <rFont val="等线"/>
            <family val="2"/>
            <scheme val="minor"/>
          </rPr>
          <t xml:space="preserve">Chu_: 1.教师教育学院研究生会就业部部长（考核优秀） +9
2.校级优秀团干部 +8
3.院级志愿者先进个人 +4
4.院级优秀团支部 +2
5.校级文明寝室 +3
6.志愿服务时长68h +4
</t>
        </r>
      </text>
    </comment>
    <comment ref="M216" authorId="70">
      <text>
        <r>
          <rPr>
            <sz val="11"/>
            <color indexed="8"/>
            <rFont val="等线"/>
            <family val="2"/>
            <scheme val="minor"/>
          </rPr>
          <t xml:space="preserve">Chu_: 1.浙江省智能教育技术与应用重点实验室第四期开放研究基金项目，参与 +0.625
2.教师教育学院第十期学生课题立项，主持 +1.25
3.教师教育学院第十期学生课题立项，参与 +0.625
4.教师教育学院第九期学生课题结题，主持 +1.25
</t>
        </r>
      </text>
    </comment>
    <comment ref="U216" authorId="71">
      <text>
        <r>
          <rPr>
            <sz val="11"/>
            <color indexed="8"/>
            <rFont val="等线"/>
            <family val="2"/>
            <scheme val="minor"/>
          </rPr>
          <t xml:space="preserve">Chu_: 1.教师教育学院“千灯万福庆元宵，筑梦冰雪向未来”摄影组大赛，参与 +0.5
2.浙江师范大学精读大赛，参与 +0.5
3.“请党放心强国有我”2021级新生主题党日活动优秀表演奖 +1
</t>
        </r>
      </text>
    </comment>
    <comment ref="F217" authorId="72">
      <text>
        <r>
          <rPr>
            <sz val="11"/>
            <color indexed="8"/>
            <rFont val="等线"/>
            <family val="2"/>
            <scheme val="minor"/>
          </rPr>
          <t xml:space="preserve">Chu_: 1.院级优秀团支部 +2
2.校级文明寝室 +3
3.志愿服务时长14小时 +1.25
</t>
        </r>
      </text>
    </comment>
    <comment ref="M217" authorId="73">
      <text>
        <r>
          <rPr>
            <sz val="11"/>
            <color indexed="8"/>
            <rFont val="等线"/>
            <family val="2"/>
            <scheme val="minor"/>
          </rPr>
          <t xml:space="preserve">Chu_: 1.教师教育学院第十期学生课题立项，主持 +1.25
2.教师教育学院第十期学生课题立项，参与 +0.625
</t>
        </r>
      </text>
    </comment>
    <comment ref="U217" authorId="74">
      <text>
        <r>
          <rPr>
            <sz val="11"/>
            <color indexed="8"/>
            <rFont val="等线"/>
            <family val="2"/>
            <scheme val="minor"/>
          </rPr>
          <t xml:space="preserve">Chu_: 1.2022年“应急科普天下行”防灾减灾专题竞赛一等奖 +2
2.2022年全国大学生双碳战略科普知识竞赛初赛一等奖 +0.5
3.2022年“应急 +0.5普华夏行”大学生自然灾害竞赛初赛二等奖
</t>
        </r>
      </text>
    </comment>
    <comment ref="F218" authorId="75">
      <text>
        <r>
          <rPr>
            <sz val="11"/>
            <color indexed="8"/>
            <rFont val="等线"/>
            <family val="2"/>
            <scheme val="minor"/>
          </rPr>
          <t xml:space="preserve">Ahhhhhhhh.: 1.院级优秀团支部+2
2.校级文明寝室+3
3.志愿服务时长7小时+0.375
</t>
        </r>
      </text>
    </comment>
    <comment ref="M218" authorId="76">
      <text>
        <r>
          <rPr>
            <sz val="11"/>
            <color indexed="8"/>
            <rFont val="等线"/>
            <family val="2"/>
            <scheme val="minor"/>
          </rPr>
          <t xml:space="preserve">Ahhhhhhhh.: 1.教师教育学院第十期学生课题立项，参与+0.625
</t>
        </r>
      </text>
    </comment>
    <comment ref="U218" authorId="77">
      <text>
        <r>
          <rPr>
            <sz val="11"/>
            <color indexed="8"/>
            <rFont val="等线"/>
            <family val="2"/>
            <scheme val="minor"/>
          </rPr>
          <t xml:space="preserve">Ahhhhhhhh.: 中共浙江师范大学教师教育学院委员会“请党放心强国有我”2021级新生主题党日活动优秀表演奖+1
</t>
        </r>
      </text>
    </comment>
    <comment ref="F219" authorId="78">
      <text>
        <r>
          <rPr>
            <sz val="11"/>
            <color indexed="8"/>
            <rFont val="等线"/>
            <family val="2"/>
            <scheme val="minor"/>
          </rPr>
          <t xml:space="preserve">Ahhhhhhhh.: 1.志愿服务时长8h+0.5
2.院级优秀团支部+2
3.校级文明寝室+3
</t>
        </r>
      </text>
    </comment>
    <comment ref="M219" authorId="79">
      <text>
        <r>
          <rPr>
            <sz val="11"/>
            <color indexed="8"/>
            <rFont val="等线"/>
            <family val="2"/>
            <scheme val="minor"/>
          </rPr>
          <t xml:space="preserve">Ahhhhhhhh.: 1.教师教育学院第十期学生课题立项，参与+0.625
2.教师教育学院第十期学生课题立项，主持+1.25
3.教师教育学院第九期学生课题结题，参与+0.625
</t>
        </r>
      </text>
    </comment>
    <comment ref="U219" authorId="80">
      <text>
        <r>
          <rPr>
            <sz val="11"/>
            <color rgb="FF000000"/>
            <rFont val="等线"/>
            <family val="4"/>
            <charset val="134"/>
          </rPr>
          <t>Ahhhhhhhh.: 1.2021-2022</t>
        </r>
        <r>
          <rPr>
            <sz val="11"/>
            <color rgb="FF000000"/>
            <rFont val="等线"/>
            <family val="4"/>
            <charset val="134"/>
          </rPr>
          <t>学年研究生人人学术报告优秀报告人</t>
        </r>
        <r>
          <rPr>
            <sz val="11"/>
            <color rgb="FF000000"/>
            <rFont val="等线"/>
            <family val="4"/>
            <charset val="134"/>
          </rPr>
          <t xml:space="preserve">+1
</t>
        </r>
        <r>
          <rPr>
            <sz val="11"/>
            <color rgb="FF000000"/>
            <rFont val="等线"/>
            <family val="4"/>
            <charset val="134"/>
          </rPr>
          <t>2.</t>
        </r>
        <r>
          <rPr>
            <sz val="11"/>
            <color rgb="FF000000"/>
            <rFont val="等线"/>
            <family val="4"/>
            <charset val="134"/>
          </rPr>
          <t>中共浙江师范大学教师教育学院委员会“请党放心强国有我”</t>
        </r>
        <r>
          <rPr>
            <sz val="11"/>
            <color rgb="FF000000"/>
            <rFont val="等线"/>
            <family val="4"/>
            <charset val="134"/>
          </rPr>
          <t>2021</t>
        </r>
        <r>
          <rPr>
            <sz val="11"/>
            <color rgb="FF000000"/>
            <rFont val="等线"/>
            <family val="4"/>
            <charset val="134"/>
          </rPr>
          <t>级新生主题党日活动优秀表演奖</t>
        </r>
        <r>
          <rPr>
            <sz val="11"/>
            <color rgb="FF000000"/>
            <rFont val="等线"/>
            <family val="4"/>
            <charset val="134"/>
          </rPr>
          <t xml:space="preserve">+1
</t>
        </r>
      </text>
    </comment>
    <comment ref="F220" authorId="81">
      <text>
        <r>
          <rPr>
            <sz val="11"/>
            <color indexed="8"/>
            <rFont val="等线"/>
            <family val="2"/>
            <scheme val="minor"/>
          </rPr>
          <t xml:space="preserve">Ahhhhhhhh.: 1.志愿服务时长33h+3.625
2.院级优秀团支部+2
3.校级文明寝室+3
</t>
        </r>
      </text>
    </comment>
    <comment ref="M220" authorId="82">
      <text>
        <r>
          <rPr>
            <sz val="11"/>
            <color indexed="8"/>
            <rFont val="等线"/>
            <family val="2"/>
            <scheme val="minor"/>
          </rPr>
          <t xml:space="preserve">Ahhhhhhhh.: 1.教师教育学院第十期学生课题立项，参与+0.625
2.教师教育学院第十期学生课题立项，主持+1.25
</t>
        </r>
      </text>
    </comment>
    <comment ref="U220" authorId="83">
      <text>
        <r>
          <rPr>
            <sz val="11"/>
            <color indexed="8"/>
            <rFont val="等线"/>
            <family val="2"/>
            <scheme val="minor"/>
          </rPr>
          <t xml:space="preserve">Ahhhhhhhh.: 1.中共浙江师范大学教师教育学院委员会“请党放心强国有我”2021级新生主题党日活动优秀表演奖+1
2.浙江师范大学精读大赛，参与+0.5
3.教院第十八届心理知识大比拼打卡活动，参与+0.5
</t>
        </r>
      </text>
    </comment>
    <comment ref="F221" authorId="84">
      <text>
        <r>
          <rPr>
            <sz val="11"/>
            <color indexed="8"/>
            <rFont val="等线"/>
            <family val="2"/>
            <scheme val="minor"/>
          </rPr>
          <t xml:space="preserve">Ahhhhhhhh.: 1.院级优秀团支部+2
2.志愿服务时长7h+0.375
</t>
        </r>
      </text>
    </comment>
    <comment ref="M221" authorId="85">
      <text>
        <r>
          <rPr>
            <sz val="11"/>
            <color indexed="8"/>
            <rFont val="等线"/>
            <family val="2"/>
            <scheme val="minor"/>
          </rPr>
          <t xml:space="preserve">Ahhhhhhhh.: 1.教师教育学院第九期学生课题结题，参与+0.625
2.教师教育学院第十期学生课题立项，参与+0.625
</t>
        </r>
      </text>
    </comment>
    <comment ref="F222" authorId="86">
      <text>
        <r>
          <rPr>
            <sz val="11"/>
            <color rgb="FF000000"/>
            <rFont val="等线"/>
            <family val="4"/>
            <charset val="134"/>
          </rPr>
          <t>Ahhhhhhhh.: 1.</t>
        </r>
        <r>
          <rPr>
            <sz val="11"/>
            <color rgb="FF000000"/>
            <rFont val="等线"/>
            <family val="4"/>
            <charset val="134"/>
          </rPr>
          <t>教育技术学硕士党支部组织委员（考核优秀）</t>
        </r>
        <r>
          <rPr>
            <sz val="11"/>
            <color rgb="FF000000"/>
            <rFont val="等线"/>
            <family val="4"/>
            <charset val="134"/>
          </rPr>
          <t xml:space="preserve">+6
</t>
        </r>
        <r>
          <rPr>
            <sz val="11"/>
            <color rgb="FF000000"/>
            <rFont val="等线"/>
            <family val="4"/>
            <charset val="134"/>
          </rPr>
          <t>2.</t>
        </r>
        <r>
          <rPr>
            <sz val="11"/>
            <color rgb="FF000000"/>
            <rFont val="等线"/>
            <family val="4"/>
            <charset val="134"/>
          </rPr>
          <t>全国样板党支部教育技术学硕士党支部申报材料撰写，主要成员</t>
        </r>
        <r>
          <rPr>
            <sz val="11"/>
            <color rgb="FF000000"/>
            <rFont val="等线"/>
            <family val="4"/>
            <charset val="134"/>
          </rPr>
          <t xml:space="preserve">+16
</t>
        </r>
        <r>
          <rPr>
            <sz val="11"/>
            <color rgb="FF000000"/>
            <rFont val="等线"/>
            <family val="4"/>
            <charset val="134"/>
          </rPr>
          <t>3.</t>
        </r>
        <r>
          <rPr>
            <sz val="11"/>
            <color rgb="FF000000"/>
            <rFont val="等线"/>
            <family val="4"/>
            <charset val="134"/>
          </rPr>
          <t>校级优秀党建信息员</t>
        </r>
        <r>
          <rPr>
            <sz val="11"/>
            <color rgb="FF000000"/>
            <rFont val="等线"/>
            <family val="4"/>
            <charset val="134"/>
          </rPr>
          <t xml:space="preserve">+8
</t>
        </r>
        <r>
          <rPr>
            <sz val="11"/>
            <color rgb="FF000000"/>
            <rFont val="等线"/>
            <family val="4"/>
            <charset val="134"/>
          </rPr>
          <t>4.</t>
        </r>
        <r>
          <rPr>
            <sz val="11"/>
            <color rgb="FF000000"/>
            <rFont val="等线"/>
            <family val="4"/>
            <charset val="134"/>
          </rPr>
          <t>院级优秀团支部</t>
        </r>
        <r>
          <rPr>
            <sz val="11"/>
            <color rgb="FF000000"/>
            <rFont val="等线"/>
            <family val="4"/>
            <charset val="134"/>
          </rPr>
          <t xml:space="preserve">+2
</t>
        </r>
        <r>
          <rPr>
            <sz val="11"/>
            <color rgb="FF000000"/>
            <rFont val="等线"/>
            <family val="4"/>
            <charset val="134"/>
          </rPr>
          <t>5.</t>
        </r>
        <r>
          <rPr>
            <sz val="11"/>
            <color rgb="FF000000"/>
            <rFont val="等线"/>
            <family val="4"/>
            <charset val="134"/>
          </rPr>
          <t>志愿服务时长</t>
        </r>
        <r>
          <rPr>
            <sz val="11"/>
            <color rgb="FF000000"/>
            <rFont val="等线"/>
            <family val="4"/>
            <charset val="134"/>
          </rPr>
          <t xml:space="preserve">8h+0.5
</t>
        </r>
      </text>
    </comment>
    <comment ref="M222" authorId="87">
      <text>
        <r>
          <rPr>
            <sz val="11"/>
            <color indexed="8"/>
            <rFont val="等线"/>
            <family val="2"/>
            <scheme val="minor"/>
          </rPr>
          <t xml:space="preserve">Ahhhhhhhh.: 1.第十二期党建课题立项，参与+1.25
2.第十二期党建课题结题，参与+1.25
</t>
        </r>
      </text>
    </comment>
    <comment ref="O222" authorId="88">
      <text>
        <r>
          <rPr>
            <sz val="11"/>
            <color indexed="8"/>
            <rFont val="等线"/>
            <family val="2"/>
            <scheme val="minor"/>
          </rPr>
          <t xml:space="preserve">Ahhhhhhhh.: 1.教师教育学院创新创业大赛三等奖+2.5
</t>
        </r>
      </text>
    </comment>
    <comment ref="U222" authorId="89">
      <text>
        <r>
          <rPr>
            <sz val="11"/>
            <color indexed="8"/>
            <rFont val="等线"/>
            <family val="2"/>
            <scheme val="minor"/>
          </rPr>
          <t xml:space="preserve">Ahhhhhhhh.: 1.中共浙江师范大学教师教育学院委员会“请党放心强国有我”2021级新生主题党日活动优秀表演奖+1
2.2021-2022年度教师教育学院党员先锋岗活动先进个人+1.5
</t>
        </r>
      </text>
    </comment>
    <comment ref="F223" authorId="90">
      <text>
        <r>
          <rPr>
            <sz val="11"/>
            <color indexed="8"/>
            <rFont val="等线"/>
            <family val="2"/>
            <scheme val="minor"/>
          </rPr>
          <t xml:space="preserve">🌈 🌈: 学习委员（考核合格）+4
志愿服务时长20h +2
院级优秀团支部 +2
</t>
        </r>
      </text>
    </comment>
    <comment ref="U223" authorId="91">
      <text>
        <r>
          <rPr>
            <sz val="11"/>
            <color indexed="8"/>
            <rFont val="等线"/>
            <family val="2"/>
            <scheme val="minor"/>
          </rPr>
          <t xml:space="preserve">🌈 🌈: 中共浙江师范大学教师教育学院委员会“请党放心强国有我”2021级新生主题党日活动优秀表演奖
+1
</t>
        </r>
      </text>
    </comment>
    <comment ref="F224" authorId="92">
      <text>
        <r>
          <rPr>
            <sz val="11"/>
            <color rgb="FF000000"/>
            <rFont val="等线"/>
            <family val="4"/>
            <charset val="134"/>
          </rPr>
          <t>_: 1.</t>
        </r>
        <r>
          <rPr>
            <sz val="11"/>
            <color rgb="FF000000"/>
            <rFont val="等线"/>
            <family val="4"/>
            <charset val="134"/>
          </rPr>
          <t>团支书（考核优秀）</t>
        </r>
        <r>
          <rPr>
            <sz val="11"/>
            <color rgb="FF000000"/>
            <rFont val="等线"/>
            <family val="4"/>
            <charset val="134"/>
          </rPr>
          <t xml:space="preserve">+9
</t>
        </r>
        <r>
          <rPr>
            <sz val="11"/>
            <color rgb="FF000000"/>
            <rFont val="等线"/>
            <family val="4"/>
            <charset val="134"/>
          </rPr>
          <t>2.</t>
        </r>
        <r>
          <rPr>
            <sz val="11"/>
            <color rgb="FF000000"/>
            <rFont val="等线"/>
            <family val="4"/>
            <charset val="134"/>
          </rPr>
          <t>院级优秀团支部（团支书）</t>
        </r>
        <r>
          <rPr>
            <sz val="11"/>
            <color rgb="FF000000"/>
            <rFont val="等线"/>
            <family val="4"/>
            <charset val="134"/>
          </rPr>
          <t xml:space="preserve"> +2
</t>
        </r>
        <r>
          <rPr>
            <sz val="11"/>
            <color rgb="FF000000"/>
            <rFont val="等线"/>
            <family val="4"/>
            <charset val="134"/>
          </rPr>
          <t>3.</t>
        </r>
        <r>
          <rPr>
            <sz val="11"/>
            <color rgb="FF000000"/>
            <rFont val="等线"/>
            <family val="4"/>
            <charset val="134"/>
          </rPr>
          <t>校级最美寝室</t>
        </r>
        <r>
          <rPr>
            <sz val="11"/>
            <color rgb="FF000000"/>
            <rFont val="等线"/>
            <family val="4"/>
            <charset val="134"/>
          </rPr>
          <t xml:space="preserve"> +5
</t>
        </r>
        <r>
          <rPr>
            <sz val="11"/>
            <color rgb="FF000000"/>
            <rFont val="等线"/>
            <family val="4"/>
            <charset val="134"/>
          </rPr>
          <t>4.</t>
        </r>
        <r>
          <rPr>
            <sz val="11"/>
            <color rgb="FF000000"/>
            <rFont val="等线"/>
            <family val="4"/>
            <charset val="134"/>
          </rPr>
          <t>党支部民主评议考核优秀</t>
        </r>
        <r>
          <rPr>
            <sz val="11"/>
            <color rgb="FF000000"/>
            <rFont val="等线"/>
            <family val="4"/>
            <charset val="134"/>
          </rPr>
          <t xml:space="preserve"> +4
</t>
        </r>
        <r>
          <rPr>
            <sz val="11"/>
            <color rgb="FF000000"/>
            <rFont val="等线"/>
            <family val="4"/>
            <charset val="134"/>
          </rPr>
          <t>5.</t>
        </r>
        <r>
          <rPr>
            <sz val="11"/>
            <color rgb="FF000000"/>
            <rFont val="等线"/>
            <family val="4"/>
            <charset val="134"/>
          </rPr>
          <t>志愿服务时长</t>
        </r>
        <r>
          <rPr>
            <sz val="11"/>
            <color rgb="FF000000"/>
            <rFont val="等线"/>
            <family val="4"/>
            <charset val="134"/>
          </rPr>
          <t xml:space="preserve">44.5h +4
</t>
        </r>
      </text>
    </comment>
    <comment ref="M224" authorId="93">
      <text>
        <r>
          <rPr>
            <sz val="11"/>
            <color indexed="8"/>
            <rFont val="等线"/>
            <family val="2"/>
            <scheme val="minor"/>
          </rPr>
          <t xml:space="preserve">_: 1.浙江师范大学第十二期党建课题，参与  +1.25
2.教师教育学院第十期学生课题，主持  +1.25
3.教师教育学院第十期学生课题，参与  +0.625
4.浙江师范大学第十二期党建课题，参与  +1.25
5.第九期院课题结题，参与 +0.625
</t>
        </r>
      </text>
    </comment>
    <comment ref="O224" authorId="94">
      <text>
        <r>
          <rPr>
            <sz val="11"/>
            <color rgb="FF000000"/>
            <rFont val="等线"/>
            <family val="4"/>
            <charset val="134"/>
          </rPr>
          <t>_: 1.</t>
        </r>
        <r>
          <rPr>
            <sz val="11"/>
            <color rgb="FF000000"/>
            <rFont val="等线"/>
            <family val="4"/>
            <charset val="134"/>
          </rPr>
          <t>浙江师范大学全日制教育硕士专业学位研究生教学技能大赛现代教育技术组一等奖</t>
        </r>
        <r>
          <rPr>
            <sz val="11"/>
            <color rgb="FF000000"/>
            <rFont val="等线"/>
            <family val="4"/>
            <charset val="134"/>
          </rPr>
          <t xml:space="preserve">  +10
</t>
        </r>
      </text>
    </comment>
    <comment ref="U224" authorId="95">
      <text>
        <r>
          <rPr>
            <sz val="11"/>
            <color rgb="FF000000"/>
            <rFont val="等线"/>
            <family val="4"/>
            <charset val="134"/>
          </rPr>
          <t>_: 1.2022</t>
        </r>
        <r>
          <rPr>
            <sz val="11"/>
            <color rgb="FF000000"/>
            <rFont val="等线"/>
            <family val="4"/>
            <charset val="134"/>
          </rPr>
          <t>年浙江师范大学第六届“青春心向党</t>
        </r>
        <r>
          <rPr>
            <sz val="11"/>
            <color rgb="FF000000"/>
            <rFont val="等线"/>
            <family val="4"/>
            <charset val="134"/>
          </rPr>
          <t xml:space="preserve"> </t>
        </r>
        <r>
          <rPr>
            <sz val="11"/>
            <color rgb="FF000000"/>
            <rFont val="等线"/>
            <family val="4"/>
            <charset val="134"/>
          </rPr>
          <t>建功新时代”微团课大赛特等奖</t>
        </r>
        <r>
          <rPr>
            <sz val="11"/>
            <color rgb="FF000000"/>
            <rFont val="等线"/>
            <family val="4"/>
            <charset val="134"/>
          </rPr>
          <t xml:space="preserve"> +4
</t>
        </r>
        <r>
          <rPr>
            <sz val="11"/>
            <color rgb="FF000000"/>
            <rFont val="等线"/>
            <family val="4"/>
            <charset val="134"/>
          </rPr>
          <t>2.2022</t>
        </r>
        <r>
          <rPr>
            <sz val="11"/>
            <color rgb="FF000000"/>
            <rFont val="等线"/>
            <family val="4"/>
            <charset val="134"/>
          </rPr>
          <t>年教师教育学院微团课大赛，特等奖</t>
        </r>
        <r>
          <rPr>
            <sz val="11"/>
            <color rgb="FF000000"/>
            <rFont val="等线"/>
            <family val="4"/>
            <charset val="134"/>
          </rPr>
          <t xml:space="preserve"> +2
</t>
        </r>
        <r>
          <rPr>
            <sz val="11"/>
            <color rgb="FF000000"/>
            <rFont val="等线"/>
            <family val="4"/>
            <charset val="134"/>
          </rPr>
          <t>3.</t>
        </r>
        <r>
          <rPr>
            <sz val="11"/>
            <color rgb="FF000000"/>
            <rFont val="等线"/>
            <family val="4"/>
            <charset val="134"/>
          </rPr>
          <t>浙江师范大学第十八届心理知识大比拼，团队二等奖</t>
        </r>
        <r>
          <rPr>
            <sz val="11"/>
            <color rgb="FF000000"/>
            <rFont val="等线"/>
            <family val="4"/>
            <charset val="134"/>
          </rPr>
          <t xml:space="preserve"> +1.5
</t>
        </r>
        <r>
          <rPr>
            <sz val="11"/>
            <color rgb="FF000000"/>
            <rFont val="等线"/>
            <family val="4"/>
            <charset val="134"/>
          </rPr>
          <t>4.</t>
        </r>
        <r>
          <rPr>
            <sz val="11"/>
            <color rgb="FF000000"/>
            <rFont val="等线"/>
            <family val="4"/>
            <charset val="134"/>
          </rPr>
          <t>教师教育学院文创设计大赛一等奖，</t>
        </r>
        <r>
          <rPr>
            <sz val="11"/>
            <color rgb="FF000000"/>
            <rFont val="等线"/>
            <family val="4"/>
            <charset val="134"/>
          </rPr>
          <t xml:space="preserve">2/3  +1
</t>
        </r>
        <r>
          <rPr>
            <sz val="11"/>
            <color rgb="FF000000"/>
            <rFont val="等线"/>
            <family val="4"/>
            <charset val="134"/>
          </rPr>
          <t>5.</t>
        </r>
        <r>
          <rPr>
            <sz val="11"/>
            <color rgb="FF000000"/>
            <rFont val="等线"/>
            <family val="4"/>
            <charset val="134"/>
          </rPr>
          <t>浙江师范大学“立安国志向，揽国安责任”主题海报设计优秀奖</t>
        </r>
        <r>
          <rPr>
            <sz val="11"/>
            <color rgb="FF000000"/>
            <rFont val="等线"/>
            <family val="4"/>
            <charset val="134"/>
          </rPr>
          <t>Top6</t>
        </r>
        <r>
          <rPr>
            <sz val="11"/>
            <color rgb="FF000000"/>
            <rFont val="等线"/>
            <family val="4"/>
            <charset val="134"/>
          </rPr>
          <t>，</t>
        </r>
        <r>
          <rPr>
            <sz val="11"/>
            <color rgb="FF000000"/>
            <rFont val="等线"/>
            <family val="4"/>
            <charset val="134"/>
          </rPr>
          <t xml:space="preserve">1/2  +1
</t>
        </r>
        <r>
          <rPr>
            <sz val="11"/>
            <color rgb="FF000000"/>
            <rFont val="等线"/>
            <family val="4"/>
            <charset val="134"/>
          </rPr>
          <t>6.</t>
        </r>
        <r>
          <rPr>
            <sz val="11"/>
            <color rgb="FF000000"/>
            <rFont val="等线"/>
            <family val="4"/>
            <charset val="134"/>
          </rPr>
          <t>浙江师范大学精读大赛，参与</t>
        </r>
        <r>
          <rPr>
            <sz val="11"/>
            <color rgb="FF000000"/>
            <rFont val="等线"/>
            <family val="4"/>
            <charset val="134"/>
          </rPr>
          <t xml:space="preserve"> +0.5
</t>
        </r>
      </text>
    </comment>
    <comment ref="F225" authorId="96">
      <text>
        <r>
          <rPr>
            <sz val="11"/>
            <color indexed="8"/>
            <rFont val="等线"/>
            <family val="2"/>
            <scheme val="minor"/>
          </rPr>
          <t xml:space="preserve">_: 1.教师教育学院研究生会主席团成员（考核优秀）+12
2.校级优秀团干部 +8
3.校级“最美寝室”+5
4.院级优秀团支部 +2
5.志愿服务时长29h +3.125
6.浙江师范大学学生安全信息员（考核合格）+2
</t>
        </r>
      </text>
    </comment>
    <comment ref="M225" authorId="97">
      <text>
        <r>
          <rPr>
            <sz val="11"/>
            <color indexed="8"/>
            <rFont val="等线"/>
            <family val="2"/>
            <scheme val="minor"/>
          </rPr>
          <t xml:space="preserve">_: 1.教师教育学院第九期学生课题，主持 +1.25
2.教师教育学院第十期学生课题，组员 +0.625
</t>
        </r>
      </text>
    </comment>
    <comment ref="N225" authorId="98">
      <text>
        <r>
          <rPr>
            <sz val="11"/>
            <color indexed="8"/>
            <rFont val="等线"/>
            <family val="2"/>
            <scheme val="minor"/>
          </rPr>
          <t xml:space="preserve">_: 1.论文发表权威A，导师一作，本人二作 +60
</t>
        </r>
      </text>
    </comment>
    <comment ref="U225" authorId="99">
      <text>
        <r>
          <rPr>
            <sz val="11"/>
            <color indexed="8"/>
            <rFont val="等线"/>
            <family val="2"/>
            <scheme val="minor"/>
          </rPr>
          <t xml:space="preserve">_: 1.教师教育学院研究生摄影绘画书法大赛三等奖 +1
2.第六届大学生预防艾滋病知识竞赛优秀奖 +0.5
3.教师教育学院端午节活动 +0.5
4.校图书馆百校共读活动——《同名同姓受害者协会》 +0.5
</t>
        </r>
      </text>
    </comment>
    <comment ref="F226" authorId="100">
      <text>
        <r>
          <rPr>
            <sz val="11"/>
            <color indexed="8"/>
            <rFont val="等线"/>
            <family val="2"/>
            <scheme val="minor"/>
          </rPr>
          <t xml:space="preserve">_: 1.志愿服务时长45h  +4
2.校级“最美寝室” +5
3.院级优秀团支部 +2
</t>
        </r>
      </text>
    </comment>
    <comment ref="M226" authorId="101">
      <text>
        <r>
          <rPr>
            <sz val="11"/>
            <color indexed="8"/>
            <rFont val="等线"/>
            <family val="2"/>
            <scheme val="minor"/>
          </rPr>
          <t xml:space="preserve">_: 1.教师教育学院第10期学生课题，主持 +1.25
2.教师教育学院第10期学生课题，参与 +0.625
</t>
        </r>
      </text>
    </comment>
    <comment ref="U226" authorId="102">
      <text>
        <r>
          <rPr>
            <sz val="11"/>
            <color rgb="FF000000"/>
            <rFont val="等线"/>
            <family val="4"/>
            <charset val="134"/>
          </rPr>
          <t>_: 1.</t>
        </r>
        <r>
          <rPr>
            <sz val="11"/>
            <color rgb="FF000000"/>
            <rFont val="等线"/>
            <family val="4"/>
            <charset val="134"/>
          </rPr>
          <t>文传学院“光影寄情</t>
        </r>
        <r>
          <rPr>
            <sz val="11"/>
            <color rgb="FF000000"/>
            <rFont val="等线"/>
            <family val="4"/>
            <charset val="134"/>
          </rPr>
          <t xml:space="preserve"> </t>
        </r>
        <r>
          <rPr>
            <sz val="11"/>
            <color rgb="FF000000"/>
            <rFont val="等线"/>
            <family val="4"/>
            <charset val="134"/>
          </rPr>
          <t>献礼校庆”摄影大赛，参与</t>
        </r>
        <r>
          <rPr>
            <sz val="11"/>
            <color rgb="FF000000"/>
            <rFont val="等线"/>
            <family val="4"/>
            <charset val="134"/>
          </rPr>
          <t xml:space="preserve"> +0.5
</t>
        </r>
      </text>
    </comment>
    <comment ref="F227" authorId="103">
      <text>
        <r>
          <rPr>
            <sz val="11"/>
            <color indexed="8"/>
            <rFont val="等线"/>
            <family val="2"/>
            <scheme val="minor"/>
          </rPr>
          <t xml:space="preserve">_: 1.志愿服务时长4h +0
2.院级优秀团支部 +2
</t>
        </r>
      </text>
    </comment>
    <comment ref="M227" authorId="104">
      <text>
        <r>
          <rPr>
            <sz val="11"/>
            <color indexed="8"/>
            <rFont val="等线"/>
            <family val="2"/>
            <scheme val="minor"/>
          </rPr>
          <t xml:space="preserve">_: 1.教师教育学院第九期学生课题，组员 +0.625
2.教师教育学院第十期学生课题，参与 +0.625
</t>
        </r>
      </text>
    </comment>
    <comment ref="O227" authorId="105">
      <text>
        <r>
          <rPr>
            <sz val="11"/>
            <color indexed="8"/>
            <rFont val="等线"/>
            <family val="2"/>
            <scheme val="minor"/>
          </rPr>
          <t xml:space="preserve">_: 1.浙江师范大学全日制教育硕士专业学位研究生教学技能大赛现代教育技术组二等奖 +8
</t>
        </r>
      </text>
    </comment>
    <comment ref="U227" authorId="106">
      <text>
        <r>
          <rPr>
            <sz val="11"/>
            <color rgb="FF000000"/>
            <rFont val="等线"/>
            <family val="4"/>
            <charset val="134"/>
          </rPr>
          <t>_: 1.</t>
        </r>
        <r>
          <rPr>
            <sz val="11"/>
            <color rgb="FF000000"/>
            <rFont val="等线"/>
            <family val="4"/>
            <charset val="134"/>
          </rPr>
          <t>浙江师范大学“立安国志向，揽国安责任”主题海报设计，参与</t>
        </r>
        <r>
          <rPr>
            <sz val="11"/>
            <color rgb="FF000000"/>
            <rFont val="等线"/>
            <family val="4"/>
            <charset val="134"/>
          </rPr>
          <t xml:space="preserve"> +0.5
</t>
        </r>
      </text>
    </comment>
    <comment ref="F228" authorId="107">
      <text>
        <r>
          <rPr>
            <sz val="11"/>
            <color indexed="8"/>
            <rFont val="等线"/>
            <family val="2"/>
            <scheme val="minor"/>
          </rPr>
          <t xml:space="preserve">_: 1.校级文明寝室 +3
2.志愿服务时长7h +0.375
</t>
        </r>
      </text>
    </comment>
    <comment ref="M228" authorId="108">
      <text>
        <r>
          <rPr>
            <sz val="11"/>
            <color indexed="8"/>
            <rFont val="等线"/>
            <family val="2"/>
            <scheme val="minor"/>
          </rPr>
          <t xml:space="preserve">_: 1.教师教育学院第十期学生课题，组员 +0.625
</t>
        </r>
      </text>
    </comment>
    <comment ref="O228" authorId="109">
      <text>
        <r>
          <rPr>
            <sz val="11"/>
            <color indexed="8"/>
            <rFont val="等线"/>
            <family val="2"/>
            <scheme val="minor"/>
          </rPr>
          <t xml:space="preserve">_: 1.2022年浙江省第十三届挑战杯建设银行大学生创业计划竞赛，银奖，成员 +7.5
2.2022年浙江师范大学商业精英挑战赛校赛，一等奖，成员 +5
</t>
        </r>
      </text>
    </comment>
    <comment ref="U228" authorId="110">
      <text>
        <r>
          <rPr>
            <sz val="11"/>
            <color indexed="8"/>
            <rFont val="等线"/>
            <family val="2"/>
            <scheme val="minor"/>
          </rPr>
          <t xml:space="preserve">_: 1.2022年第二届全国大学生人工智能知识竞赛一等奖 +2
2.2022年第七届“芙蓉杯”全国文赛大赛 +0.5
3.2022年数据亮剑，拔新领异：上海高新技术企业数据竞赛 +0.5
4.2022年第四届香港当代设计奖中国大陆赛区优秀奖，参与 +0.5
</t>
        </r>
      </text>
    </comment>
    <comment ref="F229" authorId="111">
      <text>
        <r>
          <rPr>
            <sz val="11"/>
            <color indexed="8"/>
            <rFont val="等线"/>
            <family val="2"/>
            <scheme val="minor"/>
          </rPr>
          <t xml:space="preserve">_: 1.生活委员（考核合格） +4
2.志愿服务时长24.5h +2.5625
3.校级最美寝室 +5
4.院级优秀团支部 +2
</t>
        </r>
      </text>
    </comment>
    <comment ref="M229" authorId="112">
      <text>
        <r>
          <rPr>
            <sz val="11"/>
            <color indexed="8"/>
            <rFont val="等线"/>
            <family val="2"/>
            <scheme val="minor"/>
          </rPr>
          <t xml:space="preserve">_: 1.第九期院课题结题成员 +0.625
</t>
        </r>
      </text>
    </comment>
    <comment ref="U229" authorId="113">
      <text>
        <r>
          <rPr>
            <sz val="11"/>
            <color indexed="8"/>
            <rFont val="等线"/>
            <family val="2"/>
            <scheme val="minor"/>
          </rPr>
          <t xml:space="preserve">_: 1.浙江师范大学第二届“立德树人 以德育德”研究生征文大赛，二等奖 +3
</t>
        </r>
      </text>
    </comment>
    <comment ref="F230" authorId="114">
      <text>
        <r>
          <rPr>
            <sz val="11"/>
            <color indexed="8"/>
            <rFont val="等线"/>
            <family val="2"/>
            <scheme val="minor"/>
          </rPr>
          <t xml:space="preserve">_: 
_: 1.院级优秀团支部 +2
2.志愿服务时长9h +0.625
3.党支部民主评议考核优秀 +4
</t>
        </r>
      </text>
    </comment>
    <comment ref="U230" authorId="115">
      <text>
        <r>
          <rPr>
            <sz val="11"/>
            <color indexed="8"/>
            <rFont val="等线"/>
            <family val="2"/>
            <scheme val="minor"/>
          </rPr>
          <t xml:space="preserve">_: 1.教师教育学院“相关斋”茶座（第三十期），参与 +0.5
</t>
        </r>
      </text>
    </comment>
    <comment ref="F231" authorId="116">
      <text>
        <r>
          <rPr>
            <sz val="11"/>
            <color indexed="8"/>
            <rFont val="等线"/>
            <family val="2"/>
            <scheme val="minor"/>
          </rPr>
          <t xml:space="preserve">_: 1.志愿服务时长4h +0
</t>
        </r>
      </text>
    </comment>
    <comment ref="F232" authorId="117">
      <text>
        <r>
          <rPr>
            <sz val="11"/>
            <color indexed="8"/>
            <rFont val="等线"/>
            <family val="2"/>
            <scheme val="minor"/>
          </rPr>
          <t xml:space="preserve">是壹哥宝贝: 1.院级优秀团支部 +2
是壹哥宝贝: 2.电动车违停 -2
</t>
        </r>
      </text>
    </comment>
    <comment ref="O232" authorId="118">
      <text>
        <r>
          <rPr>
            <sz val="11"/>
            <color indexed="8"/>
            <rFont val="等线"/>
            <family val="2"/>
            <scheme val="minor"/>
          </rPr>
          <t xml:space="preserve">是壹哥宝贝: 1.田家炳杯全国全日制教育硕士专业学位研究生教学技能竞赛二等奖	 +5
</t>
        </r>
      </text>
    </comment>
    <comment ref="F233" authorId="119">
      <text>
        <r>
          <rPr>
            <sz val="11"/>
            <color indexed="8"/>
            <rFont val="等线"/>
            <family val="2"/>
            <scheme val="minor"/>
          </rPr>
          <t xml:space="preserve">是壹哥宝贝: 1.院级优秀团支部 +2
2.志愿服务时长24h +2.5
</t>
        </r>
      </text>
    </comment>
    <comment ref="M233" authorId="120">
      <text>
        <r>
          <rPr>
            <sz val="11"/>
            <color indexed="8"/>
            <rFont val="等线"/>
            <family val="2"/>
            <scheme val="minor"/>
          </rPr>
          <t xml:space="preserve">是壹哥宝贝: 1.2022年度浙江省大学生科技创新活动计划（新苗人才计划），参与，4/5《虚拟现实技术促进写作课堂深度学习路径建构的实证研究》 +5
2.教师教育学院第10期学生课题，主持，1/5《基于图神经网络的知识追踪在初中数学能力评估中的应用研究》+1.25
3.教师教育学院第10期学生课题，参与，2/5《情境感知支持下在线学习者的情感识别及其干预应用》+0.625
</t>
        </r>
      </text>
    </comment>
    <comment ref="N233" authorId="121">
      <text>
        <r>
          <rPr>
            <sz val="11"/>
            <color indexed="8"/>
            <rFont val="等线"/>
            <family val="2"/>
            <scheme val="minor"/>
          </rPr>
          <t xml:space="preserve">是壹哥宝贝: 1.授权国家发明专利，《基于多模态图神经网络的语义分析方法、系统和存储介质》，2/4（导师一作） +40
</t>
        </r>
      </text>
    </comment>
    <comment ref="U233" authorId="122">
      <text>
        <r>
          <rPr>
            <sz val="11"/>
            <color indexed="8"/>
            <rFont val="等线"/>
            <family val="2"/>
            <scheme val="minor"/>
          </rPr>
          <t xml:space="preserve">是壹哥宝贝: 1.“华为杯”第十八届中国研究生数学建模竞赛“成功参与奖” +0.5
</t>
        </r>
      </text>
    </comment>
    <comment ref="F234" authorId="123">
      <text>
        <r>
          <rPr>
            <sz val="11"/>
            <color indexed="8"/>
            <rFont val="等线"/>
            <family val="2"/>
            <scheme val="minor"/>
          </rPr>
          <t xml:space="preserve">是壹哥宝贝: 1.院级优秀团支部 +2
2.校级文明寝室 +3
3.志愿服务时长30h +3.25
</t>
        </r>
      </text>
    </comment>
    <comment ref="M234" authorId="124">
      <text>
        <r>
          <rPr>
            <sz val="11"/>
            <color indexed="8"/>
            <rFont val="等线"/>
            <family val="2"/>
            <scheme val="minor"/>
          </rPr>
          <t xml:space="preserve">是壹哥宝贝: 1.教师教育学院第九期学生课题，组员，3/3，《基于深度学习的在线课程评价文本细粒度情感分析模型的构建与实现》 +0.625
2.教师教育学院第十期学生课题，组员，2/5， 《在线环境中学习者消极情绪分析与干预机制研究》+0.625
</t>
        </r>
      </text>
    </comment>
    <comment ref="N234" authorId="125">
      <text>
        <r>
          <rPr>
            <sz val="11"/>
            <color indexed="8"/>
            <rFont val="等线"/>
            <family val="2"/>
            <scheme val="minor"/>
          </rPr>
          <t xml:space="preserve">是壹哥宝贝: 1.浙江师范大学全日制教育硕士专业学位研究生教学技能大赛现代教育技术组三等奖 +5
</t>
        </r>
      </text>
    </comment>
    <comment ref="U234" authorId="126">
      <text>
        <r>
          <rPr>
            <sz val="11"/>
            <color indexed="8"/>
            <rFont val="等线"/>
            <family val="2"/>
            <scheme val="minor"/>
          </rPr>
          <t xml:space="preserve">是壹哥宝贝: 1.校图书馆百校共读活动——《同名同姓受害者协会》 +0.5
2.校图书馆百校共读活动——《荒原狼》 +0.5
3.2022年“应急科普天下行”防灾减灾专题竞赛一等奖 +2
</t>
        </r>
      </text>
    </comment>
    <comment ref="F235" authorId="127">
      <text>
        <r>
          <rPr>
            <sz val="11"/>
            <color indexed="8"/>
            <rFont val="等线"/>
            <family val="2"/>
            <scheme val="minor"/>
          </rPr>
          <t xml:space="preserve">是壹哥宝贝: 1.院级优秀团支部 +2
2.校级文明寝室 +3
3.志愿服务时长20h +2
</t>
        </r>
      </text>
    </comment>
    <comment ref="M235" authorId="128">
      <text>
        <r>
          <rPr>
            <sz val="11"/>
            <color indexed="8"/>
            <rFont val="等线"/>
            <family val="2"/>
            <scheme val="minor"/>
          </rPr>
          <t xml:space="preserve">是壹哥宝贝: 1.教师教育学院第九期学生课题，成员，4/5《师范生线上自主学习能力现状调查——以《现代教育技术理论及应用》为例》，优秀结题 +0.625
</t>
        </r>
      </text>
    </comment>
    <comment ref="O235" authorId="129">
      <text>
        <r>
          <rPr>
            <sz val="11"/>
            <color indexed="8"/>
            <rFont val="等线"/>
            <family val="2"/>
            <scheme val="minor"/>
          </rPr>
          <t xml:space="preserve">是壹哥宝贝: 1.田家炳杯全国全日制教育硕士专业学位研究生教学技能竞赛一等奖 +10
2.浙江师范大学全日制教育硕士专业学位研究生教学技能大赛现代教育技术组一等奖 +10
</t>
        </r>
      </text>
    </comment>
    <comment ref="F236" authorId="130">
      <text>
        <r>
          <rPr>
            <sz val="11"/>
            <color indexed="8"/>
            <rFont val="等线"/>
            <family val="2"/>
            <scheme val="minor"/>
          </rPr>
          <t xml:space="preserve">是壹哥宝贝: 1.校级文明寝室+3
2.志愿服务时长10h +0.75
3.院级优秀团支部 +2
</t>
        </r>
      </text>
    </comment>
    <comment ref="F237" authorId="131">
      <text>
        <r>
          <rPr>
            <sz val="11"/>
            <color indexed="8"/>
            <rFont val="等线"/>
            <family val="2"/>
            <scheme val="minor"/>
          </rPr>
          <t xml:space="preserve">是壹哥宝贝: 1.校级文明寝室 +3
2.院学生会志愿服务部部长（合格）+6
3.志愿服务时长32小时 +3.5
4.校级志愿者行动先进集体（负责人）+4
是壹哥宝贝: 5.院级优秀团支部 +2
</t>
        </r>
      </text>
    </comment>
    <comment ref="O237" authorId="132">
      <text>
        <r>
          <rPr>
            <sz val="11"/>
            <color indexed="8"/>
            <rFont val="等线"/>
            <family val="2"/>
            <scheme val="minor"/>
          </rPr>
          <t xml:space="preserve">是壹哥宝贝: 1.浙江师范大学全日制教育硕士专业学位研究生教学技能大赛现代教育技术组三等奖 +5
</t>
        </r>
      </text>
    </comment>
    <comment ref="F238" authorId="133">
      <text>
        <r>
          <rPr>
            <sz val="11"/>
            <color indexed="8"/>
            <rFont val="等线"/>
            <family val="2"/>
            <scheme val="minor"/>
          </rPr>
          <t xml:space="preserve">是壹哥宝贝: 1.校级文明寝室 +3
2.院级优秀团支部 +2
3.志愿服务时长15h +1.375
是壹哥宝贝: 4.文体委员（考核合格）+4
是壹哥宝贝: 5.电动车违停 -2
</t>
        </r>
      </text>
    </comment>
    <comment ref="M238" authorId="134">
      <text>
        <r>
          <rPr>
            <sz val="11"/>
            <color indexed="8"/>
            <rFont val="等线"/>
            <family val="2"/>
            <scheme val="minor"/>
          </rPr>
          <t xml:space="preserve">是壹哥宝贝: 1.教师教育学院第九期学生课题，成员，2/2《自适应学习系统与现代教育价值的匹配性分析》
 +0.625
</t>
        </r>
      </text>
    </comment>
    <comment ref="U238" authorId="135">
      <text>
        <r>
          <rPr>
            <sz val="11"/>
            <color indexed="8"/>
            <rFont val="等线"/>
            <family val="2"/>
            <scheme val="minor"/>
          </rPr>
          <t xml:space="preserve">是壹哥宝贝: 1.校级第六届尖峰俱乐部联盟羽毛球联赛团体一等奖 +2
2.教职工羽毛球赛，参与 +0.5
</t>
        </r>
      </text>
    </comment>
    <comment ref="F239" authorId="136">
      <text>
        <r>
          <rPr>
            <sz val="11"/>
            <color indexed="8"/>
            <rFont val="等线"/>
            <family val="2"/>
            <scheme val="minor"/>
          </rPr>
          <t xml:space="preserve">无畏: 院级优秀团支部 +2；志愿服务时长33h +3.625；
</t>
        </r>
      </text>
    </comment>
    <comment ref="M239" authorId="137">
      <text>
        <r>
          <rPr>
            <sz val="11"/>
            <color indexed="8"/>
            <rFont val="等线"/>
            <family val="2"/>
            <scheme val="minor"/>
          </rPr>
          <t xml:space="preserve">无畏: 教师教育学院第十期学生课题，组员，4/5《体验式AR教学对学生生物学习的自我效能和学业成就的影响》 +0.625；教师教育学院第九期学生课题，主持，《基于模块化思想的计算思维训练在高校可视化编程教学中的实证研究 》，优秀结题 +1.25；
</t>
        </r>
      </text>
    </comment>
    <comment ref="U239" authorId="138">
      <text>
        <r>
          <rPr>
            <sz val="11"/>
            <color indexed="8"/>
            <rFont val="等线"/>
            <family val="2"/>
            <scheme val="minor"/>
          </rPr>
          <t xml:space="preserve">无畏: 2021iTeach全国大学生数字化教育应用创新大赛三等奖 +2；校级第六届尖峰俱乐部联盟羽毛球联赛团体一等奖 +2；教师教育学院“相关斋”茶座（第三十期），参与 +0.5；教职工羽毛球赛，参与 +0.5；
</t>
        </r>
      </text>
    </comment>
    <comment ref="F240" authorId="139">
      <text>
        <r>
          <rPr>
            <sz val="11"/>
            <color indexed="8"/>
            <rFont val="等线"/>
            <family val="2"/>
            <scheme val="minor"/>
          </rPr>
          <t xml:space="preserve">无畏: 院级优秀团支部 +2；志愿服务时长26h +2.75；
</t>
        </r>
      </text>
    </comment>
    <comment ref="M240" authorId="140">
      <text>
        <r>
          <rPr>
            <sz val="11"/>
            <color indexed="8"/>
            <rFont val="等线"/>
            <family val="2"/>
            <scheme val="minor"/>
          </rPr>
          <t xml:space="preserve">无畏: 教师教育学院第十期学生课题，参与，2/2《基于机器人课堂教学的小学生科学探究能力培养的实践研究》 +0.625；
</t>
        </r>
      </text>
    </comment>
    <comment ref="N240" authorId="141">
      <text>
        <r>
          <rPr>
            <sz val="11"/>
            <color indexed="8"/>
            <rFont val="等线"/>
            <family val="2"/>
            <scheme val="minor"/>
          </rPr>
          <t xml:space="preserve">无畏: 《传承、融合与创新——创客教师培养体系构建与实践》发表于实验室研究与探索（三级期刊），指导老师一作，本人二作 +4；
</t>
        </r>
      </text>
    </comment>
    <comment ref="F241" authorId="142">
      <text>
        <r>
          <rPr>
            <sz val="11"/>
            <color indexed="8"/>
            <rFont val="等线"/>
            <family val="2"/>
            <scheme val="minor"/>
          </rPr>
          <t xml:space="preserve">Ahhhhhhhh.: 1.院级优秀团支部+2
2.志愿服务时长42h+4
3.宣传委员（考核合格）+4
</t>
        </r>
      </text>
    </comment>
    <comment ref="M241" authorId="143">
      <text>
        <r>
          <rPr>
            <sz val="11"/>
            <color indexed="8"/>
            <rFont val="等线"/>
            <family val="2"/>
            <scheme val="minor"/>
          </rPr>
          <t xml:space="preserve">Ahhhhhhhh.: 1.教师教育学院第九期学生课题结题，参与+0.625
</t>
        </r>
      </text>
    </comment>
    <comment ref="U241" authorId="144">
      <text>
        <r>
          <rPr>
            <sz val="11"/>
            <color indexed="8"/>
            <rFont val="等线"/>
            <family val="2"/>
            <scheme val="minor"/>
          </rPr>
          <t xml:space="preserve">Ahhhhhhhh.: 1.2021-2022年度教师教育学院党员先锋岗先进个人+1.5
2.教师教育学院“情之所至，皆为感动”摄影大赛，参与+0.5
</t>
        </r>
      </text>
    </comment>
    <comment ref="F242" authorId="145">
      <text>
        <r>
          <rPr>
            <sz val="11"/>
            <color indexed="8"/>
            <rFont val="等线"/>
            <family val="2"/>
            <scheme val="minor"/>
          </rPr>
          <t xml:space="preserve">无畏: 校级三助岗位之星 +8；院级优秀团支部 +2；志愿服务时长41h +4；副班长（考核合格）+4；
</t>
        </r>
      </text>
    </comment>
    <comment ref="N242" authorId="146">
      <text>
        <r>
          <rPr>
            <sz val="11"/>
            <color indexed="8"/>
            <rFont val="等线"/>
            <family val="2"/>
            <scheme val="minor"/>
          </rPr>
          <t xml:space="preserve">无畏: 《基于深度学习的教育信息管理系统》软件著作权 +5；
</t>
        </r>
      </text>
    </comment>
    <comment ref="O242" authorId="147">
      <text>
        <r>
          <rPr>
            <sz val="11"/>
            <color indexed="8"/>
            <rFont val="等线"/>
            <family val="2"/>
            <scheme val="minor"/>
          </rPr>
          <t xml:space="preserve">无畏: 浙江师范大学全日制教育硕士专业学位研究生教学技能大赛现代教育技术组三等奖 +5；
</t>
        </r>
      </text>
    </comment>
    <comment ref="U242" authorId="148">
      <text>
        <r>
          <rPr>
            <sz val="11"/>
            <color indexed="8"/>
            <rFont val="等线"/>
            <family val="2"/>
            <scheme val="minor"/>
          </rPr>
          <t xml:space="preserve">无畏: iTEACH全国大学生数字化教育应用创新大赛 +0.5；教职工羽毛球赛，参与+0.5；
</t>
        </r>
      </text>
    </comment>
    <comment ref="F243" authorId="149">
      <text>
        <r>
          <rPr>
            <sz val="11"/>
            <color rgb="FF000000"/>
            <rFont val="等线"/>
            <family val="4"/>
            <charset val="134"/>
          </rPr>
          <t>无畏</t>
        </r>
        <r>
          <rPr>
            <sz val="11"/>
            <color rgb="FF000000"/>
            <rFont val="等线"/>
            <family val="4"/>
            <charset val="134"/>
          </rPr>
          <t xml:space="preserve">: </t>
        </r>
        <r>
          <rPr>
            <sz val="11"/>
            <color rgb="FF000000"/>
            <rFont val="等线"/>
            <family val="4"/>
            <charset val="134"/>
          </rPr>
          <t>院级优秀团支部</t>
        </r>
        <r>
          <rPr>
            <sz val="11"/>
            <color rgb="FF000000"/>
            <rFont val="等线"/>
            <family val="4"/>
            <charset val="134"/>
          </rPr>
          <t xml:space="preserve"> +2</t>
        </r>
        <r>
          <rPr>
            <sz val="11"/>
            <color rgb="FF000000"/>
            <rFont val="等线"/>
            <family val="4"/>
            <charset val="134"/>
          </rPr>
          <t>；志愿服务时长</t>
        </r>
        <r>
          <rPr>
            <sz val="11"/>
            <color rgb="FF000000"/>
            <rFont val="等线"/>
            <family val="4"/>
            <charset val="134"/>
          </rPr>
          <t>33h +3.625</t>
        </r>
        <r>
          <rPr>
            <sz val="11"/>
            <color rgb="FF000000"/>
            <rFont val="等线"/>
            <family val="4"/>
            <charset val="134"/>
          </rPr>
          <t>；</t>
        </r>
        <r>
          <rPr>
            <sz val="11"/>
            <color rgb="FF000000"/>
            <rFont val="等线"/>
            <family val="4"/>
            <charset val="134"/>
          </rPr>
          <t xml:space="preserve">
</t>
        </r>
      </text>
    </comment>
    <comment ref="M243" authorId="150">
      <text>
        <r>
          <rPr>
            <sz val="11"/>
            <color indexed="8"/>
            <rFont val="等线"/>
            <family val="2"/>
            <scheme val="minor"/>
          </rPr>
          <t xml:space="preserve">无畏: 教师教育学院第十期学生课题，主持，1/2,《STEM课程开发与应用研究》+1.25；教师教育学院第十期学生课题，组员，3/4,《师范生混合学习环境下深度学习水平提升策略研究——以《信息技术教学应用》课程为例》+0.625；教师教育学院第九期学生课题，组员，4/5《人工智能时代中小学教师信息化教学能力现状研究——以浙江n所学校为例》，优秀结题 +0.625； 校级共同富裕课题，参与，2/5，《乡村数字化教学资源应用现状与发展策略研究――以J市为例》+1.25；
</t>
        </r>
      </text>
    </comment>
    <comment ref="O243" authorId="151">
      <text>
        <r>
          <rPr>
            <sz val="11"/>
            <color indexed="8"/>
            <rFont val="等线"/>
            <family val="2"/>
            <scheme val="minor"/>
          </rPr>
          <t xml:space="preserve">无畏: 浙江师范大学全日制教育硕士专业学位研究生教学技能大赛现代教育技术组二等奖 +8
</t>
        </r>
      </text>
    </comment>
    <comment ref="U243" authorId="152">
      <text>
        <r>
          <rPr>
            <sz val="11"/>
            <color indexed="8"/>
            <rFont val="等线"/>
            <family val="2"/>
            <scheme val="minor"/>
          </rPr>
          <t xml:space="preserve">无畏: 浙江师范大学“立安国志向，揽国安责任”主题海报设计，参与 +0.5
</t>
        </r>
      </text>
    </comment>
    <comment ref="F244" authorId="153">
      <text>
        <r>
          <rPr>
            <sz val="11"/>
            <color indexed="8"/>
            <rFont val="等线"/>
            <family val="2"/>
            <scheme val="minor"/>
          </rPr>
          <t xml:space="preserve">无畏: 院级优秀团支部 +2； 志愿服务时长44.5h +4；电动车违停 -2；
</t>
        </r>
      </text>
    </comment>
    <comment ref="M244" authorId="154">
      <text>
        <r>
          <rPr>
            <sz val="11"/>
            <color indexed="8"/>
            <rFont val="等线"/>
            <family val="2"/>
            <scheme val="minor"/>
          </rPr>
          <t xml:space="preserve">无畏: 教师教育学院第十期学生课题，组员，3/4,《基于图神经网络的认知诊断》+0.625；教师教育学院第十期学生课题，主持,《协作学习群体情绪演化规律与情绪引导策略研究》 +1.25；
</t>
        </r>
      </text>
    </comment>
    <comment ref="N244" authorId="155">
      <text>
        <r>
          <rPr>
            <sz val="11"/>
            <color indexed="8"/>
            <rFont val="等线"/>
            <family val="2"/>
            <scheme val="minor"/>
          </rPr>
          <t xml:space="preserve">无畏: 计算机软件著作《基于人脸情绪识别的情绪演化分析系统》，第一完成人 +5；
</t>
        </r>
      </text>
    </comment>
    <comment ref="U244" authorId="156">
      <text>
        <r>
          <rPr>
            <sz val="11"/>
            <color indexed="8"/>
            <rFont val="等线"/>
            <family val="2"/>
            <scheme val="minor"/>
          </rPr>
          <t xml:space="preserve">无畏: 浙江师范大学第二届“立德树人 以德育德”研究生征文大赛，三等奖 +1
</t>
        </r>
      </text>
    </comment>
    <comment ref="F245" authorId="157">
      <text>
        <r>
          <rPr>
            <sz val="11"/>
            <color indexed="8"/>
            <rFont val="等线"/>
            <family val="2"/>
            <scheme val="minor"/>
          </rPr>
          <t xml:space="preserve">无畏: 院级优秀团支部 +2；志愿服务时长26h +2.75；
</t>
        </r>
      </text>
    </comment>
    <comment ref="M245" authorId="158">
      <text>
        <r>
          <rPr>
            <sz val="11"/>
            <color indexed="8"/>
            <rFont val="等线"/>
            <family val="2"/>
            <scheme val="minor"/>
          </rPr>
          <t xml:space="preserve">无畏: 教师教育学院第十期学生课题，参与，3/4《基于动态分组的机器人教育对学生协作问题解决能力的培养研究》 +0.625；
</t>
        </r>
      </text>
    </comment>
    <comment ref="N245" authorId="159">
      <text>
        <r>
          <rPr>
            <sz val="11"/>
            <color indexed="8"/>
            <rFont val="等线"/>
            <family val="2"/>
            <scheme val="minor"/>
          </rPr>
          <t xml:space="preserve">无畏: 《引领型STEM教师能力构成、发展路径与影响因素研究》发表于电化教育研究（一级期刊），导师一作，本人二作 +30
</t>
        </r>
      </text>
    </comment>
    <comment ref="O245" authorId="160">
      <text>
        <r>
          <rPr>
            <sz val="11"/>
            <color indexed="8"/>
            <rFont val="等线"/>
            <family val="2"/>
            <scheme val="minor"/>
          </rPr>
          <t xml:space="preserve">无畏: 浙江师范大学全日制教育硕士专业学位研究生教学技能大赛现代教育技术组二等奖 +8；
</t>
        </r>
      </text>
    </comment>
    <comment ref="F246" authorId="161">
      <text>
        <r>
          <rPr>
            <sz val="11"/>
            <color indexed="8"/>
            <rFont val="等线"/>
            <family val="2"/>
            <scheme val="minor"/>
          </rPr>
          <t xml:space="preserve">Agnes: 院级优秀团支部 +2；志愿服务25小时  +2.625
</t>
        </r>
      </text>
    </comment>
    <comment ref="M246" authorId="162">
      <text>
        <r>
          <rPr>
            <sz val="11"/>
            <color indexed="8"/>
            <rFont val="等线"/>
            <family val="2"/>
            <scheme val="minor"/>
          </rPr>
          <t xml:space="preserve">Agnes: 主持院课题并优秀结题 +1.25
</t>
        </r>
      </text>
    </comment>
    <comment ref="O246" authorId="6">
      <text>
        <r>
          <rPr>
            <b/>
            <sz val="9"/>
            <color indexed="81"/>
            <rFont val="宋体"/>
            <family val="3"/>
            <charset val="134"/>
          </rPr>
          <t>lenovo:</t>
        </r>
        <r>
          <rPr>
            <sz val="9"/>
            <color indexed="81"/>
            <rFont val="宋体"/>
            <family val="3"/>
            <charset val="134"/>
          </rPr>
          <t xml:space="preserve">
1.2022年现代教育技术专硕教学技能大赛三等奖 +5</t>
        </r>
      </text>
    </comment>
    <comment ref="F247" authorId="163">
      <text>
        <r>
          <rPr>
            <sz val="11"/>
            <color indexed="8"/>
            <rFont val="等线"/>
            <family val="2"/>
            <scheme val="minor"/>
          </rPr>
          <t xml:space="preserve">Agnes: 院级优秀团支部 +2 ;志愿服务11小时 +0.875
</t>
        </r>
      </text>
    </comment>
    <comment ref="N247" authorId="6">
      <text>
        <r>
          <rPr>
            <b/>
            <sz val="9"/>
            <color indexed="81"/>
            <rFont val="宋体"/>
            <family val="3"/>
            <charset val="134"/>
          </rPr>
          <t>lenovo:</t>
        </r>
        <r>
          <rPr>
            <sz val="9"/>
            <color indexed="81"/>
            <rFont val="宋体"/>
            <family val="3"/>
            <charset val="134"/>
          </rPr>
          <t xml:space="preserve">
1.在《现代教育技术》（二级期刊）发表一篇论文</t>
        </r>
        <r>
          <rPr>
            <sz val="9"/>
            <color indexed="81"/>
            <rFont val="宋体"/>
            <family val="3"/>
            <charset val="134"/>
          </rPr>
          <t xml:space="preserve"> +20</t>
        </r>
      </text>
    </comment>
    <comment ref="F248" authorId="164">
      <text>
        <r>
          <rPr>
            <sz val="11"/>
            <color indexed="8"/>
            <rFont val="等线"/>
            <family val="2"/>
            <scheme val="minor"/>
          </rPr>
          <t xml:space="preserve">Agnes: 院级优秀团支部  +2；志愿服务9小时 +0.602
</t>
        </r>
      </text>
    </comment>
    <comment ref="M248" authorId="165">
      <text>
        <r>
          <rPr>
            <sz val="11"/>
            <color indexed="8"/>
            <rFont val="等线"/>
            <family val="2"/>
            <scheme val="minor"/>
          </rPr>
          <t xml:space="preserve">Agnes: 主持院课题 +1.25
</t>
        </r>
      </text>
    </comment>
    <comment ref="F249" authorId="166">
      <text>
        <r>
          <rPr>
            <sz val="11"/>
            <color indexed="8"/>
            <rFont val="等线"/>
            <family val="2"/>
            <scheme val="minor"/>
          </rPr>
          <t xml:space="preserve">Agnes: 院级优秀团支部 +2；志愿服务26小时 +2.75
</t>
        </r>
      </text>
    </comment>
    <comment ref="M249" authorId="167">
      <text>
        <r>
          <rPr>
            <sz val="11"/>
            <color indexed="8"/>
            <rFont val="等线"/>
            <family val="2"/>
            <scheme val="minor"/>
          </rPr>
          <t xml:space="preserve">Agnes: 主持院课题 +1.25；参加一项院课题 +0.625
</t>
        </r>
      </text>
    </comment>
    <comment ref="N249" authorId="6">
      <text>
        <r>
          <rPr>
            <b/>
            <sz val="9"/>
            <color indexed="81"/>
            <rFont val="宋体"/>
            <family val="3"/>
            <charset val="134"/>
          </rPr>
          <t>lenovo:</t>
        </r>
        <r>
          <rPr>
            <sz val="9"/>
            <color indexed="81"/>
            <rFont val="宋体"/>
            <family val="3"/>
            <charset val="134"/>
          </rPr>
          <t xml:space="preserve">
1.在《Sustainability》权威A（IF=3.889）发表一篇论文 +60</t>
        </r>
      </text>
    </comment>
    <comment ref="U249" authorId="168">
      <text>
        <r>
          <rPr>
            <sz val="11"/>
            <color indexed="8"/>
            <rFont val="等线"/>
            <family val="2"/>
            <scheme val="minor"/>
          </rPr>
          <t xml:space="preserve">Agnes: 院元宵节摄影绘画书法大赛一等奖 +2；2021年大学生火灾应对大赛一等奖 +2
</t>
        </r>
      </text>
    </comment>
    <comment ref="F250" authorId="169">
      <text>
        <r>
          <rPr>
            <sz val="11"/>
            <color indexed="8"/>
            <rFont val="等线"/>
            <family val="2"/>
            <scheme val="minor"/>
          </rPr>
          <t xml:space="preserve">Agnes: 院级优秀团支部 +2；志愿服务19小时 +1.875
</t>
        </r>
      </text>
    </comment>
    <comment ref="U250" authorId="170">
      <text>
        <r>
          <rPr>
            <sz val="11"/>
            <color indexed="8"/>
            <rFont val="等线"/>
            <family val="2"/>
            <scheme val="minor"/>
          </rPr>
          <t xml:space="preserve">Agnes: 2021大学生火灾应对技能大赛一等奖 +2；2021大学生财经素养大赛参与奖 +0.5；参与2021全国大学生科学素质竞赛 +0.5；大学生职业发展大赛一等奖 +0.5；2021年第三届全国高校计算机能力挑战赛国赛三等奖 +2
</t>
        </r>
      </text>
    </comment>
    <comment ref="F251" authorId="171">
      <text>
        <r>
          <rPr>
            <sz val="11"/>
            <color indexed="8"/>
            <rFont val="等线"/>
            <family val="2"/>
            <scheme val="minor"/>
          </rPr>
          <t xml:space="preserve">Agnes: 院级优秀团支部 +2；志愿服务4小时 +0
</t>
        </r>
      </text>
    </comment>
    <comment ref="F252" authorId="172">
      <text>
        <r>
          <rPr>
            <sz val="11"/>
            <color indexed="8"/>
            <rFont val="等线"/>
            <family val="2"/>
            <scheme val="minor"/>
          </rPr>
          <t xml:space="preserve">Agnes: 院级优秀团支部 +2；志愿服务10.5小时 +0.8125；院研会微宣负责人 +6
</t>
        </r>
      </text>
    </comment>
    <comment ref="N252" authorId="6">
      <text>
        <r>
          <rPr>
            <b/>
            <sz val="9"/>
            <color indexed="81"/>
            <rFont val="宋体"/>
            <family val="3"/>
            <charset val="134"/>
          </rPr>
          <t>lenovo:</t>
        </r>
        <r>
          <rPr>
            <sz val="9"/>
            <color indexed="81"/>
            <rFont val="宋体"/>
            <family val="3"/>
            <charset val="134"/>
          </rPr>
          <t xml:space="preserve">
1.在《International Journal of STEM Education》权威A（IF=5.789）发表一篇论文 +60
2.在《Sustainability》权威A（IF=3.889）发表一篇论文 +60</t>
        </r>
      </text>
    </comment>
    <comment ref="U252" authorId="173">
      <text>
        <r>
          <rPr>
            <sz val="11"/>
            <color indexed="8"/>
            <rFont val="等线"/>
            <family val="2"/>
            <scheme val="minor"/>
          </rPr>
          <t xml:space="preserve">Agnes: 参与相关斎 +0.5
</t>
        </r>
      </text>
    </comment>
    <comment ref="F253" authorId="174">
      <text>
        <r>
          <rPr>
            <b/>
            <sz val="9"/>
            <rFont val="宋体"/>
            <family val="3"/>
            <charset val="134"/>
          </rPr>
          <t>素衣丶风尘叹:</t>
        </r>
        <r>
          <rPr>
            <sz val="9"/>
            <rFont val="宋体"/>
            <family val="3"/>
            <charset val="134"/>
          </rPr>
          <t xml:space="preserve">
1.校文明寝室 +3
2.志愿时长40小时 +4
</t>
        </r>
      </text>
    </comment>
    <comment ref="M253" authorId="174">
      <text>
        <r>
          <rPr>
            <sz val="9"/>
            <rFont val="宋体"/>
            <family val="3"/>
            <charset val="134"/>
          </rPr>
          <t xml:space="preserve">素衣丶风尘叹:
1.院第十期课题立项：小学语文第一学段口语交际教学情境创设研究，成员  +0.625
</t>
        </r>
      </text>
    </comment>
    <comment ref="O253" authorId="174">
      <text>
        <r>
          <rPr>
            <b/>
            <sz val="9"/>
            <rFont val="宋体"/>
            <family val="3"/>
            <charset val="134"/>
          </rPr>
          <t>素衣丶风尘叹:</t>
        </r>
        <r>
          <rPr>
            <sz val="9"/>
            <rFont val="宋体"/>
            <family val="3"/>
            <charset val="134"/>
          </rPr>
          <t xml:space="preserve">
1院级创新创业大赛优胜奖——《追寻红色记忆，致敬建党百年》优胜奖，成员  +0.5
</t>
        </r>
      </text>
    </comment>
    <comment ref="U253" authorId="174">
      <text>
        <r>
          <rPr>
            <b/>
            <sz val="9"/>
            <rFont val="宋体"/>
            <family val="3"/>
            <charset val="134"/>
          </rPr>
          <t>爱吃瘦肉的碳碳:</t>
        </r>
        <r>
          <rPr>
            <sz val="9"/>
            <rFont val="宋体"/>
            <family val="3"/>
            <charset val="134"/>
          </rPr>
          <t xml:space="preserve">
1.教师教育学院“千灯万福庆元宵 筑梦冰雪向未来”研究生摄影绘画书法大赛，优胜奖 +0.5   2.第二届研究生征文大赛参与 +0.5
</t>
        </r>
      </text>
    </comment>
    <comment ref="F254" authorId="174">
      <text>
        <r>
          <rPr>
            <b/>
            <sz val="9"/>
            <rFont val="宋体"/>
            <family val="3"/>
            <charset val="134"/>
          </rPr>
          <t>素衣丶风尘叹:</t>
        </r>
        <r>
          <rPr>
            <sz val="9"/>
            <rFont val="宋体"/>
            <family val="3"/>
            <charset val="134"/>
          </rPr>
          <t xml:space="preserve">
1.校文明寝室 +3
2.志愿时长52小时 +4
</t>
        </r>
      </text>
    </comment>
    <comment ref="M254" authorId="174">
      <text>
        <r>
          <rPr>
            <b/>
            <sz val="9"/>
            <rFont val="宋体"/>
            <family val="3"/>
            <charset val="134"/>
          </rPr>
          <t>爱吃瘦肉的碳碳:</t>
        </r>
        <r>
          <rPr>
            <sz val="9"/>
            <rFont val="宋体"/>
            <family val="3"/>
            <charset val="134"/>
          </rPr>
          <t xml:space="preserve">
1.院级第十期课题立项，课题：“大思政课”视域下党史教育融入专业课教学探索——以教师教育学院为例，成员+0.625  
2.院级第十期课题立项，课题：“大思政课”视域下高校党史分类分层教学的路径探析与研究——以浙江师范大学为例，负责人 +1.25    
3.院级第九期课题结题：基于协同育人模式下的小学劳动教育路径研究，结题优秀，负责人 +1.25 
 4.院级第九期课题结题，课题：精准提问在小学低年级数学课堂中的实践研究，结题优秀，成员+0.625
</t>
        </r>
      </text>
    </comment>
    <comment ref="N254" authorId="174">
      <text>
        <r>
          <rPr>
            <b/>
            <sz val="9"/>
            <rFont val="宋体"/>
            <family val="3"/>
            <charset val="134"/>
          </rPr>
          <t>爱吃瘦肉的碳碳:</t>
        </r>
        <r>
          <rPr>
            <sz val="9"/>
            <rFont val="宋体"/>
            <family val="3"/>
            <charset val="134"/>
          </rPr>
          <t xml:space="preserve">
软著，教育大数据可视化系统V1.0，一作 +5
</t>
        </r>
      </text>
    </comment>
    <comment ref="O254" authorId="174">
      <text>
        <r>
          <rPr>
            <b/>
            <sz val="9"/>
            <rFont val="宋体"/>
            <family val="3"/>
            <charset val="134"/>
          </rPr>
          <t>素衣丶风尘叹:</t>
        </r>
        <r>
          <rPr>
            <sz val="9"/>
            <rFont val="宋体"/>
            <family val="3"/>
            <charset val="134"/>
          </rPr>
          <t xml:space="preserve">
1.A类学科竞赛，浙江省第十届大学生广告创意设计大赛，校赛三等奖 +5
2.院级创新创业大赛，优胜奖，负责人 +1
</t>
        </r>
      </text>
    </comment>
    <comment ref="U254" authorId="174">
      <text>
        <r>
          <rPr>
            <sz val="9"/>
            <rFont val="宋体"/>
            <family val="3"/>
            <charset val="134"/>
          </rPr>
          <t xml:space="preserve">爱吃瘦肉的碳碳:
1.院第六届微党课大赛三等奖+1
2.浙江师范大学教师教育学院“千灯万福庆元宵，筑梦冰雪向未来”绘画大赛，参加未获奖 参与+0.5
3.浙江师范大学教师教育学院“千灯万福庆元宵，筑梦冰雪向未来”摄影大赛，参加未获奖 参与+0.5
4.2021年大学生健康科普知识竞赛，一等奖 +2
5. 2021大学生学习“乡村振兴”知识竞赛，一等奖+2
6. 2022智慧中国杯大学生学习“全国两会”知识竞赛，一等奖+2
</t>
        </r>
      </text>
    </comment>
    <comment ref="F255" authorId="174">
      <text>
        <r>
          <rPr>
            <b/>
            <sz val="9"/>
            <rFont val="宋体"/>
            <family val="3"/>
            <charset val="134"/>
          </rPr>
          <t>爱吃瘦肉的碳碳:</t>
        </r>
        <r>
          <rPr>
            <sz val="9"/>
            <rFont val="宋体"/>
            <family val="3"/>
            <charset val="134"/>
          </rPr>
          <t xml:space="preserve">
1.校文明寝室 +3
2.志愿时长（58小时）+4
3.学生工作（组织委员，考核：合格）+4
</t>
        </r>
      </text>
    </comment>
    <comment ref="M255" authorId="174">
      <text>
        <r>
          <rPr>
            <b/>
            <sz val="9"/>
            <rFont val="宋体"/>
            <family val="3"/>
            <charset val="134"/>
          </rPr>
          <t>爱吃瘦肉的碳碳:</t>
        </r>
        <r>
          <rPr>
            <sz val="9"/>
            <rFont val="宋体"/>
            <family val="3"/>
            <charset val="134"/>
          </rPr>
          <t xml:space="preserve">
1.院级第十期课题，立项：基于SOLO分类理论的小学语文阅读能力测评研究，成员）+0.625
2.院级第九期课题结题合格，课题：大概念视角下小学语文单元整体教学设计研究，成员+0.625
</t>
        </r>
      </text>
    </comment>
    <comment ref="O255" authorId="174">
      <text>
        <r>
          <rPr>
            <b/>
            <sz val="9"/>
            <rFont val="宋体"/>
            <family val="3"/>
            <charset val="134"/>
          </rPr>
          <t>爱吃瘦肉的碳碳:</t>
        </r>
        <r>
          <rPr>
            <sz val="9"/>
            <rFont val="宋体"/>
            <family val="3"/>
            <charset val="134"/>
          </rPr>
          <t xml:space="preserve">
1.院级创新创业大赛优胜奖——《追寻红色记忆，致敬建党百年》优胜奖，成员 +0.5    2.院创新创业大赛《浙师D猫》优胜奖，成员 +0.5
</t>
        </r>
      </text>
    </comment>
    <comment ref="U255" authorId="174">
      <text>
        <r>
          <rPr>
            <b/>
            <sz val="9"/>
            <rFont val="宋体"/>
            <family val="3"/>
            <charset val="134"/>
          </rPr>
          <t>爱吃瘦肉的碳碳:</t>
        </r>
        <r>
          <rPr>
            <sz val="9"/>
            <rFont val="宋体"/>
            <family val="3"/>
            <charset val="134"/>
          </rPr>
          <t xml:space="preserve">
浙江师范大学第五届公共管理案例大赛二等奖，成员 +1.2
</t>
        </r>
      </text>
    </comment>
    <comment ref="F256" authorId="174">
      <text>
        <r>
          <rPr>
            <b/>
            <sz val="9"/>
            <rFont val="宋体"/>
            <family val="3"/>
            <charset val="134"/>
          </rPr>
          <t>爱吃瘦肉的碳碳:</t>
        </r>
        <r>
          <rPr>
            <sz val="9"/>
            <rFont val="宋体"/>
            <family val="3"/>
            <charset val="134"/>
          </rPr>
          <t xml:space="preserve">
1.校文明寝室 +3
2.志愿时长（47.1小时）+4
</t>
        </r>
      </text>
    </comment>
    <comment ref="F257" authorId="174">
      <text>
        <r>
          <rPr>
            <b/>
            <sz val="9"/>
            <rFont val="宋体"/>
            <family val="3"/>
            <charset val="134"/>
          </rPr>
          <t>爱吃瘦肉的碳碳:</t>
        </r>
        <r>
          <rPr>
            <sz val="9"/>
            <rFont val="宋体"/>
            <family val="3"/>
            <charset val="134"/>
          </rPr>
          <t xml:space="preserve">
1.校级志愿者行动先进个人+8
2.志愿服务（115.9小时）+4
3.校研会部门负责人，考核优秀 +9
4.校文明寝室+3
</t>
        </r>
      </text>
    </comment>
    <comment ref="M257" authorId="174">
      <text>
        <r>
          <rPr>
            <b/>
            <sz val="9"/>
            <rFont val="宋体"/>
            <family val="3"/>
            <charset val="134"/>
          </rPr>
          <t>爱吃瘦肉的碳碳:</t>
        </r>
        <r>
          <rPr>
            <sz val="9"/>
            <rFont val="宋体"/>
            <family val="3"/>
            <charset val="134"/>
          </rPr>
          <t xml:space="preserve">
1.院级第九期课题结题：指向审辩思维培养的小学寓言类文体教学策略研究，负责人+1.25
2.院级第十期课题立项：单元整体视角下小学新手教师“语文园地”教学的个案研究，负责人+1.25
3.院级第十期课题立项：如何用好教科书——一位小学数学职前教师教科书使用的个案研究，成员+0.625
4.校级课题立项：“互联网+”背景下数字化资源应用于农村小学教学的优化路径研究，负责人+2.5
</t>
        </r>
      </text>
    </comment>
    <comment ref="N257" authorId="174">
      <text>
        <r>
          <rPr>
            <b/>
            <sz val="9"/>
            <rFont val="宋体"/>
            <family val="3"/>
            <charset val="134"/>
          </rPr>
          <t>爱吃瘦肉的碳碳:</t>
        </r>
        <r>
          <rPr>
            <sz val="9"/>
            <rFont val="宋体"/>
            <family val="3"/>
            <charset val="134"/>
          </rPr>
          <t xml:space="preserve">
计算机软著：方言语义分析及其管理系统，一作+5
</t>
        </r>
      </text>
    </comment>
    <comment ref="U257" authorId="174">
      <text>
        <r>
          <rPr>
            <sz val="9"/>
            <rFont val="宋体"/>
            <family val="3"/>
            <charset val="134"/>
          </rPr>
          <t xml:space="preserve">爱吃瘦肉的碳碳:
1.浙江师范大学第二届“立德树人·以德育德”研究生征文大赛，三等奖+2
2.院第六届微团课大赛，三等奖+0.5
3.大学生火灾应对技能竞赛，一等奖+2
4.大学生急救技能竞赛决赛，一等奖+2
5.浙江师范大学第二届咨询报告征文比赛，优胜奖+1
6.全国大学生科学素质知识竞赛，一等奖+0.5
7.浙江师范大学“三行情书”明信片设计大赛，三等奖+1
8.院第三十期“相观斋茶座”活动，参与+0.5
9.教师教育学院“情之所至，皆为感动”主题摄影大赛，参与+0.5
</t>
        </r>
      </text>
    </comment>
    <comment ref="F258" authorId="174">
      <text>
        <r>
          <rPr>
            <b/>
            <sz val="9"/>
            <rFont val="宋体"/>
            <family val="3"/>
            <charset val="134"/>
          </rPr>
          <t>素衣丶风尘叹:</t>
        </r>
        <r>
          <rPr>
            <sz val="9"/>
            <rFont val="宋体"/>
            <family val="3"/>
            <charset val="134"/>
          </rPr>
          <t xml:space="preserve">
1.校文明寝室 +3
2志愿服务（36.2小时）+4
</t>
        </r>
      </text>
    </comment>
    <comment ref="M258" authorId="174">
      <text>
        <r>
          <rPr>
            <b/>
            <sz val="9"/>
            <rFont val="宋体"/>
            <family val="3"/>
            <charset val="134"/>
          </rPr>
          <t>素衣丶风尘叹:</t>
        </r>
        <r>
          <rPr>
            <sz val="9"/>
            <rFont val="宋体"/>
            <family val="3"/>
            <charset val="134"/>
          </rPr>
          <t xml:space="preserve">
1.院级第九期课题结题：基于空间场域的小学课堂“边缘学生”问题研究，负责人 +1.25
2.院级第九期课题结题：小学数学前置性作业的有效性研究——以金华市某小学为例，成员 +0.625
3.院级第十期课题立项，课题：统编版小学语文中段单元整体教学的作业设计及应用研究，负责人 +1.25
4.院级第十期课题立项，课题：小学生运用画图策略进行数学问题解决的能力研究，成员 +0.625
5.校课题立项：研究生“服务省域战略助力共同富裕建设”专项课题：教育精准扶贫下同步课堂在农村小学教学中的效用与策略研究——以浙江省为例，成员 +1.25
</t>
        </r>
      </text>
    </comment>
    <comment ref="U258" authorId="174">
      <text>
        <r>
          <rPr>
            <b/>
            <sz val="9"/>
            <rFont val="宋体"/>
            <family val="3"/>
            <charset val="134"/>
          </rPr>
          <t>素衣丶风尘叹:</t>
        </r>
        <r>
          <rPr>
            <sz val="9"/>
            <rFont val="宋体"/>
            <family val="3"/>
            <charset val="134"/>
          </rPr>
          <t xml:space="preserve">
1.“桃李杯”全国中小学教育教学论文大赛，一等奖 +2
2.院第六届微团课大赛三等奖 +0.5
3.献礼浙师66周年校庆书法大赛，参与未获奖 +0.5
4.院“情之所至，皆为感动”摄影大赛，二等奖 +1.5
5.第三十期相关斋茶座，参加 +0.5
</t>
        </r>
      </text>
    </comment>
    <comment ref="F259" authorId="174">
      <text>
        <r>
          <rPr>
            <b/>
            <sz val="9"/>
            <rFont val="宋体"/>
            <family val="3"/>
            <charset val="134"/>
          </rPr>
          <t>爱吃瘦肉的碳碳:</t>
        </r>
        <r>
          <rPr>
            <sz val="9"/>
            <rFont val="宋体"/>
            <family val="3"/>
            <charset val="134"/>
          </rPr>
          <t xml:space="preserve">
1.校文明寝室+3
2.志愿服务（24小时）+2.5
</t>
        </r>
      </text>
    </comment>
    <comment ref="M259" authorId="174">
      <text>
        <r>
          <rPr>
            <b/>
            <sz val="9"/>
            <rFont val="宋体"/>
            <family val="3"/>
            <charset val="134"/>
          </rPr>
          <t>爱吃瘦肉的碳碳:</t>
        </r>
        <r>
          <rPr>
            <sz val="9"/>
            <rFont val="宋体"/>
            <family val="3"/>
            <charset val="134"/>
          </rPr>
          <t xml:space="preserve">
1.院级第九期课题结题，利用教育戏剧改善小学校院欺凌的行动研究，分责人 +1.25
2.院级第九期课题结题，大概念视角下小学语文单元整体教学设计研究，成员 +0.625
3.院级第十期课题立项，基于学习任务群的小学高段古诗词教学设计与实施研究，成员 +0.625
</t>
        </r>
      </text>
    </comment>
    <comment ref="O259" authorId="174">
      <text>
        <r>
          <rPr>
            <b/>
            <sz val="9"/>
            <rFont val="宋体"/>
            <family val="3"/>
            <charset val="134"/>
          </rPr>
          <t>爱吃瘦肉的碳碳:</t>
        </r>
        <r>
          <rPr>
            <sz val="9"/>
            <rFont val="宋体"/>
            <family val="3"/>
            <charset val="134"/>
          </rPr>
          <t xml:space="preserve">
浙江师范大学全日制教育硕士专业学位研究生小学教育专业教学技能大赛，二等奖+8
</t>
        </r>
      </text>
    </comment>
    <comment ref="F260" authorId="174">
      <text>
        <r>
          <rPr>
            <b/>
            <sz val="9"/>
            <rFont val="宋体"/>
            <family val="3"/>
            <charset val="134"/>
          </rPr>
          <t>素衣丶风尘叹:</t>
        </r>
        <r>
          <rPr>
            <sz val="9"/>
            <rFont val="宋体"/>
            <family val="3"/>
            <charset val="134"/>
          </rPr>
          <t xml:space="preserve">
1.校文明寝室+3
2.志愿服务（53.7小时）+4
</t>
        </r>
      </text>
    </comment>
    <comment ref="M260" authorId="174">
      <text>
        <r>
          <rPr>
            <b/>
            <sz val="9"/>
            <rFont val="宋体"/>
            <family val="3"/>
            <charset val="134"/>
          </rPr>
          <t>素衣丶风尘叹:</t>
        </r>
        <r>
          <rPr>
            <sz val="9"/>
            <rFont val="宋体"/>
            <family val="3"/>
            <charset val="134"/>
          </rPr>
          <t xml:space="preserve">
1.院级第十期课题，立项：基于SOLO分类理论的小学语文阅读能力测评研究，负责人 +1.25
2.院级第九期课题，结题优秀：利用教育戏剧改善小学校园欺凌的行动研究，组员 +0.625
3.院级第十期课题，立项：基于学习任务群的小学高段古诗词教学设计与实施研究，组员 +0.625
</t>
        </r>
      </text>
    </comment>
    <comment ref="O260" authorId="174">
      <text>
        <r>
          <rPr>
            <b/>
            <sz val="9"/>
            <rFont val="宋体"/>
            <family val="3"/>
            <charset val="134"/>
          </rPr>
          <t>素衣丶风尘叹:</t>
        </r>
        <r>
          <rPr>
            <sz val="9"/>
            <rFont val="宋体"/>
            <family val="3"/>
            <charset val="134"/>
          </rPr>
          <t xml:space="preserve">
1.浙江师范大学全日制教育硕士专业学位研究生小学教育专业教学技能大赛，二等奖 +8
</t>
        </r>
      </text>
    </comment>
    <comment ref="U260" authorId="174">
      <text>
        <r>
          <rPr>
            <b/>
            <sz val="9"/>
            <rFont val="宋体"/>
            <family val="3"/>
            <charset val="134"/>
          </rPr>
          <t>素衣丶风尘叹:</t>
        </r>
        <r>
          <rPr>
            <sz val="9"/>
            <rFont val="宋体"/>
            <family val="3"/>
            <charset val="134"/>
          </rPr>
          <t xml:space="preserve">
1.院级第六届微团课制作大赛，二等奖 +1
2.2021年大学生健康科普知识竞赛，二等奖 +1.5
</t>
        </r>
      </text>
    </comment>
    <comment ref="F261" authorId="174">
      <text>
        <r>
          <rPr>
            <b/>
            <sz val="9"/>
            <rFont val="宋体"/>
            <family val="3"/>
            <charset val="134"/>
          </rPr>
          <t>-Lion--heart-:</t>
        </r>
        <r>
          <rPr>
            <sz val="9"/>
            <rFont val="宋体"/>
            <family val="3"/>
            <charset val="134"/>
          </rPr>
          <t xml:space="preserve">
1.校文明寝室+3
2.志愿服务（64.3小时）+4
3.院级优秀团干+4
4.学生工作（院研会部长：考核合格）+6
</t>
        </r>
      </text>
    </comment>
    <comment ref="M261" authorId="174">
      <text>
        <r>
          <rPr>
            <b/>
            <sz val="9"/>
            <rFont val="宋体"/>
            <family val="3"/>
            <charset val="134"/>
          </rPr>
          <t>-Lion--heart-:</t>
        </r>
        <r>
          <rPr>
            <sz val="9"/>
            <rFont val="宋体"/>
            <family val="3"/>
            <charset val="134"/>
          </rPr>
          <t xml:space="preserve">
1.科研（院级第十期课题立项，课题：“大思政课”视域下党史教育融入专业课教学探索——以教师教育学院为例，负责人）+1.25
2.科研（院级第十期课题立项，课题：“大思政课”视域下高校党史分类分层教学的路径探析与研究——以浙江师范大学为例，成员）+0.625
3.科研（院级第九期课题结题，课题：精准提问在小学低年级数学课堂中的实践研究，结题优秀，成员）+0.625
</t>
        </r>
      </text>
    </comment>
    <comment ref="N261" authorId="174">
      <text>
        <r>
          <rPr>
            <b/>
            <sz val="9"/>
            <rFont val="宋体"/>
            <family val="3"/>
            <charset val="134"/>
          </rPr>
          <t>-Lion--heart-:</t>
        </r>
        <r>
          <rPr>
            <sz val="9"/>
            <rFont val="宋体"/>
            <family val="3"/>
            <charset val="134"/>
          </rPr>
          <t xml:space="preserve">
科研（专利，智慧教育资源共享服务平台，一作）+5
</t>
        </r>
      </text>
    </comment>
    <comment ref="O261" authorId="174">
      <text>
        <r>
          <rPr>
            <b/>
            <sz val="9"/>
            <rFont val="宋体"/>
            <family val="3"/>
            <charset val="134"/>
          </rPr>
          <t>-Lion--heart-:</t>
        </r>
        <r>
          <rPr>
            <sz val="9"/>
            <rFont val="宋体"/>
            <family val="3"/>
            <charset val="134"/>
          </rPr>
          <t xml:space="preserve">
1.科研（A类学科竞赛，浙江省第十届大学生广告创意设计大赛，校赛三等奖）+5
2.科研（院级创新创业大赛，优胜奖，成员）+0.5
</t>
        </r>
      </text>
    </comment>
    <comment ref="U261" authorId="174">
      <text>
        <r>
          <rPr>
            <sz val="9"/>
            <rFont val="宋体"/>
            <family val="3"/>
            <charset val="134"/>
          </rPr>
          <t xml:space="preserve">-Lion--heart-:
1.综合性比赛（浙江师范大学第五届尖峰俱乐部乒乓球联赛女子团体赛，第一名）+2
2.综合性比赛（浙江师范大学第五届尖峰俱乐部乒乓球联赛混双，第五名）+1
3.综合性比赛（浙江师范大学第五届尖峰俱乐部乒乓球联赛女子单打赛，第五名）+1
4.综合性比赛（2021年大学生健康科普知识竞赛，一等奖）+2
5综合性比赛（2021年全国大学生科学素质知识竞赛，初赛二等奖）+0.5
6.综合性比赛（2021年全国大学生英语词汇竞赛竞赛，二等奖）+1.5
7.综合性比赛（浙江师范大学教师教育学院“千灯万福庆元宵，筑梦冰雪向未来”绘画大赛，一等奖）+2
8.综合性比赛（“迎浙师华诞，书师大芳华”献礼浙师66周年粉笔字大赛，参加未获奖）+0.5
9.综合性比赛（2022年“风火哪吒，燃动浙师”浙师大线上马拉松，参加）+0.5
</t>
        </r>
      </text>
    </comment>
    <comment ref="F262" authorId="174">
      <text>
        <r>
          <rPr>
            <b/>
            <sz val="9"/>
            <rFont val="宋体"/>
            <family val="3"/>
            <charset val="134"/>
          </rPr>
          <t>-Lion--heart-:</t>
        </r>
        <r>
          <rPr>
            <sz val="9"/>
            <rFont val="宋体"/>
            <family val="3"/>
            <charset val="134"/>
          </rPr>
          <t xml:space="preserve">
1.校文明寝室+3
2.志愿服务（30小时）+3.25
</t>
        </r>
      </text>
    </comment>
    <comment ref="M262" authorId="174">
      <text>
        <r>
          <rPr>
            <b/>
            <sz val="9"/>
            <rFont val="宋体"/>
            <family val="3"/>
            <charset val="134"/>
          </rPr>
          <t>-Lion--heart-:</t>
        </r>
        <r>
          <rPr>
            <sz val="9"/>
            <rFont val="宋体"/>
            <family val="3"/>
            <charset val="134"/>
          </rPr>
          <t xml:space="preserve">
1.科研（院级第十期课题立项，课题：小学新手教师的职业韧性及其发展：一项混合研究，负责人）+1.25
2.科研（院级第十期课题立项，课题：乡村Style：在地教育理念下乡村小规模学校项目式学习的设计与实施，成员）+0.625
3.科研（院级第九期课题结题：精准教学视角下学生个性化“智慧档案”设计研究》，成员）+0.625
4.科研（校级课题立项：“新耕读场馆”：共同富裕视域下乡村公共文化空间教化功能再塑的路径探索，负责人）+2.5
5.科研（校级课题立项：以“互联网+教育”为依托的乡村学校“在地化”劳动教育课程开发研究，成员）+1.25
6.科研（地厅课题结题：2020年度浙江省教育厅一般科研项目,成员）+2.5
7.科研（地厅课题结题：2021年度浙江省教育厅一般科研项目，成员）+2.5
8.科研（地厅课题立项：2021年度浙江省教育厅一般科研项目，成员）+2.5
</t>
        </r>
      </text>
    </comment>
    <comment ref="O262" authorId="174">
      <text>
        <r>
          <rPr>
            <b/>
            <sz val="9"/>
            <rFont val="宋体"/>
            <family val="3"/>
            <charset val="134"/>
          </rPr>
          <t>-Lion--heart-:</t>
        </r>
        <r>
          <rPr>
            <sz val="9"/>
            <rFont val="宋体"/>
            <family val="3"/>
            <charset val="134"/>
          </rPr>
          <t xml:space="preserve">
学科竞赛（浙江师范大学全日制教育硕士专业学位研究生小学教育专业教学技能大赛，一等奖）+10
</t>
        </r>
      </text>
    </comment>
    <comment ref="U262" authorId="174">
      <text>
        <r>
          <rPr>
            <sz val="9"/>
            <rFont val="宋体"/>
            <family val="3"/>
            <charset val="134"/>
          </rPr>
          <t>-Lion--heart-:
1.综合性比赛（浙江师范大学第二届“立德树人·以德育德”研究生征文大赛，二等奖）+3
2.综合性比赛（“桃李杯”全国中小学教育教学论文大赛，一等奖）+2
3.综合性比赛（浙江师范大学“全民反诈我先行”系列竞赛活动，参加未获奖）+0.5
4.综合性比赛（全国大学生健康科普知识竞赛，二等奖）+1.5
5.综合性比赛（大学生体育健身与全国运动会知识竞赛，一等奖）+0.5
6.综合性比赛（院级第六届微团课制作大赛，二等奖）+</t>
        </r>
        <r>
          <rPr>
            <sz val="9"/>
            <rFont val="宋体"/>
            <family val="3"/>
            <charset val="134"/>
          </rPr>
          <t>1
7.浙江师范大学专业学位研究生优秀实践成果奖，一等奖成员减半+2
8.浙江师范大学专业学位研究生优秀实践成果奖，二等奖成员减半+1.5</t>
        </r>
      </text>
    </comment>
    <comment ref="F263" authorId="174">
      <text>
        <r>
          <rPr>
            <b/>
            <sz val="9"/>
            <rFont val="宋体"/>
            <family val="3"/>
            <charset val="134"/>
          </rPr>
          <t>-Lion--heart-:</t>
        </r>
        <r>
          <rPr>
            <sz val="9"/>
            <rFont val="宋体"/>
            <family val="3"/>
            <charset val="134"/>
          </rPr>
          <t xml:space="preserve">
1.校文明寝室+3
2.志愿服务（43小时）+4
</t>
        </r>
      </text>
    </comment>
    <comment ref="M263" authorId="174">
      <text>
        <r>
          <rPr>
            <b/>
            <sz val="9"/>
            <rFont val="宋体"/>
            <family val="3"/>
            <charset val="134"/>
          </rPr>
          <t>-Lion--heart-:</t>
        </r>
        <r>
          <rPr>
            <sz val="9"/>
            <rFont val="宋体"/>
            <family val="3"/>
            <charset val="134"/>
          </rPr>
          <t xml:space="preserve">
1.科研（院级第十期课题立项，课题：如何用好教科书——一位小学数学职前教师教科书使用的个案研究，组长）+1.25
2.科研（院级第十期课题立项，课题：单元整体视角下小学新手教师“语文园地”教学的个案研究，组员）+0.625
3.科研（院级第九期课题结题，成绩合格：指向审辩思维培养的小学寓言类文体教学策略研究，组员）+0.625
</t>
        </r>
      </text>
    </comment>
    <comment ref="N263" authorId="174">
      <text>
        <r>
          <rPr>
            <b/>
            <sz val="9"/>
            <rFont val="宋体"/>
            <family val="3"/>
            <charset val="134"/>
          </rPr>
          <t>-Lion--heart-:</t>
        </r>
        <r>
          <rPr>
            <sz val="9"/>
            <rFont val="宋体"/>
            <family val="3"/>
            <charset val="134"/>
          </rPr>
          <t xml:space="preserve">
科研（计算机软著，在线学习综合服务平台，一作）+5
</t>
        </r>
      </text>
    </comment>
    <comment ref="U263" authorId="174">
      <text>
        <r>
          <rPr>
            <b/>
            <sz val="9"/>
            <rFont val="宋体"/>
            <family val="3"/>
            <charset val="134"/>
          </rPr>
          <t>-Lion--heart-:</t>
        </r>
        <r>
          <rPr>
            <sz val="9"/>
            <rFont val="宋体"/>
            <family val="3"/>
            <charset val="134"/>
          </rPr>
          <t xml:space="preserve">
1.综合性比赛（第二届大学生国防科技知识竞赛二等奖）+1.5
2.综合性比赛（“光影寄情 献礼校庆”摄影大赛，参赛未获奖）+0.5
</t>
        </r>
      </text>
    </comment>
    <comment ref="F264" authorId="174">
      <text>
        <r>
          <rPr>
            <b/>
            <sz val="9"/>
            <rFont val="宋体"/>
            <family val="3"/>
            <charset val="134"/>
          </rPr>
          <t>-Lion--heart-:</t>
        </r>
        <r>
          <rPr>
            <sz val="9"/>
            <rFont val="宋体"/>
            <family val="3"/>
            <charset val="134"/>
          </rPr>
          <t xml:space="preserve">
1.校文明寝室+3
2.志愿服务（22小时）+2.25
</t>
        </r>
      </text>
    </comment>
    <comment ref="O264" authorId="174">
      <text>
        <r>
          <rPr>
            <b/>
            <sz val="9"/>
            <rFont val="宋体"/>
            <family val="3"/>
            <charset val="134"/>
          </rPr>
          <t>-Lion--heart-:</t>
        </r>
        <r>
          <rPr>
            <sz val="9"/>
            <rFont val="宋体"/>
            <family val="3"/>
            <charset val="134"/>
          </rPr>
          <t xml:space="preserve">
学科竞赛（浙江师范大学全日制教育硕士专业学位研究生小学教育专业教学技能大赛，一等奖）+10
</t>
        </r>
      </text>
    </comment>
    <comment ref="U264" authorId="174">
      <text>
        <r>
          <rPr>
            <b/>
            <sz val="9"/>
            <rFont val="宋体"/>
            <family val="3"/>
            <charset val="134"/>
          </rPr>
          <t>-Lion--heart-:</t>
        </r>
        <r>
          <rPr>
            <sz val="9"/>
            <rFont val="宋体"/>
            <family val="3"/>
            <charset val="134"/>
          </rPr>
          <t xml:space="preserve">
1.综合性比赛（2021年教师教育学院第九届“投篮之星”，参与未获奖）+0.5
综合性比赛（第二届大学生国防科技知识竞赛二等奖）+1.5
综合性比赛（献礼浙师66周年校庆书法大赛，参与未获奖）+0.5
</t>
        </r>
      </text>
    </comment>
    <comment ref="F265" authorId="174">
      <text>
        <r>
          <rPr>
            <b/>
            <sz val="9"/>
            <rFont val="宋体"/>
            <family val="3"/>
            <charset val="134"/>
          </rPr>
          <t>-Lion--heart-:</t>
        </r>
        <r>
          <rPr>
            <sz val="9"/>
            <rFont val="宋体"/>
            <family val="3"/>
            <charset val="134"/>
          </rPr>
          <t xml:space="preserve">
1.校文明寝室+3
2.志愿服务（19小时）+1.875
</t>
        </r>
      </text>
    </comment>
    <comment ref="O265" authorId="174">
      <text>
        <r>
          <rPr>
            <b/>
            <sz val="9"/>
            <rFont val="宋体"/>
            <family val="3"/>
            <charset val="134"/>
          </rPr>
          <t>-Lion--heart-:</t>
        </r>
        <r>
          <rPr>
            <sz val="9"/>
            <rFont val="宋体"/>
            <family val="3"/>
            <charset val="134"/>
          </rPr>
          <t xml:space="preserve">
学科竞赛（浙江师范大学全日制教育硕士专业学位研究生小学教育专业教学技能大赛，三等奖）+5
</t>
        </r>
      </text>
    </comment>
    <comment ref="U265" authorId="174">
      <text>
        <r>
          <rPr>
            <b/>
            <sz val="9"/>
            <rFont val="宋体"/>
            <family val="3"/>
            <charset val="134"/>
          </rPr>
          <t>-Lion--heart-:</t>
        </r>
        <r>
          <rPr>
            <sz val="9"/>
            <rFont val="宋体"/>
            <family val="3"/>
            <charset val="134"/>
          </rPr>
          <t xml:space="preserve">
综合性比赛（2021年全国大学生科学素质知识竞答活动，初赛二等奖）+0.5
</t>
        </r>
      </text>
    </comment>
    <comment ref="F266" authorId="174">
      <text>
        <r>
          <rPr>
            <b/>
            <sz val="9"/>
            <rFont val="宋体"/>
            <family val="3"/>
            <charset val="134"/>
          </rPr>
          <t>-Lion--heart-:</t>
        </r>
        <r>
          <rPr>
            <sz val="9"/>
            <rFont val="宋体"/>
            <family val="3"/>
            <charset val="134"/>
          </rPr>
          <t xml:space="preserve">
1.校文明寝室+3
2.志愿服务（25小时）+2.625
3.学生工作（院研会新闻组干部，考核:合格）+6
</t>
        </r>
      </text>
    </comment>
    <comment ref="U266" authorId="174">
      <text>
        <r>
          <rPr>
            <b/>
            <sz val="9"/>
            <rFont val="宋体"/>
            <family val="3"/>
            <charset val="134"/>
          </rPr>
          <t>-Lion--heart-:</t>
        </r>
        <r>
          <rPr>
            <sz val="9"/>
            <rFont val="宋体"/>
            <family val="3"/>
            <charset val="134"/>
          </rPr>
          <t xml:space="preserve">
第三十期相观斋茶座活动参加+0.5
</t>
        </r>
      </text>
    </comment>
    <comment ref="F267" authorId="174">
      <text>
        <r>
          <rPr>
            <b/>
            <sz val="9"/>
            <rFont val="宋体"/>
            <family val="3"/>
            <charset val="134"/>
          </rPr>
          <t>Hmoon_zt:</t>
        </r>
        <r>
          <rPr>
            <sz val="9"/>
            <rFont val="宋体"/>
            <family val="3"/>
            <charset val="134"/>
          </rPr>
          <t xml:space="preserve">
志愿服务（39.5h）+4
</t>
        </r>
      </text>
    </comment>
    <comment ref="M267" authorId="174">
      <text>
        <r>
          <rPr>
            <b/>
            <sz val="9"/>
            <rFont val="宋体"/>
            <family val="3"/>
            <charset val="134"/>
          </rPr>
          <t>Hmoon_zt:</t>
        </r>
        <r>
          <rPr>
            <sz val="9"/>
            <rFont val="宋体"/>
            <family val="3"/>
            <charset val="134"/>
          </rPr>
          <t xml:space="preserve">
1.科研（院级第九期课题结题，成绩合格：指向求异思维培养的小学数学开放式习题设计研究，组员）+0.625
2.科研（院级第九期课题结题，成绩合格：小学高段习作教学小组互评的行动研究——以金华市X小学为例，组员） +0  
3.科研（院级第十期课题立项：小学生合作问题解决能力现状分析及提升策略研究，组长）   +1.25
4.科研（院级第十期课题立项：过程性变式应用于小学数学建模教学的实践研究，组员）   +0.625
</t>
        </r>
      </text>
    </comment>
    <comment ref="U267" authorId="174">
      <text>
        <r>
          <rPr>
            <b/>
            <sz val="9"/>
            <rFont val="宋体"/>
            <family val="3"/>
            <charset val="134"/>
          </rPr>
          <t>Hmoon_zt:</t>
        </r>
        <r>
          <rPr>
            <sz val="9"/>
            <rFont val="宋体"/>
            <family val="3"/>
            <charset val="134"/>
          </rPr>
          <t xml:space="preserve">
1.综合性比赛 个人舞蹈翻跳比赛，三等奖+ 1
</t>
        </r>
        <r>
          <rPr>
            <b/>
            <sz val="9"/>
            <rFont val="宋体"/>
            <family val="3"/>
            <charset val="134"/>
          </rPr>
          <t xml:space="preserve">
Hmoon_zt:</t>
        </r>
        <r>
          <rPr>
            <sz val="9"/>
            <rFont val="宋体"/>
            <family val="3"/>
            <charset val="134"/>
          </rPr>
          <t xml:space="preserve">
2.综合性比赛  团体舞蹈翻跳比赛，参与   
+0.5</t>
        </r>
        <r>
          <rPr>
            <b/>
            <sz val="9"/>
            <rFont val="宋体"/>
            <family val="3"/>
            <charset val="134"/>
          </rPr>
          <t xml:space="preserve">
Hmoon_zt:</t>
        </r>
        <r>
          <rPr>
            <sz val="9"/>
            <rFont val="宋体"/>
            <family val="3"/>
            <charset val="134"/>
          </rPr>
          <t xml:space="preserve">
3.第三十期相观斋茶座活动参加+0.5
</t>
        </r>
      </text>
    </comment>
    <comment ref="F268" authorId="174">
      <text>
        <r>
          <rPr>
            <b/>
            <sz val="9"/>
            <rFont val="宋体"/>
            <family val="3"/>
            <charset val="134"/>
          </rPr>
          <t>Hmoon_zt:</t>
        </r>
        <r>
          <rPr>
            <sz val="9"/>
            <rFont val="宋体"/>
            <family val="3"/>
            <charset val="134"/>
          </rPr>
          <t xml:space="preserve">
1.志愿时长（54小时）+4   
</t>
        </r>
      </text>
    </comment>
    <comment ref="M268" authorId="174">
      <text>
        <r>
          <rPr>
            <b/>
            <sz val="9"/>
            <rFont val="宋体"/>
            <family val="3"/>
            <charset val="134"/>
          </rPr>
          <t>爱吃瘦肉的碳碳:</t>
        </r>
        <r>
          <rPr>
            <sz val="9"/>
            <rFont val="宋体"/>
            <family val="3"/>
            <charset val="134"/>
          </rPr>
          <t xml:space="preserve">
1.院级第九期课题结题，成绩合格：小学高段习作教学小组互评的行动研究—以金华市X小学为例，组长+1.25
2.院级第十期课题结题立项：基于学科核心素养的单元设计研究——以部编版三年级上册为例，组长+1.25
3.“星兴红研——红色研学旅行智慧教育平台”浙江师范大学2021年大学生创新创业大赛银奖，组员+4
</t>
        </r>
      </text>
    </comment>
    <comment ref="N268" authorId="174">
      <text>
        <r>
          <rPr>
            <b/>
            <sz val="9"/>
            <rFont val="宋体"/>
            <family val="3"/>
            <charset val="134"/>
          </rPr>
          <t>Hmoon_zt:</t>
        </r>
        <r>
          <rPr>
            <sz val="9"/>
            <rFont val="宋体"/>
            <family val="3"/>
            <charset val="134"/>
          </rPr>
          <t xml:space="preserve">
专利（软著“社区管理”小程序，一作）  +5 
</t>
        </r>
      </text>
    </comment>
    <comment ref="U268" authorId="174">
      <text>
        <r>
          <rPr>
            <b/>
            <sz val="9"/>
            <rFont val="宋体"/>
            <family val="3"/>
            <charset val="134"/>
          </rPr>
          <t>爱吃瘦肉的碳碳:</t>
        </r>
        <r>
          <rPr>
            <sz val="9"/>
            <rFont val="宋体"/>
            <family val="3"/>
            <charset val="134"/>
          </rPr>
          <t xml:space="preserve">
1.浙江师范大学第十三届科技馆十佳讲解员大赛三等奖+2
2.浙江师范大学第二届“立德树人·以德育德”研究生征文大赛三等奖+2
3.浙江师范大学“兰亭问道.翰墨传魂”书法篆刻大赛优秀作品奖+1
4.浙江师范大学“第十二届国学文化节之书画手工”大赛优胜奖+0.5
5.教师教育学院“情之所至，皆为感动”摄影大赛优胜奖+0.5
6.教师教育学院“千灯万福庆元宵，冰雪筑梦向未来”书法比赛一等奖+2
7.第四届结核病防治大赛，优秀奖+0.5
8.第六届全国大学生预防艾滋病知识竞赛，优秀奖+0.5
9.院第六届微团课大赛，参与+0.5
10.院三行情书明信片设计大赛，参与+0.5
11.第四届全国语言文字大赛初赛一等奖+0.5
12.“中国·苏州”大学生创业创新长三角高校赛三等奖，组员+1
</t>
        </r>
      </text>
    </comment>
    <comment ref="F269" authorId="174">
      <text>
        <r>
          <rPr>
            <b/>
            <sz val="9"/>
            <rFont val="宋体"/>
            <family val="3"/>
            <charset val="134"/>
          </rPr>
          <t>Hmoon_zt:</t>
        </r>
        <r>
          <rPr>
            <sz val="9"/>
            <rFont val="宋体"/>
            <family val="3"/>
            <charset val="134"/>
          </rPr>
          <t xml:space="preserve">
1.志愿时长（49.5h）   +4
</t>
        </r>
      </text>
    </comment>
    <comment ref="M269" authorId="174">
      <text>
        <r>
          <rPr>
            <b/>
            <sz val="9"/>
            <rFont val="宋体"/>
            <family val="3"/>
            <charset val="134"/>
          </rPr>
          <t>Hmoon_zt:</t>
        </r>
        <r>
          <rPr>
            <sz val="9"/>
            <rFont val="宋体"/>
            <family val="3"/>
            <charset val="134"/>
          </rPr>
          <t xml:space="preserve">
1.科研（院级第九期课题结题，成绩合格：指向求异思维培养的小学数学开放式习题设计研究，组长） +1.25  
</t>
        </r>
        <r>
          <rPr>
            <b/>
            <sz val="9"/>
            <rFont val="宋体"/>
            <family val="3"/>
            <charset val="134"/>
          </rPr>
          <t xml:space="preserve">
Hmoon_zt:</t>
        </r>
        <r>
          <rPr>
            <sz val="9"/>
            <rFont val="宋体"/>
            <family val="3"/>
            <charset val="134"/>
          </rPr>
          <t xml:space="preserve">
2.科研（院级第九期课题结题，成绩合格：小学数学学习空间的设计与应用研究，组员）   +0.625
</t>
        </r>
        <r>
          <rPr>
            <b/>
            <sz val="9"/>
            <rFont val="宋体"/>
            <family val="3"/>
            <charset val="134"/>
          </rPr>
          <t xml:space="preserve">
Hmoon_zt:</t>
        </r>
        <r>
          <rPr>
            <sz val="9"/>
            <rFont val="宋体"/>
            <family val="3"/>
            <charset val="134"/>
          </rPr>
          <t xml:space="preserve">
3.科研（院级第十期课题立项：过程性变式应用于小学数学建模教学的实践研究，组长）   +1.25
</t>
        </r>
        <r>
          <rPr>
            <b/>
            <sz val="9"/>
            <rFont val="宋体"/>
            <family val="3"/>
            <charset val="134"/>
          </rPr>
          <t xml:space="preserve">
Hmoon_zt:</t>
        </r>
        <r>
          <rPr>
            <sz val="9"/>
            <rFont val="宋体"/>
            <family val="3"/>
            <charset val="134"/>
          </rPr>
          <t xml:space="preserve">
4.科研（院级第十期课题立项：小学生合作问题解决能力现状分析及提升策略研究，组员）   +0.625
</t>
        </r>
      </text>
    </comment>
    <comment ref="U269" authorId="174">
      <text>
        <r>
          <rPr>
            <b/>
            <sz val="9"/>
            <rFont val="宋体"/>
            <family val="3"/>
            <charset val="134"/>
          </rPr>
          <t>Hmoon_zt:</t>
        </r>
        <r>
          <rPr>
            <sz val="9"/>
            <rFont val="宋体"/>
            <family val="3"/>
            <charset val="134"/>
          </rPr>
          <t xml:space="preserve">
1.综合性比赛（“一起跳舞吧”舞蹈翻跳团体赛，参与）   +0.5
</t>
        </r>
      </text>
    </comment>
    <comment ref="F270" authorId="174">
      <text>
        <r>
          <rPr>
            <b/>
            <sz val="9"/>
            <rFont val="宋体"/>
            <family val="3"/>
            <charset val="134"/>
          </rPr>
          <t>Hmoon_zt:</t>
        </r>
        <r>
          <rPr>
            <sz val="9"/>
            <rFont val="宋体"/>
            <family val="3"/>
            <charset val="134"/>
          </rPr>
          <t xml:space="preserve">
1.志愿时长（35小时） +3.875  
2.荣誉加分（校文明寝室，桃源601，成员：沈陈莉、谢晨琛、梁蓓、周舒雯）+3   
</t>
        </r>
      </text>
    </comment>
    <comment ref="M270" authorId="174">
      <text>
        <r>
          <rPr>
            <b/>
            <sz val="9"/>
            <rFont val="宋体"/>
            <family val="3"/>
            <charset val="134"/>
          </rPr>
          <t>Hmoon_zt:</t>
        </r>
        <r>
          <rPr>
            <sz val="9"/>
            <rFont val="宋体"/>
            <family val="3"/>
            <charset val="134"/>
          </rPr>
          <t xml:space="preserve">
1.科研（2021年度浙江省教育厅一般科研项目立项，课题：小学语文第三学段“文学圈”讨论环节的设计与实施研究，成员）   +2.5</t>
        </r>
        <r>
          <rPr>
            <b/>
            <sz val="9"/>
            <rFont val="宋体"/>
            <family val="3"/>
            <charset val="134"/>
          </rPr>
          <t xml:space="preserve">
Hmoon_zt:</t>
        </r>
        <r>
          <rPr>
            <sz val="9"/>
            <rFont val="宋体"/>
            <family val="3"/>
            <charset val="134"/>
          </rPr>
          <t xml:space="preserve">
2.科研（院级第九期课题结题，成绩优秀：小学高年级数学教学中实施数学写作的行动研究，组长）   +1.25
</t>
        </r>
        <r>
          <rPr>
            <b/>
            <sz val="9"/>
            <rFont val="宋体"/>
            <family val="3"/>
            <charset val="134"/>
          </rPr>
          <t xml:space="preserve">
Hmoon_zt:</t>
        </r>
        <r>
          <rPr>
            <sz val="9"/>
            <rFont val="宋体"/>
            <family val="3"/>
            <charset val="134"/>
          </rPr>
          <t xml:space="preserve">
3.科研（院级第九期课题结题，成绩优秀：精准提问在小学低年级数学课堂中的实践研究，成员）+0.625   
</t>
        </r>
        <r>
          <rPr>
            <b/>
            <sz val="9"/>
            <rFont val="宋体"/>
            <family val="3"/>
            <charset val="134"/>
          </rPr>
          <t xml:space="preserve">
Hmoon_zt:</t>
        </r>
        <r>
          <rPr>
            <sz val="9"/>
            <rFont val="宋体"/>
            <family val="3"/>
            <charset val="134"/>
          </rPr>
          <t xml:space="preserve">
4.科研（院级第十期课题立项：具身教学应用于小学低年级量感培养的行动研究，组长）+1.25   
</t>
        </r>
        <r>
          <rPr>
            <b/>
            <sz val="9"/>
            <rFont val="宋体"/>
            <family val="3"/>
            <charset val="134"/>
          </rPr>
          <t xml:space="preserve">
Hmoon_zt:</t>
        </r>
        <r>
          <rPr>
            <sz val="9"/>
            <rFont val="宋体"/>
            <family val="3"/>
            <charset val="134"/>
          </rPr>
          <t xml:space="preserve">
5.科研（院级第十期课题立项：小学语文第三学段“文学圈”讨论环节的设计与实施研究，组员）  +0.625 
</t>
        </r>
      </text>
    </comment>
    <comment ref="O270" authorId="174">
      <text>
        <r>
          <rPr>
            <b/>
            <sz val="9"/>
            <rFont val="宋体"/>
            <family val="3"/>
            <charset val="134"/>
          </rPr>
          <t>Hmoon_zt:</t>
        </r>
        <r>
          <rPr>
            <sz val="9"/>
            <rFont val="宋体"/>
            <family val="3"/>
            <charset val="134"/>
          </rPr>
          <t xml:space="preserve">
1.学科竞赛（“行走的红色课堂”小狮研学院创新创业大赛优胜奖，组员） +0.5  
</t>
        </r>
      </text>
    </comment>
    <comment ref="U270" authorId="174">
      <text>
        <r>
          <rPr>
            <sz val="9"/>
            <rFont val="宋体"/>
            <family val="3"/>
            <charset val="134"/>
          </rPr>
          <t>Hmoon_zt:
1.综合性比赛（“桃李杯”全国中小学教育教学论文大赛，一等奖）   +2
Hmoon_zt:
2.综合性比赛（大学生火灾应对技能竞赛，一等奖）   +2
Hmoon_zt:
3.综合性比赛（大学生公共卫生科普竞赛，一等奖） +2  
Hmoon_zt:
4.综合性比赛（第二届全国大学生职业发展大赛，校级赛一等奖）不加分（参加网络或校外竞赛认定为院级综合性比赛，限加3项）  
Hmoon_zt:
5.综合性比赛（第二届全国大学生财经素养大赛，二等奖）   不加分（参加网络或校外竞赛认定为院级综合性比赛，限加3项）  
Hmoon_zt:
6.综合性比赛（大学生急救技能竞赛，二等奖）   不加分（参加网络或校外竞赛认定为院级综合性比赛，限加3项）  
Hmoon_zt:
7.综合性比赛（第六届全国大学生预防艾滋病知识竞赛，优秀奖）  不加分（参加网络或校外竞赛认定为院级综合性比赛，限加3项）  
Hmoon_zt:
8.综合性比赛（院第六届微团课大赛 参加）   +0.5
Hmoon_zt:
第十七届全国青少年学法用法网上知识竞赛 参加 +0.5</t>
        </r>
      </text>
    </comment>
    <comment ref="F271" authorId="174">
      <text>
        <r>
          <rPr>
            <b/>
            <sz val="9"/>
            <rFont val="宋体"/>
            <family val="3"/>
            <charset val="134"/>
          </rPr>
          <t>Hmoon_zt:</t>
        </r>
        <r>
          <rPr>
            <sz val="9"/>
            <rFont val="宋体"/>
            <family val="3"/>
            <charset val="134"/>
          </rPr>
          <t xml:space="preserve">
1.志愿时长（68.5小时）   +4
</t>
        </r>
        <r>
          <rPr>
            <b/>
            <sz val="9"/>
            <rFont val="宋体"/>
            <family val="3"/>
            <charset val="134"/>
          </rPr>
          <t xml:space="preserve">
Hmoon_zt:</t>
        </r>
        <r>
          <rPr>
            <sz val="9"/>
            <rFont val="宋体"/>
            <family val="3"/>
            <charset val="134"/>
          </rPr>
          <t xml:space="preserve">
2.荣誉加分（校文明寝室，桃源601，成员：沈陈莉、谢晨琛、梁蓓、周舒雯）+3   
</t>
        </r>
        <r>
          <rPr>
            <b/>
            <sz val="9"/>
            <rFont val="宋体"/>
            <family val="3"/>
            <charset val="134"/>
          </rPr>
          <t xml:space="preserve">
Hmoon_zt:</t>
        </r>
        <r>
          <rPr>
            <sz val="9"/>
            <rFont val="宋体"/>
            <family val="3"/>
            <charset val="134"/>
          </rPr>
          <t xml:space="preserve">
3.学生工作（班长，考核：优秀） +9  
</t>
        </r>
      </text>
    </comment>
    <comment ref="M271" authorId="174">
      <text>
        <r>
          <rPr>
            <b/>
            <sz val="9"/>
            <rFont val="宋体"/>
            <family val="3"/>
            <charset val="134"/>
          </rPr>
          <t>Hmoon_zt:</t>
        </r>
        <r>
          <rPr>
            <sz val="9"/>
            <rFont val="宋体"/>
            <family val="3"/>
            <charset val="134"/>
          </rPr>
          <t xml:space="preserve">
1.科研（院级第九期课题结题：精准提问在小学低年级数学课堂中的实践研究，组长）   +1.25
</t>
        </r>
        <r>
          <rPr>
            <b/>
            <sz val="9"/>
            <rFont val="宋体"/>
            <family val="3"/>
            <charset val="134"/>
          </rPr>
          <t xml:space="preserve">
Hmoon_zt:</t>
        </r>
        <r>
          <rPr>
            <sz val="9"/>
            <rFont val="宋体"/>
            <family val="3"/>
            <charset val="134"/>
          </rPr>
          <t xml:space="preserve">
2.科研（院级第九期课题结题：基于协同育人模式下的小学劳动教育路径研究，成员）   +0.625
</t>
        </r>
        <r>
          <rPr>
            <b/>
            <sz val="9"/>
            <rFont val="宋体"/>
            <family val="3"/>
            <charset val="134"/>
          </rPr>
          <t xml:space="preserve">
Hmoon_zt:</t>
        </r>
        <r>
          <rPr>
            <sz val="9"/>
            <rFont val="宋体"/>
            <family val="3"/>
            <charset val="134"/>
          </rPr>
          <t xml:space="preserve">
3.科研（院级第十期课题立项：一位新手教师课堂提问改进的个案研究 ——基于课堂教学视频分析，组长）   +1.25
</t>
        </r>
        <r>
          <rPr>
            <b/>
            <sz val="9"/>
            <rFont val="宋体"/>
            <family val="3"/>
            <charset val="134"/>
          </rPr>
          <t xml:space="preserve">
Hmoon_zt:</t>
        </r>
        <r>
          <rPr>
            <sz val="9"/>
            <rFont val="宋体"/>
            <family val="3"/>
            <charset val="134"/>
          </rPr>
          <t xml:space="preserve">
4.科研（院级第十期课题立项：“大思政课”视域下高校党史分类分层教学的路径探析与研究——以浙江师范大学为例，成员）   +0.625
</t>
        </r>
      </text>
    </comment>
    <comment ref="N271" authorId="174">
      <text>
        <r>
          <rPr>
            <b/>
            <sz val="9"/>
            <rFont val="宋体"/>
            <family val="3"/>
            <charset val="134"/>
          </rPr>
          <t>Hmoon_zt:</t>
        </r>
        <r>
          <rPr>
            <sz val="9"/>
            <rFont val="宋体"/>
            <family val="3"/>
            <charset val="134"/>
          </rPr>
          <t xml:space="preserve">
1.专利（软著图书馆管理系统，一作）+5   
</t>
        </r>
      </text>
    </comment>
    <comment ref="O271" authorId="174">
      <text>
        <r>
          <rPr>
            <b/>
            <sz val="9"/>
            <rFont val="宋体"/>
            <family val="3"/>
            <charset val="134"/>
          </rPr>
          <t>Hmoon_zt:</t>
        </r>
        <r>
          <rPr>
            <sz val="9"/>
            <rFont val="宋体"/>
            <family val="3"/>
            <charset val="134"/>
          </rPr>
          <t xml:space="preserve">
1.学科竞赛（浙江师范大学全日制教育硕士专业学位研究生小学教育专业教学技能大赛，三等奖）  +5 
</t>
        </r>
        <r>
          <rPr>
            <b/>
            <sz val="9"/>
            <rFont val="宋体"/>
            <family val="3"/>
            <charset val="134"/>
          </rPr>
          <t xml:space="preserve">
Hmoon_zt:</t>
        </r>
        <r>
          <rPr>
            <sz val="9"/>
            <rFont val="宋体"/>
            <family val="3"/>
            <charset val="134"/>
          </rPr>
          <t xml:space="preserve">
2.学科竞赛（“行走的红色课堂”小狮研学院创新创业大赛优胜奖，组员）   +0.5
</t>
        </r>
      </text>
    </comment>
    <comment ref="U271" authorId="174">
      <text>
        <r>
          <rPr>
            <sz val="9"/>
            <rFont val="宋体"/>
            <family val="3"/>
            <charset val="134"/>
          </rPr>
          <t>Hmoon_zt:
1.综合性比赛（院第六届微党课大赛三等奖）   +1
Hmoon_zt:
2.综合性比赛（献礼浙师66周年校庆书法大赛，参与）   +0.5
Hmoon_zt:
Hmoon_zt:
3.综合性比赛（第六届大学生环保知识竞赛，优秀奖）   +0.5
Hmoon_zt:
4.综合性比赛（中国航天知识竞赛，一等奖）   +2
Hmoon_zt:
6.综合性比赛（世界防治结核病知识竞赛，一等奖）+2   
7.传统节日节气文化知识答题活动，参与 +0.5</t>
        </r>
      </text>
    </comment>
    <comment ref="F272" authorId="174">
      <text>
        <r>
          <rPr>
            <b/>
            <sz val="9"/>
            <rFont val="宋体"/>
            <family val="3"/>
            <charset val="134"/>
          </rPr>
          <t>Hmoon_zt:</t>
        </r>
        <r>
          <rPr>
            <sz val="9"/>
            <rFont val="宋体"/>
            <family val="3"/>
            <charset val="134"/>
          </rPr>
          <t xml:space="preserve">
1.志愿时长（76小时）   +4</t>
        </r>
        <r>
          <rPr>
            <b/>
            <sz val="9"/>
            <rFont val="宋体"/>
            <family val="3"/>
            <charset val="134"/>
          </rPr>
          <t xml:space="preserve">
Hmoon_zt:</t>
        </r>
        <r>
          <rPr>
            <sz val="9"/>
            <rFont val="宋体"/>
            <family val="3"/>
            <charset val="134"/>
          </rPr>
          <t xml:space="preserve">
2.荣誉加分（校文明寝室，桃源601，成员：沈陈莉、谢晨琛、梁蓓、周舒雯）+3   
</t>
        </r>
        <r>
          <rPr>
            <b/>
            <sz val="9"/>
            <rFont val="宋体"/>
            <family val="3"/>
            <charset val="134"/>
          </rPr>
          <t xml:space="preserve">
Hmoon_zt:</t>
        </r>
        <r>
          <rPr>
            <sz val="9"/>
            <rFont val="宋体"/>
            <family val="3"/>
            <charset val="134"/>
          </rPr>
          <t xml:space="preserve">
3.学生工作（教育党家党建活动组组长，考核优秀）   +9
</t>
        </r>
        <r>
          <rPr>
            <b/>
            <sz val="9"/>
            <rFont val="宋体"/>
            <family val="3"/>
            <charset val="134"/>
          </rPr>
          <t xml:space="preserve">
Hmoon_zt:</t>
        </r>
        <r>
          <rPr>
            <sz val="9"/>
            <rFont val="宋体"/>
            <family val="3"/>
            <charset val="134"/>
          </rPr>
          <t xml:space="preserve">
4.荣誉加分（院级优秀学生党建工作者）+4   
</t>
        </r>
      </text>
    </comment>
    <comment ref="M272" authorId="174">
      <text>
        <r>
          <rPr>
            <b/>
            <sz val="9"/>
            <rFont val="宋体"/>
            <family val="3"/>
            <charset val="134"/>
          </rPr>
          <t>Hmoon_zt:</t>
        </r>
        <r>
          <rPr>
            <sz val="9"/>
            <rFont val="宋体"/>
            <family val="3"/>
            <charset val="134"/>
          </rPr>
          <t xml:space="preserve">
1.科研（院级第九期课题结题《统编版小学语文教科书助读系统使用研究》考核合格，负责人）+1.25   
</t>
        </r>
        <r>
          <rPr>
            <b/>
            <sz val="9"/>
            <rFont val="宋体"/>
            <family val="3"/>
            <charset val="134"/>
          </rPr>
          <t xml:space="preserve">
Hmoon_zt:</t>
        </r>
        <r>
          <rPr>
            <sz val="9"/>
            <rFont val="宋体"/>
            <family val="3"/>
            <charset val="134"/>
          </rPr>
          <t xml:space="preserve">
2.科研（院级第九期课题结题《言语实践观下小学语文童话教学策略研究》考核合格，成员）   +0.625
</t>
        </r>
        <r>
          <rPr>
            <b/>
            <sz val="9"/>
            <rFont val="宋体"/>
            <family val="3"/>
            <charset val="134"/>
          </rPr>
          <t xml:space="preserve">
Hmoon_zt:</t>
        </r>
        <r>
          <rPr>
            <sz val="9"/>
            <rFont val="宋体"/>
            <family val="3"/>
            <charset val="134"/>
          </rPr>
          <t xml:space="preserve">
3.科研（院级第十期课题立项《小学语文科普文体验式教学的实践研究》负责人）+1.25   
</t>
        </r>
        <r>
          <rPr>
            <b/>
            <sz val="9"/>
            <rFont val="宋体"/>
            <family val="3"/>
            <charset val="134"/>
          </rPr>
          <t xml:space="preserve">
Hmoon_zt:</t>
        </r>
        <r>
          <rPr>
            <sz val="9"/>
            <rFont val="宋体"/>
            <family val="3"/>
            <charset val="134"/>
          </rPr>
          <t xml:space="preserve">
4.科研（院级第十期课题立项《学生参与式评价在第三学段数学课堂中的调查研究》成员）   +0.625
</t>
        </r>
      </text>
    </comment>
    <comment ref="O272" authorId="174">
      <text>
        <r>
          <rPr>
            <sz val="9"/>
            <rFont val="宋体"/>
            <family val="3"/>
            <charset val="134"/>
          </rPr>
          <t xml:space="preserve">Hmoon_zt:
1.学科竞赛（浙江师范大学全日制教育硕士专业学位研究生小学教育专业教学技能大赛，三等奖） +5  
Hmoon_zt:
2.学科竞赛（校级第十一届挑战杯大学生创业计划竞赛二等奖，成员) 有特等奖  +2.5
</t>
        </r>
      </text>
    </comment>
    <comment ref="U272" authorId="174">
      <text>
        <r>
          <rPr>
            <sz val="9"/>
            <rFont val="宋体"/>
            <family val="3"/>
            <charset val="134"/>
          </rPr>
          <t>Hmoon_zt:
1.综合性比赛（校排球赛团体二等奖）   +1.5
Hmoon_zt:
2.综合性比赛（教师教育学院微党课大赛二等奖）   +1.5
Hmoon_zt:
3.综合性比赛（党员先锋岗活动先进个人）   +1.5
Hmoon_zt:
4.综合性比赛（浙江师范大学第十二届国学文化节之主题征文大赛 优胜奖）+0.5   
Hmoon_zt:
5.综合性比赛（“护苗行动进校园，优胜奖）+ 0.5  
Hmoon_zt:
6.综合性比赛（元宵节摄影绘画书法大赛，参与）   +0.5
Hmoon_zt:
7.综合性比赛（第十二届国学文化节之书画手工征集大赛，参与）+0.5   
8.校级综合性比赛 2022读书节：“遇见崭新的自己”书单设计活动三等奖 +2</t>
        </r>
      </text>
    </comment>
    <comment ref="F273" authorId="174">
      <text>
        <r>
          <rPr>
            <b/>
            <sz val="9"/>
            <rFont val="宋体"/>
            <family val="3"/>
            <charset val="134"/>
          </rPr>
          <t>Hmoon_zt:</t>
        </r>
        <r>
          <rPr>
            <sz val="9"/>
            <rFont val="宋体"/>
            <family val="3"/>
            <charset val="134"/>
          </rPr>
          <t xml:space="preserve">
1.志愿时长（35小时）   +3.875
</t>
        </r>
        <r>
          <rPr>
            <b/>
            <sz val="9"/>
            <rFont val="宋体"/>
            <family val="3"/>
            <charset val="134"/>
          </rPr>
          <t xml:space="preserve">
Hmoon_zt:</t>
        </r>
        <r>
          <rPr>
            <sz val="9"/>
            <rFont val="宋体"/>
            <family val="3"/>
            <charset val="134"/>
          </rPr>
          <t xml:space="preserve">
2.荣誉加分（校文明寝室，桃源601，成员：沈陈莉、谢晨琛、梁蓓、周舒雯）   +3
</t>
        </r>
      </text>
    </comment>
    <comment ref="M273" authorId="174">
      <text>
        <r>
          <rPr>
            <b/>
            <sz val="9"/>
            <rFont val="宋体"/>
            <family val="3"/>
            <charset val="134"/>
          </rPr>
          <t>Hmoon_zt:</t>
        </r>
        <r>
          <rPr>
            <sz val="9"/>
            <rFont val="宋体"/>
            <family val="3"/>
            <charset val="134"/>
          </rPr>
          <t xml:space="preserve">
1.科研（院级第十期课题立项：具身教学应用于小学低年级量感培养的行动研究，成员）   +0.625
</t>
        </r>
      </text>
    </comment>
    <comment ref="F274" authorId="175">
      <text>
        <r>
          <rPr>
            <sz val="9"/>
            <rFont val="宋体"/>
            <family val="3"/>
            <charset val="134"/>
          </rPr>
          <t xml:space="preserve">Asus:
志愿时长（8小时）+0.5
学生工作（党支部宣传委员，考核：良好）+4
荣誉加分（校文明寝室，桃源602，成员：刘贻、汪梓璇、吴文静、胡青云）+3
</t>
        </r>
      </text>
    </comment>
    <comment ref="M274" authorId="175">
      <text>
        <r>
          <rPr>
            <sz val="9"/>
            <rFont val="宋体"/>
            <family val="3"/>
            <charset val="134"/>
          </rPr>
          <t xml:space="preserve">Asus:
科研（院级第十期课题立项，课题：深度学习下小学数学课堂提问教学策略研究，成员）+0.625	
科校课题立项：研究生“服务省域战略助力共同富裕建设”专项课题：教育精准扶贫下同步课堂在农村小学教学中的效用与策略研究——以浙江省为例，成员）+1.25			
</t>
        </r>
      </text>
    </comment>
    <comment ref="U274" authorId="175">
      <text>
        <r>
          <rPr>
            <sz val="9"/>
            <rFont val="宋体"/>
            <family val="3"/>
            <charset val="134"/>
          </rPr>
          <t xml:space="preserve">Asus:
综合性比赛（教师教育学院“请党放心、强国有我”主题当日活动暨2021级新生思政第一课，参加未获奖）+0.5
综合性比赛（全国大学生科学素质知识竞赛，二等奖）+0.5	</t>
        </r>
      </text>
    </comment>
    <comment ref="F275" authorId="175">
      <text>
        <r>
          <rPr>
            <sz val="9"/>
            <rFont val="宋体"/>
            <family val="3"/>
            <charset val="134"/>
          </rPr>
          <t>Asus:
荣誉加分（校文明寝室，桃源602，成员：刘贻、汪梓璇、吴文静、胡青云）+3
志愿服务（43小时）+4</t>
        </r>
      </text>
    </comment>
    <comment ref="M275" authorId="175">
      <text>
        <r>
          <rPr>
            <sz val="9"/>
            <rFont val="宋体"/>
            <family val="3"/>
            <charset val="134"/>
          </rPr>
          <t>Asus:
科研（院级第九期课题结题，成绩合格，课题：小学中段语文阅读教学中复述策略的应用研究，负责人）+1.25	
科研（院级第九期课题结题：基于空间场域的小学课堂“边缘学生”问题研究，成员）+0.625</t>
        </r>
      </text>
    </comment>
    <comment ref="U275" authorId="175">
      <text>
        <r>
          <rPr>
            <sz val="9"/>
            <rFont val="宋体"/>
            <family val="3"/>
            <charset val="134"/>
          </rPr>
          <t xml:space="preserve">Asus:
 相观斋茶座（第三十期相观斋，主题：教学实践的自主变革）+0.5
</t>
        </r>
      </text>
    </comment>
    <comment ref="F276" authorId="175">
      <text>
        <r>
          <rPr>
            <sz val="9"/>
            <rFont val="宋体"/>
            <family val="3"/>
            <charset val="134"/>
          </rPr>
          <t xml:space="preserve">Asus:
志愿时长：58.5h+4
荣誉加分（校文明寝室，桃源602，成员：刘贻、汪梓璇、吴文静、胡青云）+3
学生工作（教育学院青训营微宣组负责人，考核：合格）+6
</t>
        </r>
      </text>
    </comment>
    <comment ref="M276" authorId="175">
      <text>
        <r>
          <rPr>
            <sz val="9"/>
            <rFont val="宋体"/>
            <family val="3"/>
            <charset val="134"/>
          </rPr>
          <t>Asus:
科研（院级第九期课堂结题，成绩合格，课题：大概念视角下小学语文单元整体教学设计研究，成员）+0.625	
科研（院级第十期课堂立项，课题：基于SOLO分类理论的小学语文阅读能力测评研究，组员）+0.625
科研（院级第十期课堂立项，课题：基于学习任务群的小学高段古诗词教学设计与实施研究，组长）+1.25</t>
        </r>
      </text>
    </comment>
    <comment ref="N276" authorId="175">
      <text>
        <r>
          <rPr>
            <sz val="9"/>
            <rFont val="宋体"/>
            <family val="3"/>
            <charset val="134"/>
          </rPr>
          <t>Asus:
科研（计算机软件著作权登记，智慧校园智能批改软件V1.0，第一完成人）+5</t>
        </r>
      </text>
    </comment>
    <comment ref="O276" authorId="175">
      <text>
        <r>
          <rPr>
            <sz val="9"/>
            <rFont val="宋体"/>
            <family val="3"/>
            <charset val="134"/>
          </rPr>
          <t xml:space="preserve">Asus:
学科竞赛（浙江师范大学全日制教育硕士专业学位研究生小学教育专业教学技能大赛一等奖）+10
</t>
        </r>
      </text>
    </comment>
    <comment ref="U276" authorId="175">
      <text>
        <r>
          <rPr>
            <sz val="9"/>
            <rFont val="宋体"/>
            <family val="3"/>
            <charset val="134"/>
          </rPr>
          <t xml:space="preserve">Asus:
相观斋茶座（第三十期相观斋，主题：教学实践的自主变革）	+0.5
综合性比赛（教师教育学院第六届微党课大赛三等奖）+1
综合比赛（2021大学生健康科普知识竞赛二等奖）+1.5
</t>
        </r>
      </text>
    </comment>
    <comment ref="F277" authorId="175">
      <text>
        <r>
          <rPr>
            <sz val="9"/>
            <rFont val="宋体"/>
            <family val="3"/>
            <charset val="134"/>
          </rPr>
          <t>Asus:
荣誉加分（校文明寝室，桃源602，成员：刘贻、汪梓璇、吴文静、胡青云）+3	
志愿服务（29.5小时）+3.1875</t>
        </r>
      </text>
    </comment>
    <comment ref="M277" authorId="175">
      <text>
        <r>
          <rPr>
            <sz val="9"/>
            <rFont val="宋体"/>
            <family val="3"/>
            <charset val="134"/>
          </rPr>
          <t>Asus:
科研（院级第九期课题结题，成绩合格，课题：小学中段语文阅读教学中复述策略的应用研究，成员）+0.625
科研（院级第十期课题立项，课题：统编版小学语文教科书文言文助读系统应用的问题研究，组员）+0.625</t>
        </r>
      </text>
    </comment>
    <comment ref="O277" authorId="175">
      <text>
        <r>
          <rPr>
            <sz val="9"/>
            <rFont val="宋体"/>
            <family val="3"/>
            <charset val="134"/>
          </rPr>
          <t xml:space="preserve">Asus:
学科竞赛（浙江师范大学全日制教育硕士专业学位研究生小学教育专业教学技能大赛，三等奖）+5
</t>
        </r>
      </text>
    </comment>
    <comment ref="U277" authorId="175">
      <text>
        <r>
          <rPr>
            <sz val="9"/>
            <rFont val="宋体"/>
            <family val="3"/>
            <charset val="134"/>
          </rPr>
          <t xml:space="preserve">Asus:
 相观斋茶座（第三十期相观斋，主题：教学实践的自主变革）+0.5
</t>
        </r>
      </text>
    </comment>
    <comment ref="F278" authorId="175">
      <text>
        <r>
          <rPr>
            <sz val="9"/>
            <rFont val="宋体"/>
            <family val="3"/>
            <charset val="134"/>
          </rPr>
          <t>Asus:
志愿者服务（65.6小时）+4
荣誉加分（校文明寝室，桃源604）+3
严重警告处分➖20</t>
        </r>
      </text>
    </comment>
    <comment ref="M278" authorId="175">
      <text>
        <r>
          <rPr>
            <sz val="9"/>
            <rFont val="宋体"/>
            <family val="3"/>
            <charset val="134"/>
          </rPr>
          <t>Asus:
科研（院级第九期课题结题，成绩优秀：现代化进程中浙江乡村公共文化空间教化功能变迁的调查研究，成员）+0.625
科研（院级第九期课题结题，成绩合格：智能时代师生关系的伦理风险及其规避研究，负责人）+1.25	
科研（院级第十期课题立项：认知重评调适小学生数学学业情绪的行动研究--以小学中高年级为例，负责人）+1.25
科研（院级第十期课题立项：解码浙江精神：文化记忆视角下的中小学研学课程开发研究，成员）+0.625科研（2021年度浙江省教育厅一般科研项目立项，负责人）+5	
科研（校级课题立项“服务省域战略助力共同富裕建设”专项课题立项：共同富裕示范区建设背景下新乡土课程的开发与实践，负责人）+2.5
科研（2020年度浙江省教育厅一般科研项目结题，乡村振兴背景下儿童乡土文化亲近感培育研究，成员）+2.5
科研（2021年度浙江省教育厅一般科研项目结题，负责人）+5
科研（校级课题立项“服务省域战略助力共同富裕建设”专项课题：共同富裕背景下儿童乡土文化亲近感培育策略研究，成员）+1.25</t>
        </r>
      </text>
    </comment>
    <comment ref="U278" authorId="175">
      <text>
        <r>
          <rPr>
            <sz val="9"/>
            <rFont val="宋体"/>
            <family val="3"/>
            <charset val="134"/>
          </rPr>
          <t>Asus:
综合性比赛（2021年全国大学生科学素质知识竞答活动，一等奖）+0.5
综合性比赛（“桃李杯”全国中小学教育教学论文大赛，一等奖）+2
综合性比赛（元宵节摄影绘画书法大赛+0.5	
综合性比赛（浙江师范大学“全民反诈我先行”系列竞赛活动，参加）+0.5
综合性比赛（第六届全国大学生预防艾滋病知识竞赛，优秀奖）+0.5
浙江师范大学专业学位研究生优秀实践成果奖，三等奖组长加满+2
浙江师范大学专业学位研究生优秀实践成果奖，一等奖成员减半+2
浙江师范大学专业学位研究生优秀实践成果奖，二等奖成员减半+1.5</t>
        </r>
      </text>
    </comment>
    <comment ref="F279" authorId="175">
      <text>
        <r>
          <rPr>
            <sz val="9"/>
            <rFont val="宋体"/>
            <family val="3"/>
            <charset val="134"/>
          </rPr>
          <t>Asus:
志愿时长（39小时）+4
荣誉加分（校文明寝室，桃源604，成员：孔益飞、梁家琪、沈一丹、陈婷婷）+3
学生工作（文体委员，考核：合格）+4</t>
        </r>
      </text>
    </comment>
    <comment ref="M279" authorId="175">
      <text>
        <r>
          <rPr>
            <sz val="9"/>
            <rFont val="宋体"/>
            <family val="3"/>
            <charset val="134"/>
          </rPr>
          <t>Asus:
科研（校级课题立项“山区县域教师作业管理能力提升对策研究，成员）+1.25	
科研（院级第十期课题立项：互联网+背景下U-S协同“空中教研”模式研究，负责人）+1.25
科研（院级第十期课题立项：整体性治理视角下学校高质量育人管理的困境分析与出路探索，成员）+0.625</t>
        </r>
      </text>
    </comment>
    <comment ref="O279" authorId="175">
      <text>
        <r>
          <rPr>
            <sz val="9"/>
            <rFont val="宋体"/>
            <family val="3"/>
            <charset val="134"/>
          </rPr>
          <t xml:space="preserve">Asus:
学科竞赛（浙江师范大学全日制教育硕士专业学位研究生小学教育专业教学技能大赛，三等奖）+5
</t>
        </r>
      </text>
    </comment>
    <comment ref="U279" authorId="175">
      <text>
        <r>
          <rPr>
            <sz val="9"/>
            <rFont val="宋体"/>
            <family val="3"/>
            <charset val="134"/>
          </rPr>
          <t>Asus:
综合性比赛（“桃李杯”全国中小学教育教学论文大赛，一等奖+2
综合性比赛（元宵节摄影绘画书法大赛，参加）+0.5</t>
        </r>
      </text>
    </comment>
    <comment ref="F280" authorId="175">
      <text>
        <r>
          <rPr>
            <sz val="9"/>
            <rFont val="宋体"/>
            <family val="3"/>
            <charset val="134"/>
          </rPr>
          <t xml:space="preserve">Asus:
荣誉加分（校文明寝室，桃源604，成员：孔益飞、梁家琪、沈一丹、陈婷婷）+3
</t>
        </r>
      </text>
    </comment>
    <comment ref="M280" authorId="175">
      <text>
        <r>
          <rPr>
            <sz val="9"/>
            <rFont val="宋体"/>
            <family val="3"/>
            <charset val="134"/>
          </rPr>
          <t>Asus:
科研（院级第九期课题结题，成绩优秀：小学高年级数学教学中实施数学写作的行动研究，成员）+0.625
科研（院级第十期课题立项：小学语文第三学段“文学圈”讨论环节的设计与实施研究，组员）+0.625</t>
        </r>
      </text>
    </comment>
    <comment ref="U280" authorId="175">
      <text>
        <r>
          <rPr>
            <sz val="9"/>
            <color rgb="FF000000"/>
            <rFont val="宋体"/>
            <family val="3"/>
            <charset val="134"/>
          </rPr>
          <t xml:space="preserve">Asus:
</t>
        </r>
        <r>
          <rPr>
            <sz val="9"/>
            <color rgb="FF000000"/>
            <rFont val="宋体"/>
            <family val="3"/>
            <charset val="134"/>
          </rPr>
          <t>综合性比赛（“桃李杯”全国中小学教育教学论文大赛，一等奖</t>
        </r>
        <r>
          <rPr>
            <sz val="9"/>
            <color rgb="FF000000"/>
            <rFont val="宋体"/>
            <family val="3"/>
            <charset val="134"/>
          </rPr>
          <t xml:space="preserve">+2
</t>
        </r>
        <r>
          <rPr>
            <sz val="9"/>
            <color rgb="FF000000"/>
            <rFont val="宋体"/>
            <family val="3"/>
            <charset val="134"/>
          </rPr>
          <t xml:space="preserve">	
</t>
        </r>
        <r>
          <rPr>
            <sz val="9"/>
            <color rgb="FF000000"/>
            <rFont val="宋体"/>
            <family val="3"/>
            <charset val="134"/>
          </rPr>
          <t>综合性比赛（元宵节摄影绘画书法大赛，参加）</t>
        </r>
        <r>
          <rPr>
            <sz val="9"/>
            <color rgb="FF000000"/>
            <rFont val="宋体"/>
            <family val="3"/>
            <charset val="134"/>
          </rPr>
          <t xml:space="preserve">+0.5
</t>
        </r>
      </text>
    </comment>
    <comment ref="F281" authorId="176">
      <text>
        <r>
          <rPr>
            <b/>
            <sz val="9"/>
            <rFont val="宋体"/>
            <family val="3"/>
            <charset val="134"/>
          </rPr>
          <t>zhengjianan:</t>
        </r>
        <r>
          <rPr>
            <sz val="9"/>
            <rFont val="宋体"/>
            <family val="3"/>
            <charset val="134"/>
          </rPr>
          <t xml:space="preserve">
志愿时长（51.2小时）+4
学生工作（校研会就业发展服务部   考核优秀）+9 
学生工作（副班长：考核优秀）+3
荣誉加分（校文明寝室，桃源604，成员：孔益飞、梁家琪、沈一丹、陈婷婷）+3</t>
        </r>
      </text>
    </comment>
    <comment ref="M281" authorId="176">
      <text>
        <r>
          <rPr>
            <b/>
            <sz val="9"/>
            <rFont val="宋体"/>
            <family val="3"/>
            <charset val="134"/>
          </rPr>
          <t>zhengjianan:</t>
        </r>
        <r>
          <rPr>
            <sz val="9"/>
            <rFont val="宋体"/>
            <family val="3"/>
            <charset val="134"/>
          </rPr>
          <t xml:space="preserve">
科研（院级第九期课题结题，成绩合格：小学数学学习空间的设计与应用研究，负责人）+1.25
科研（院级第九期课题结题，成绩合格：基于认知诊断的个性化教学实验研究——以“行程问题”为例，成员）+0.625
科研（院级第十期课题立项：小学三年级学生阅读流畅性发展水平及其提升策略研究，成员）+0.625
</t>
        </r>
      </text>
    </comment>
    <comment ref="O281" authorId="176">
      <text>
        <r>
          <rPr>
            <b/>
            <sz val="9"/>
            <rFont val="宋体"/>
            <family val="3"/>
            <charset val="134"/>
          </rPr>
          <t>zhengjianan:</t>
        </r>
        <r>
          <rPr>
            <sz val="9"/>
            <rFont val="宋体"/>
            <family val="3"/>
            <charset val="134"/>
          </rPr>
          <t xml:space="preserve">
学科竞赛（浙江师范大学全日制教育硕士专业学位研究生小学教育专业教学技能大赛，二等奖）</t>
        </r>
      </text>
    </comment>
    <comment ref="F282" authorId="176">
      <text>
        <r>
          <rPr>
            <b/>
            <sz val="9"/>
            <rFont val="宋体"/>
            <family val="3"/>
            <charset val="134"/>
          </rPr>
          <t>zhengjianan:</t>
        </r>
        <r>
          <rPr>
            <sz val="9"/>
            <rFont val="宋体"/>
            <family val="3"/>
            <charset val="134"/>
          </rPr>
          <t xml:space="preserve">
志愿时长（39.5小时）+4</t>
        </r>
      </text>
    </comment>
    <comment ref="M282" authorId="176">
      <text>
        <r>
          <rPr>
            <b/>
            <sz val="9"/>
            <rFont val="宋体"/>
            <family val="3"/>
            <charset val="134"/>
          </rPr>
          <t>zhengjianan:</t>
        </r>
        <r>
          <rPr>
            <sz val="9"/>
            <rFont val="宋体"/>
            <family val="3"/>
            <charset val="134"/>
          </rPr>
          <t xml:space="preserve">
科研（院级第九期课题结题，成绩优秀：指向核心素养的小学高段语文阅读评价体系设计研究，成员）+0.625
科研（院级第十期课题立项：基于学习任务群的小学中段单元作业的整体设计与实施——以习作单元为例，成员）+0.625
科研（院级第十期课题立项：大概念视域下小学数学单元整体教学设计与应用研究，负责人）+1.25</t>
        </r>
      </text>
    </comment>
    <comment ref="O282" authorId="176">
      <text>
        <r>
          <rPr>
            <b/>
            <sz val="9"/>
            <rFont val="宋体"/>
            <family val="3"/>
            <charset val="134"/>
          </rPr>
          <t>zhengjianan:</t>
        </r>
        <r>
          <rPr>
            <sz val="9"/>
            <rFont val="宋体"/>
            <family val="3"/>
            <charset val="134"/>
          </rPr>
          <t xml:space="preserve">
学科竞赛（浙江师范大学2021年创新创业大赛铜奖，负责人）+5
学科竞赛（2021年度浙江师范大学教师教育学院创新创业大赛优胜奖，负责人）不加分。同一项目，分数不可累加，取最高奖项予以加分</t>
        </r>
      </text>
    </comment>
    <comment ref="U282" authorId="176">
      <text>
        <r>
          <rPr>
            <sz val="9"/>
            <rFont val="宋体"/>
            <family val="3"/>
            <charset val="134"/>
          </rPr>
          <t>zhengjianan:
综合性比赛（院微团课大赛 参加）+0.5
综合性比赛（浙江师范大学“携手同抗疫，不断浙里情”vlog大赛优胜奖，成员）+0.5
综合性比赛（2021年全国大学生科学素质知识竞答活动初赛三等奖）+0.5
综合性比赛（献礼浙师66周年校庆书法大赛，参与未获奖）+0.5</t>
        </r>
      </text>
    </comment>
    <comment ref="F283" authorId="176">
      <text>
        <r>
          <rPr>
            <b/>
            <sz val="9"/>
            <rFont val="宋体"/>
            <family val="3"/>
            <charset val="134"/>
          </rPr>
          <t>zhengjianan:</t>
        </r>
        <r>
          <rPr>
            <sz val="9"/>
            <rFont val="宋体"/>
            <family val="3"/>
            <charset val="134"/>
          </rPr>
          <t xml:space="preserve">
志愿时长（39.5小时）+4</t>
        </r>
      </text>
    </comment>
    <comment ref="M283" authorId="176">
      <text>
        <r>
          <rPr>
            <b/>
            <sz val="9"/>
            <rFont val="宋体"/>
            <family val="3"/>
            <charset val="134"/>
          </rPr>
          <t>zhengjianan:</t>
        </r>
        <r>
          <rPr>
            <sz val="9"/>
            <rFont val="宋体"/>
            <family val="3"/>
            <charset val="134"/>
          </rPr>
          <t xml:space="preserve">
科研（院级第九期课题结题，成绩优秀：指向核心素养的小学高段语文阅读评价体系设计研究，成员）+0.625
科研（院级第十期课题立项：基于学习任务群的小学中段单元作业的整体设计与实施——以习作单元为例，负责人）+1.25
科研（院级第十期课题立项：大概念视域下小学数学单元整体教学设计与应用研究，成员）+0.625</t>
        </r>
      </text>
    </comment>
    <comment ref="O283" authorId="176">
      <text>
        <r>
          <rPr>
            <b/>
            <sz val="9"/>
            <rFont val="宋体"/>
            <family val="3"/>
            <charset val="134"/>
          </rPr>
          <t xml:space="preserve"> </t>
        </r>
        <r>
          <rPr>
            <sz val="9"/>
            <rFont val="宋体"/>
            <family val="3"/>
            <charset val="134"/>
          </rPr>
          <t xml:space="preserve">
学科竞赛（浙江师范大学2021年创新创业大赛铜奖，成员）+2.5
学科竞赛（2021年度浙江师范大学教师教育学院创新创业大赛优胜奖，成员）不加分。同一项目，分数不可累加，取最高奖项予以加分</t>
        </r>
      </text>
    </comment>
    <comment ref="U283" authorId="176">
      <text>
        <r>
          <rPr>
            <sz val="9"/>
            <rFont val="宋体"/>
            <family val="3"/>
            <charset val="134"/>
          </rPr>
          <t>zhengjianan:
综合性比赛（院微团课大赛三等奖）+0.5 综合性比赛（浙江师范大学“携手同抗疫，不断浙里情”vlog大赛优胜奖，组长）+1
综合性比赛（2021年全国大学生科学素质知识竞答活动初赛二等奖）+0.5</t>
        </r>
      </text>
    </comment>
    <comment ref="F284" authorId="176">
      <text>
        <r>
          <rPr>
            <b/>
            <sz val="9"/>
            <rFont val="宋体"/>
            <family val="3"/>
            <charset val="134"/>
          </rPr>
          <t>zhengjianan:</t>
        </r>
        <r>
          <rPr>
            <sz val="9"/>
            <rFont val="宋体"/>
            <family val="3"/>
            <charset val="134"/>
          </rPr>
          <t xml:space="preserve">
志愿时长（39.5小时）+4</t>
        </r>
      </text>
    </comment>
    <comment ref="M284" authorId="176">
      <text>
        <r>
          <rPr>
            <b/>
            <sz val="9"/>
            <rFont val="宋体"/>
            <family val="3"/>
            <charset val="134"/>
          </rPr>
          <t xml:space="preserve">zhengjianan
</t>
        </r>
        <r>
          <rPr>
            <sz val="9"/>
            <rFont val="宋体"/>
            <family val="3"/>
            <charset val="134"/>
          </rPr>
          <t xml:space="preserve">科研（院级第九期课题结题，成绩优秀：指向核心素养的小学高段语文阅读评价体系设计研究，成员）+0.625
科研（院级第十期课题立项：具身学习视域下小学低段写话教学的行动研究，负责人）+1.25
</t>
        </r>
      </text>
    </comment>
    <comment ref="O284" authorId="176">
      <text>
        <r>
          <rPr>
            <b/>
            <sz val="9"/>
            <rFont val="宋体"/>
            <family val="3"/>
            <charset val="134"/>
          </rPr>
          <t>zhengjianan:</t>
        </r>
        <r>
          <rPr>
            <sz val="9"/>
            <rFont val="宋体"/>
            <family val="3"/>
            <charset val="134"/>
          </rPr>
          <t xml:space="preserve">
学科竞赛（浙江师范大学全日制教育硕士专业学位研究生小学教育专业教学技能大赛，二等奖）+8
学科竞赛（浙江师范大学2021年创新创业大赛铜奖，成员）+2.5
学科竞赛（2021年度浙江师范大学教师教育学院创新创业大赛优胜奖，成员）不加分。同一项目，分数不可累加，取最高奖项予以加分</t>
        </r>
      </text>
    </comment>
    <comment ref="U284" authorId="176">
      <text>
        <r>
          <rPr>
            <sz val="9"/>
            <rFont val="宋体"/>
            <family val="3"/>
            <charset val="134"/>
          </rPr>
          <t xml:space="preserve">zhengjianan:
zhengjianan:
综合性比赛（院微团课大赛参与）+0.5
综合性比赛（2021年全国大学生科学素质知识竞答活动初赛二等奖）+0.5
综合性比赛（第三届全国大学生语言文字能力大赛非专业组初赛三等奖）+0.5
</t>
        </r>
      </text>
    </comment>
    <comment ref="F285" authorId="176">
      <text>
        <r>
          <rPr>
            <b/>
            <sz val="9"/>
            <rFont val="宋体"/>
            <family val="3"/>
            <charset val="134"/>
          </rPr>
          <t>zhengjianan:</t>
        </r>
        <r>
          <rPr>
            <sz val="9"/>
            <rFont val="宋体"/>
            <family val="3"/>
            <charset val="134"/>
          </rPr>
          <t xml:space="preserve">
志愿时长（42小时）+4
2021年第十三周整改寝室研究生整改寝室桃源21-606寝室成员（减分）-3
</t>
        </r>
      </text>
    </comment>
    <comment ref="M285" authorId="176">
      <text>
        <r>
          <rPr>
            <b/>
            <sz val="9"/>
            <rFont val="宋体"/>
            <family val="3"/>
            <charset val="134"/>
          </rPr>
          <t>zhengjianan:</t>
        </r>
        <r>
          <rPr>
            <sz val="9"/>
            <rFont val="宋体"/>
            <family val="3"/>
            <charset val="134"/>
          </rPr>
          <t xml:space="preserve">
科研（院级第九期课题结题，成绩优秀：指向核心素养的小学高段语文阅读评价体系设计研究，负责人）+1.25
科研（院级第十期课题立项：具身学习视域下小学低段写话教学的行动研究，成员）+0.625</t>
        </r>
      </text>
    </comment>
    <comment ref="O285" authorId="176">
      <text>
        <r>
          <rPr>
            <b/>
            <sz val="9"/>
            <rFont val="宋体"/>
            <family val="3"/>
            <charset val="134"/>
          </rPr>
          <t>zhengjianan:</t>
        </r>
        <r>
          <rPr>
            <sz val="9"/>
            <rFont val="宋体"/>
            <family val="3"/>
            <charset val="134"/>
          </rPr>
          <t xml:space="preserve">
学科竞赛（浙江师范大学全日制教育硕士专业学位研究生小学教育专业教学技能大赛，三等奖）+5
学科竞赛（浙江师范大学2021年创新创业大赛铜奖，成员）+2.5
学科竞赛（2021年度浙江师范大学教师教育学院创新创业大赛优胜奖，成员）不加分。同一项目，分数不可累加，取最高奖项予以加分</t>
        </r>
      </text>
    </comment>
    <comment ref="U285" authorId="176">
      <text>
        <r>
          <rPr>
            <sz val="9"/>
            <rFont val="宋体"/>
            <family val="3"/>
            <charset val="134"/>
          </rPr>
          <t>zhengjianan:
综合性比赛（2021年全国大学生科学素养知识竞答活动初赛二等奖）+0.5.综合性比赛（第三届全国大学生语言文字能力大赛初赛二等奖）+0.5
第五届“语文报杯”全国语文微课大赛小学组微课视频类国家级一等奖+4</t>
        </r>
      </text>
    </comment>
    <comment ref="F286" authorId="176">
      <text>
        <r>
          <rPr>
            <b/>
            <sz val="9"/>
            <rFont val="宋体"/>
            <family val="3"/>
            <charset val="134"/>
          </rPr>
          <t>zhengjianan:</t>
        </r>
        <r>
          <rPr>
            <sz val="9"/>
            <rFont val="宋体"/>
            <family val="3"/>
            <charset val="134"/>
          </rPr>
          <t xml:space="preserve">
志愿时长（18小时）+1.75
2021年第十三周整改寝室研究生整改寝室桃源21-606寝室成员（减分）-3</t>
        </r>
      </text>
    </comment>
    <comment ref="M286" authorId="176">
      <text>
        <r>
          <rPr>
            <b/>
            <sz val="9"/>
            <rFont val="宋体"/>
            <family val="3"/>
            <charset val="134"/>
          </rPr>
          <t>zhengjianan:</t>
        </r>
        <r>
          <rPr>
            <sz val="9"/>
            <rFont val="宋体"/>
            <family val="3"/>
            <charset val="134"/>
          </rPr>
          <t xml:space="preserve">
科研（院级第十期课题立项：小学语文“1+X阅读阅读策略”教学的行动研究 成员）+0.625</t>
        </r>
      </text>
    </comment>
    <comment ref="O286" authorId="176">
      <text>
        <r>
          <rPr>
            <b/>
            <sz val="9"/>
            <rFont val="宋体"/>
            <family val="3"/>
            <charset val="134"/>
          </rPr>
          <t>zhengjianan:</t>
        </r>
        <r>
          <rPr>
            <sz val="9"/>
            <rFont val="宋体"/>
            <family val="3"/>
            <charset val="134"/>
          </rPr>
          <t xml:space="preserve">
学科竞赛（浙江师范大学2021年创新创业大赛铜奖，成员）+2.5
学科竞赛（2021年度浙江师范大学教师教育学院创新创业大赛优胜奖，成员）不加分。同一项目，分数不可累加，取最高奖项予以加分</t>
        </r>
      </text>
    </comment>
    <comment ref="U286" authorId="176">
      <text>
        <r>
          <rPr>
            <sz val="9"/>
            <rFont val="宋体"/>
            <family val="3"/>
            <charset val="134"/>
          </rPr>
          <t>zhengjianan:
综合性比赛（2021全国大学生科学素质知识竞答活动初赛三等奖）+0.5</t>
        </r>
      </text>
    </comment>
    <comment ref="F287" authorId="176">
      <text>
        <r>
          <rPr>
            <b/>
            <sz val="9"/>
            <rFont val="宋体"/>
            <family val="3"/>
            <charset val="134"/>
          </rPr>
          <t>zhengjianan:</t>
        </r>
        <r>
          <rPr>
            <sz val="9"/>
            <rFont val="宋体"/>
            <family val="3"/>
            <charset val="134"/>
          </rPr>
          <t xml:space="preserve">
志愿时长（38小时）+4
2021年第十三周整改寝室研究生整改寝室桃源21-606寝室成员（减分）-3</t>
        </r>
      </text>
    </comment>
    <comment ref="M287" authorId="176">
      <text>
        <r>
          <rPr>
            <b/>
            <sz val="9"/>
            <rFont val="宋体"/>
            <family val="3"/>
            <charset val="134"/>
          </rPr>
          <t>zhengjianan:</t>
        </r>
        <r>
          <rPr>
            <sz val="9"/>
            <rFont val="宋体"/>
            <family val="3"/>
            <charset val="134"/>
          </rPr>
          <t xml:space="preserve">
科研（院第十期课题立项：小学语文第一学段口语交际教学情境创设研究，成员）+0.625</t>
        </r>
      </text>
    </comment>
    <comment ref="O287" authorId="176">
      <text>
        <r>
          <rPr>
            <b/>
            <sz val="9"/>
            <rFont val="宋体"/>
            <family val="3"/>
            <charset val="134"/>
          </rPr>
          <t>zhengjianan:</t>
        </r>
        <r>
          <rPr>
            <sz val="9"/>
            <rFont val="宋体"/>
            <family val="3"/>
            <charset val="134"/>
          </rPr>
          <t xml:space="preserve">
学科竞赛（浙江师范大学2021年创新创业大赛铜奖，成员）+2.5
学科竞赛（2021年度浙江师范大学教师教育学院创新创业大赛优胜奖，成员）不加分。同一项目，分数不可累加，取最高奖项予以加分</t>
        </r>
      </text>
    </comment>
    <comment ref="U287" authorId="176">
      <text>
        <r>
          <rPr>
            <sz val="9"/>
            <rFont val="宋体"/>
            <family val="3"/>
            <charset val="134"/>
          </rPr>
          <t>zhengjianan:
综合性比赛（2021全国大学生科学素质知识竞答活动初赛一等奖）+0.5
综合性比赛（第三届全国大学生语言文字能力大赛初赛参与）+0.5</t>
        </r>
      </text>
    </comment>
    <comment ref="F288" authorId="174">
      <text>
        <r>
          <rPr>
            <b/>
            <sz val="9"/>
            <rFont val="宋体"/>
            <family val="3"/>
            <charset val="134"/>
          </rPr>
          <t>LY:</t>
        </r>
        <r>
          <rPr>
            <sz val="9"/>
            <rFont val="宋体"/>
            <family val="3"/>
            <charset val="134"/>
          </rPr>
          <t xml:space="preserve">
志愿服务（22小时）+2.25；  寝室整改责任人-5
</t>
        </r>
      </text>
    </comment>
    <comment ref="M288" authorId="174">
      <text>
        <r>
          <rPr>
            <b/>
            <sz val="9"/>
            <rFont val="宋体"/>
            <family val="3"/>
            <charset val="134"/>
          </rPr>
          <t>LY:</t>
        </r>
        <r>
          <rPr>
            <sz val="9"/>
            <rFont val="宋体"/>
            <family val="3"/>
            <charset val="134"/>
          </rPr>
          <t xml:space="preserve">
院级第九期课题结题，结题优秀，课题：“读写教室”视阈下“读写工具”的研制，成员
</t>
        </r>
      </text>
    </comment>
    <comment ref="O288" authorId="174">
      <text>
        <r>
          <rPr>
            <b/>
            <sz val="9"/>
            <rFont val="宋体"/>
            <family val="3"/>
            <charset val="134"/>
          </rPr>
          <t>LY:</t>
        </r>
        <r>
          <rPr>
            <sz val="9"/>
            <rFont val="宋体"/>
            <family val="3"/>
            <charset val="134"/>
          </rPr>
          <t xml:space="preserve">
浙江师范大学全日制教育硕士专业学位研究生小学教育专业教学技能大赛，一等奖+10；  浙江师范大学2021年创新创业大赛铜奖，成员+2.5
</t>
        </r>
      </text>
    </comment>
    <comment ref="U288" authorId="174">
      <text>
        <r>
          <rPr>
            <b/>
            <sz val="9"/>
            <rFont val="宋体"/>
            <family val="3"/>
            <charset val="134"/>
          </rPr>
          <t>LY:</t>
        </r>
        <r>
          <rPr>
            <sz val="9"/>
            <rFont val="宋体"/>
            <family val="3"/>
            <charset val="134"/>
          </rPr>
          <t xml:space="preserve">
2021全国大学生科学素质知识竞答活动初赛一等奖+0.5；  第三届全国大学生语言文字能力大赛初赛二等奖+0.5。
</t>
        </r>
      </text>
    </comment>
    <comment ref="F289" authorId="174">
      <text>
        <r>
          <rPr>
            <b/>
            <sz val="9"/>
            <rFont val="宋体"/>
            <family val="3"/>
            <charset val="134"/>
          </rPr>
          <t>LY:</t>
        </r>
        <r>
          <rPr>
            <sz val="9"/>
            <rFont val="宋体"/>
            <family val="3"/>
            <charset val="134"/>
          </rPr>
          <t xml:space="preserve">
2021-2022学年 校级志愿者行动先进个人+8；   志愿服务（600小时）+4
</t>
        </r>
      </text>
    </comment>
    <comment ref="M289" authorId="174">
      <text>
        <r>
          <rPr>
            <b/>
            <sz val="9"/>
            <rFont val="宋体"/>
            <family val="3"/>
            <charset val="134"/>
          </rPr>
          <t>LY:</t>
        </r>
        <r>
          <rPr>
            <sz val="9"/>
            <rFont val="宋体"/>
            <family val="3"/>
            <charset val="134"/>
          </rPr>
          <t xml:space="preserve">
院级第九期课题结题，合格结题，课题：小学数学体验式教学设计研究，负责人+1.25；   院级第九期课题结题，合格结题，课题：小学数学学习空间的设计与应用研究，组员+0.625；   院级第十期课题立项：基于单元整体教学提升三年级小学生面积量感的实践研究，组员+0.625
</t>
        </r>
      </text>
    </comment>
    <comment ref="F290" authorId="174">
      <text>
        <r>
          <rPr>
            <b/>
            <sz val="9"/>
            <rFont val="宋体"/>
            <family val="3"/>
            <charset val="134"/>
          </rPr>
          <t>LY:</t>
        </r>
        <r>
          <rPr>
            <sz val="9"/>
            <rFont val="宋体"/>
            <family val="3"/>
            <charset val="134"/>
          </rPr>
          <t xml:space="preserve">
志愿服务（41.5h）+4
</t>
        </r>
      </text>
    </comment>
    <comment ref="M290" authorId="174">
      <text>
        <r>
          <rPr>
            <b/>
            <sz val="9"/>
            <rFont val="宋体"/>
            <family val="3"/>
            <charset val="134"/>
          </rPr>
          <t>LY:</t>
        </r>
        <r>
          <rPr>
            <sz val="9"/>
            <rFont val="宋体"/>
            <family val="3"/>
            <charset val="134"/>
          </rPr>
          <t xml:space="preserve">
院级第九期课题结题，合格结题，课题：小学数学体验式教学设计研究，成员+0.625；    院级第十期课题立项：基于单元整体教学提升三年级小学生面积量感的实践研究，负责人+1.25
</t>
        </r>
      </text>
    </comment>
    <comment ref="U290" authorId="174">
      <text>
        <r>
          <rPr>
            <b/>
            <sz val="9"/>
            <rFont val="宋体"/>
            <family val="3"/>
            <charset val="134"/>
          </rPr>
          <t>LY:</t>
        </r>
        <r>
          <rPr>
            <sz val="9"/>
            <rFont val="宋体"/>
            <family val="3"/>
            <charset val="134"/>
          </rPr>
          <t xml:space="preserve">
院“迎浙师华诞，书师大芳华”书法大赛，参与+0.5；   院“情之所至，皆为感动”摄影大赛，参与+0.5
</t>
        </r>
      </text>
    </comment>
    <comment ref="F291" authorId="174">
      <text>
        <r>
          <rPr>
            <b/>
            <sz val="9"/>
            <rFont val="宋体"/>
            <family val="3"/>
            <charset val="134"/>
          </rPr>
          <t>LY:</t>
        </r>
        <r>
          <rPr>
            <sz val="9"/>
            <rFont val="宋体"/>
            <family val="3"/>
            <charset val="134"/>
          </rPr>
          <t xml:space="preserve">
志愿服务（37.5h）+4
</t>
        </r>
      </text>
    </comment>
    <comment ref="M291" authorId="174">
      <text>
        <r>
          <rPr>
            <b/>
            <sz val="9"/>
            <rFont val="宋体"/>
            <family val="3"/>
            <charset val="134"/>
          </rPr>
          <t>LY:</t>
        </r>
        <r>
          <rPr>
            <sz val="9"/>
            <rFont val="宋体"/>
            <family val="3"/>
            <charset val="134"/>
          </rPr>
          <t xml:space="preserve">
院级第九期课题结题，合格结题，课题：小学数学体验式教学设计研究，成员+0.625；   院级第十期课题立项：基于单元整体教学提升三年级小学生面积量感的实践研究，成员+0.625
</t>
        </r>
      </text>
    </comment>
    <comment ref="F292" authorId="174">
      <text>
        <r>
          <rPr>
            <b/>
            <sz val="9"/>
            <rFont val="宋体"/>
            <family val="3"/>
            <charset val="134"/>
          </rPr>
          <t>LY:</t>
        </r>
        <r>
          <rPr>
            <sz val="9"/>
            <rFont val="宋体"/>
            <family val="3"/>
            <charset val="134"/>
          </rPr>
          <t xml:space="preserve">
志愿服务（39小时）+4
</t>
        </r>
      </text>
    </comment>
    <comment ref="M292" authorId="174">
      <text>
        <r>
          <rPr>
            <b/>
            <sz val="9"/>
            <rFont val="宋体"/>
            <family val="3"/>
            <charset val="134"/>
          </rPr>
          <t>LY:</t>
        </r>
        <r>
          <rPr>
            <sz val="9"/>
            <rFont val="宋体"/>
            <family val="3"/>
            <charset val="134"/>
          </rPr>
          <t xml:space="preserve">
院第十期课题立项： 小学语文教师学科教学认知的形成机制研究，负责人+1.25；  校课题立项：研究生“服务省域战略助力共同富裕建设”专项课题：大阅读观下浙江省山区26县中小学生阅读素养现状调查与提升对策研究，负责人+2.5；   院级第九期课题结题，结题优秀，课题：“读写教室”视阈下“读写工具”的研制，成员+0.625；  院第十期课题立项：基于单元整体教学提升小学生面积量感的实践研究，成员+0.625
</t>
        </r>
      </text>
    </comment>
    <comment ref="O292" authorId="174">
      <text>
        <r>
          <rPr>
            <b/>
            <sz val="9"/>
            <rFont val="宋体"/>
            <family val="3"/>
            <charset val="134"/>
          </rPr>
          <t>LY:</t>
        </r>
        <r>
          <rPr>
            <sz val="9"/>
            <rFont val="宋体"/>
            <family val="3"/>
            <charset val="134"/>
          </rPr>
          <t xml:space="preserve">
浙江师范大学全日制教育硕士专业学位研究生小学教育专业教学技能大赛，二等奖+8
</t>
        </r>
      </text>
    </comment>
    <comment ref="U292" authorId="174">
      <text>
        <r>
          <rPr>
            <sz val="9"/>
            <rFont val="宋体"/>
            <family val="3"/>
            <charset val="134"/>
          </rPr>
          <t xml:space="preserve">LY:
第二届“立德树人，以德育人”研究生征文大赛，二等奖+3；   献礼浙师66周年校庆书法大赛，参与未获奖+0.5
</t>
        </r>
      </text>
    </comment>
    <comment ref="F293" authorId="174">
      <text>
        <r>
          <rPr>
            <b/>
            <sz val="9"/>
            <rFont val="宋体"/>
            <family val="3"/>
            <charset val="134"/>
          </rPr>
          <t>LY:</t>
        </r>
        <r>
          <rPr>
            <sz val="9"/>
            <rFont val="宋体"/>
            <family val="3"/>
            <charset val="134"/>
          </rPr>
          <t xml:space="preserve">
志愿服务（36小时）+4； 校文明寝室+3；  学生工作（生活委员）+4
</t>
        </r>
      </text>
    </comment>
    <comment ref="M293" authorId="174">
      <text>
        <r>
          <rPr>
            <b/>
            <sz val="9"/>
            <rFont val="宋体"/>
            <family val="3"/>
            <charset val="134"/>
          </rPr>
          <t>LY:</t>
        </r>
        <r>
          <rPr>
            <sz val="9"/>
            <rFont val="宋体"/>
            <family val="3"/>
            <charset val="134"/>
          </rPr>
          <t xml:space="preserve">
2021年度浙江省教育厅一般科研项目立项，课题：Wiki技术下构建小学语文数字“文学圈”的实践研究，成员+2.5；  院第十期课题：小学三年级学生阅读流畅性发展水平及其提升策略研究，负责人+1.25；院第十期课题：小学语文第三学段“文学圈”讨论环节的设计与实施研究，组员+0.625；    院第九期课题结题：单元整体视域下小学数学低段非书面家庭作业的设计与应用研究，组员+0.625
</t>
        </r>
      </text>
    </comment>
    <comment ref="F294" authorId="174">
      <text>
        <r>
          <rPr>
            <b/>
            <sz val="9"/>
            <rFont val="宋体"/>
            <family val="3"/>
            <charset val="134"/>
          </rPr>
          <t>LY:</t>
        </r>
        <r>
          <rPr>
            <sz val="9"/>
            <rFont val="宋体"/>
            <family val="3"/>
            <charset val="134"/>
          </rPr>
          <t xml:space="preserve">
志愿服务（ 57小时）+4；  院优秀团员+4；  学生工作（学习委员，考核：良好）+4； 校文明寝室+3
</t>
        </r>
      </text>
    </comment>
    <comment ref="M294" authorId="174">
      <text>
        <r>
          <rPr>
            <b/>
            <sz val="9"/>
            <rFont val="宋体"/>
            <family val="3"/>
            <charset val="134"/>
          </rPr>
          <t>LY:</t>
        </r>
        <r>
          <rPr>
            <sz val="9"/>
            <rFont val="宋体"/>
            <family val="3"/>
            <charset val="134"/>
          </rPr>
          <t xml:space="preserve">
院第九期课题结题：统编版小学语文表达类习题的教学策略，负责人+1.25；  院第九期课题结题：《单元整体视域下小学数学低段非书面家庭作业的设计与应用研究》，成员+0.625；  院第十期课题立项：“读写工作站”在小学五年级“习作单元”中的教学策略，负责人+1.25；  院第十期课题立项：小学数学第二学段学生空间观念培养策略研究，成员+0.625
</t>
        </r>
      </text>
    </comment>
    <comment ref="U294" authorId="174">
      <text>
        <r>
          <rPr>
            <b/>
            <sz val="9"/>
            <rFont val="宋体"/>
            <family val="3"/>
            <charset val="134"/>
          </rPr>
          <t>LY:</t>
        </r>
        <r>
          <rPr>
            <sz val="9"/>
            <rFont val="宋体"/>
            <family val="3"/>
            <charset val="134"/>
          </rPr>
          <t xml:space="preserve">
院微团课比赛，一等奖+1.5；  “桃李杯”全国中小学教育教学论文大赛，一等奖+2； 元宵节摄影绘画书法大赛，参加+0.5；  院“情之所至，皆为感动”摄影大赛，参加+0.5；   教师教育学院微党课大赛三等奖+1
</t>
        </r>
      </text>
    </comment>
    <comment ref="F295" authorId="174">
      <text>
        <r>
          <rPr>
            <sz val="9"/>
            <rFont val="宋体"/>
            <family val="3"/>
            <charset val="134"/>
          </rPr>
          <t>素衣丶风尘叹:
1.校文明寝室+3
2.志愿服务时长（50小时）+4
3.团支书，考核合格 +6
4.2021-2022学年 校级 志愿者行动先进个人 +8
5.院级优秀团干+4</t>
        </r>
      </text>
    </comment>
    <comment ref="M295" authorId="174">
      <text>
        <r>
          <rPr>
            <b/>
            <sz val="9"/>
            <rFont val="宋体"/>
            <family val="3"/>
            <charset val="134"/>
          </rPr>
          <t>素衣丶风尘叹:</t>
        </r>
        <r>
          <rPr>
            <sz val="9"/>
            <rFont val="宋体"/>
            <family val="3"/>
            <charset val="134"/>
          </rPr>
          <t xml:space="preserve">
1.2021年度浙江省教育厅一般科研项目立项，课题：Wiki技术下构建小学语文数字“文学圈”的实践研究，成员+2.5
2.院第十期课题：小学数学第二学段学生空间观念培养策略研究，负责人 +1.25
3.院第九期课题结题：统编版小学语文表达类习题的教学策略，组员 +0.625
4.院第十期课题立项：“读写工作站”在小学五年级“习作单元”中的教学策略，组员 +0.625
</t>
        </r>
      </text>
    </comment>
    <comment ref="U295" authorId="174">
      <text>
        <r>
          <rPr>
            <b/>
            <sz val="9"/>
            <rFont val="宋体"/>
            <family val="3"/>
            <charset val="134"/>
          </rPr>
          <t>素衣丶风尘叹:</t>
        </r>
        <r>
          <rPr>
            <sz val="9"/>
            <rFont val="宋体"/>
            <family val="3"/>
            <charset val="134"/>
          </rPr>
          <t xml:space="preserve">
1.院微团课大赛 参与未获奖 +0.5
</t>
        </r>
      </text>
    </comment>
    <comment ref="F296" authorId="174">
      <text>
        <r>
          <rPr>
            <b/>
            <sz val="9"/>
            <rFont val="宋体"/>
            <family val="3"/>
            <charset val="134"/>
          </rPr>
          <t>爱吃瘦肉的碳碳:</t>
        </r>
        <r>
          <rPr>
            <sz val="9"/>
            <rFont val="宋体"/>
            <family val="3"/>
            <charset val="134"/>
          </rPr>
          <t xml:space="preserve">
1.志愿服务（75小时）+4
2.副班长，考核优秀 +3
3. 校研会新媒体部副部长，考核优秀+9
4.教师教育学院2021-2022学年志愿者行动先进个人+4
5.校文明寝室+3
</t>
        </r>
      </text>
    </comment>
    <comment ref="M296" authorId="174">
      <text>
        <r>
          <rPr>
            <b/>
            <sz val="9"/>
            <rFont val="宋体"/>
            <family val="3"/>
            <charset val="134"/>
          </rPr>
          <t>爱吃瘦肉的碳碳:</t>
        </r>
        <r>
          <rPr>
            <sz val="9"/>
            <rFont val="宋体"/>
            <family val="3"/>
            <charset val="134"/>
          </rPr>
          <t xml:space="preserve">
1.院级第九期课题《单元整体视域下小学数学低段非书面家庭作业的设计与应用研究》，负责人，结题合格 +1.25
2.院级第十期课题立项，课题：《小学三年级学生阅读流畅性发展水平及其提升策略研究》，组员 +0.625
3.院第九期课题结题：统编版小学语文表达类习题的教学策略研究，组员+0.625
</t>
        </r>
      </text>
    </comment>
    <comment ref="O296" authorId="174">
      <text>
        <r>
          <rPr>
            <b/>
            <sz val="9"/>
            <rFont val="宋体"/>
            <family val="3"/>
            <charset val="134"/>
          </rPr>
          <t>爱吃瘦肉的碳碳:</t>
        </r>
        <r>
          <rPr>
            <sz val="9"/>
            <rFont val="宋体"/>
            <family val="3"/>
            <charset val="134"/>
          </rPr>
          <t xml:space="preserve">
1.院级创新创业大赛二等奖，组员 +2
2.浙江师范大学小学教育研究生教学技能大赛三等奖
</t>
        </r>
      </text>
    </comment>
    <comment ref="U296" authorId="174">
      <text>
        <r>
          <rPr>
            <b/>
            <sz val="9"/>
            <rFont val="宋体"/>
            <family val="3"/>
            <charset val="134"/>
          </rPr>
          <t>爱吃瘦肉的碳碳:</t>
        </r>
        <r>
          <rPr>
            <sz val="9"/>
            <rFont val="宋体"/>
            <family val="3"/>
            <charset val="134"/>
          </rPr>
          <t xml:space="preserve">
1.“桃李杯”全国小学教育教学论文大赛，一等奖+2
2.教师教育学院“千灯万福庆元宵 筑梦冰雪向未来”研究生摄影绘画书法大赛摄影组二等奖+1.5
3.教师教育学院“千灯万福庆元宵 筑梦冰雪向未来”研究生摄影绘画书法大赛绘画组二等奖+1.5
4.教师教育学院“情之所至，皆为感动”主题摄影大赛二等奖+1.5
5.人文学院国学文化节征文大赛参与+0.5
6.第六届微团课大赛参与+0.5
</t>
        </r>
      </text>
    </comment>
    <comment ref="F297" authorId="174">
      <text>
        <r>
          <rPr>
            <b/>
            <sz val="9"/>
            <rFont val="宋体"/>
            <family val="3"/>
            <charset val="134"/>
          </rPr>
          <t>素衣丶风尘叹:</t>
        </r>
        <r>
          <rPr>
            <sz val="9"/>
            <rFont val="宋体"/>
            <family val="3"/>
            <charset val="134"/>
          </rPr>
          <t xml:space="preserve">
1.校文明寝室 +3
2.志愿服务时长（44小时）+4
3.教育硕士一党支部书记，考核：优秀 +9
</t>
        </r>
      </text>
    </comment>
    <comment ref="M297" authorId="174">
      <text>
        <r>
          <rPr>
            <b/>
            <sz val="9"/>
            <rFont val="宋体"/>
            <family val="3"/>
            <charset val="134"/>
          </rPr>
          <t>素衣丶风尘叹:</t>
        </r>
        <r>
          <rPr>
            <sz val="9"/>
            <rFont val="宋体"/>
            <family val="3"/>
            <charset val="134"/>
          </rPr>
          <t xml:space="preserve">
1.院第十期课题立项：“读写工作站”在小学五年级“习作单元”中的教学策略，组员 +0.625
</t>
        </r>
      </text>
    </comment>
    <comment ref="U297" authorId="174">
      <text>
        <r>
          <rPr>
            <b/>
            <sz val="9"/>
            <rFont val="宋体"/>
            <family val="3"/>
            <charset val="134"/>
          </rPr>
          <t>素衣丶风尘叹:</t>
        </r>
        <r>
          <rPr>
            <sz val="9"/>
            <rFont val="宋体"/>
            <family val="3"/>
            <charset val="134"/>
          </rPr>
          <t xml:space="preserve">
1.教师教育学院微党课大赛一等奖 +2
2.教师教育学院党员先锋岗活动先进个人 +1.5
3.第三届全国大学生语言文字能力大赛决赛，三等奖 +1
</t>
        </r>
      </text>
    </comment>
    <comment ref="F298" authorId="174">
      <text>
        <r>
          <rPr>
            <b/>
            <sz val="9"/>
            <rFont val="宋体"/>
            <family val="3"/>
            <charset val="134"/>
          </rPr>
          <t>素衣丶风尘叹:</t>
        </r>
        <r>
          <rPr>
            <sz val="9"/>
            <rFont val="宋体"/>
            <family val="3"/>
            <charset val="134"/>
          </rPr>
          <t xml:space="preserve">
1.校文明寝室 +3
2.志愿服务时长（50.1小时）+4
</t>
        </r>
      </text>
    </comment>
    <comment ref="M298" authorId="174">
      <text>
        <r>
          <rPr>
            <b/>
            <sz val="9"/>
            <rFont val="宋体"/>
            <family val="3"/>
            <charset val="134"/>
          </rPr>
          <t>素衣丶风尘叹:</t>
        </r>
        <r>
          <rPr>
            <sz val="9"/>
            <rFont val="宋体"/>
            <family val="3"/>
            <charset val="134"/>
          </rPr>
          <t xml:space="preserve">
1.院第十期课题立项：小学语文第一学段口语交际教学情境创设研究，负责人+1.25
2.院第十期课题立项：主题式教学在小学数学“统计与概率”中的应用研究，成员+0.625
</t>
        </r>
      </text>
    </comment>
    <comment ref="U298" authorId="174">
      <text>
        <r>
          <rPr>
            <b/>
            <sz val="9"/>
            <rFont val="宋体"/>
            <family val="3"/>
            <charset val="134"/>
          </rPr>
          <t>素衣丶风尘叹:</t>
        </r>
        <r>
          <rPr>
            <sz val="9"/>
            <rFont val="宋体"/>
            <family val="3"/>
            <charset val="134"/>
          </rPr>
          <t xml:space="preserve">
1.教师教育学院“千灯万福庆元宵 筑梦冰雪向未来”研究生摄影绘画书法大赛，一等奖+2
2.第三届全国大学生语言文字能力大赛决赛，一等奖+2
3.2022第二届全国大学生心理知识大赛，一等奖+2
4.2022年第二届“防灾减灾科普先行”应急科普竞赛，一等奖+2
5.2021年第十二届国学文化节系列活动之主题征文大赛，参与未获奖+0.5
6.献礼浙师66周年校庆书法大赛，参与未获奖 +0.5
</t>
        </r>
      </text>
    </comment>
    <comment ref="F299" authorId="174">
      <text>
        <r>
          <rPr>
            <b/>
            <sz val="9"/>
            <rFont val="宋体"/>
            <family val="3"/>
            <charset val="134"/>
          </rPr>
          <t>素衣丶风尘叹:</t>
        </r>
        <r>
          <rPr>
            <sz val="9"/>
            <rFont val="宋体"/>
            <family val="3"/>
            <charset val="134"/>
          </rPr>
          <t xml:space="preserve">
1.校文明寝室 +3
2.志愿服务时长（44.1小时）+4
</t>
        </r>
      </text>
    </comment>
    <comment ref="M299" authorId="174">
      <text>
        <r>
          <rPr>
            <b/>
            <sz val="9"/>
            <rFont val="宋体"/>
            <family val="3"/>
            <charset val="134"/>
          </rPr>
          <t>素衣丶风尘叹:</t>
        </r>
        <r>
          <rPr>
            <sz val="9"/>
            <rFont val="宋体"/>
            <family val="3"/>
            <charset val="134"/>
          </rPr>
          <t xml:space="preserve">
1.院级第十期课题立项，课题：统编版小学语文中段单元整体教学的作业设计及应用研究，成员+0.625
2.院级第十期课题立项，课题：小学生运用画图策略进行数学问题解决的能力研究，负责人+1.25
3.院级第九期课题结题：基于言语实践观下小学语文童话教学策略研究，成员+0.625
4.院级第九期课题结题：小学数学前置性作业的有效性研究——以杭州市某小学为例，负责人+1.25
</t>
        </r>
      </text>
    </comment>
    <comment ref="U299" authorId="174">
      <text>
        <r>
          <rPr>
            <b/>
            <sz val="9"/>
            <rFont val="宋体"/>
            <family val="3"/>
            <charset val="134"/>
          </rPr>
          <t>素衣丶风尘叹:</t>
        </r>
        <r>
          <rPr>
            <sz val="9"/>
            <rFont val="宋体"/>
            <family val="3"/>
            <charset val="134"/>
          </rPr>
          <t xml:space="preserve">
1.第三届全国大学生语言文字能力大赛决赛，二等奖 +1.5
2.综2021年“应急科普华夏行”大学生火灾应对技能竞赛一等奖 +2
3.教师教育学院“千灯万福庆元宵 筑梦冰雪向未来”研究生摄影绘画书法大赛，优胜奖 +0.5
4.庆祝建团百年暨迎亚运三行情书明信片设计大赛，参与未获奖+0.5
5.爱帮权小侠4.15全民国家安全教育日主题海报征集活动，参与未获奖+0.5
</t>
        </r>
      </text>
    </comment>
    <comment ref="F300" authorId="174">
      <text>
        <r>
          <rPr>
            <b/>
            <sz val="9"/>
            <rFont val="宋体"/>
            <family val="3"/>
            <charset val="134"/>
          </rPr>
          <t>素衣丶风尘叹:</t>
        </r>
        <r>
          <rPr>
            <sz val="9"/>
            <rFont val="宋体"/>
            <family val="3"/>
            <charset val="134"/>
          </rPr>
          <t xml:space="preserve">
1.校文明寝室 +3
2.志愿服务时长（45.1小时）+4
</t>
        </r>
      </text>
    </comment>
    <comment ref="M300" authorId="174">
      <text>
        <r>
          <rPr>
            <b/>
            <sz val="9"/>
            <rFont val="宋体"/>
            <family val="3"/>
            <charset val="134"/>
          </rPr>
          <t>素衣丶风尘叹:</t>
        </r>
        <r>
          <rPr>
            <sz val="9"/>
            <rFont val="宋体"/>
            <family val="3"/>
            <charset val="134"/>
          </rPr>
          <t xml:space="preserve">
1.院级第九期课题结题合格，课题：指向理解力的小学“数学广角”主题设计的策略研究，负责人+1.25
2.院级第九期课题结题合格，课题：小学数学学习空间的设计与应用研究，成员+0.625
3.院级第十期课题立项，课题：主题式教学在小学数学“统计与概率”中的应用研究，负责人+1.25
4.院级第十期课题立项，课题：学习语文第一学段口语交际教学情景创设研究，成员+0.625
</t>
        </r>
      </text>
    </comment>
    <comment ref="U300" authorId="174">
      <text>
        <r>
          <rPr>
            <sz val="9"/>
            <rFont val="宋体"/>
            <family val="3"/>
            <charset val="134"/>
          </rPr>
          <t>素衣丶风尘叹:
1.第三届全国大学生语言文字能力大赛决赛，一等奖 +2
2.2022第二届全国大学生心理知识大赛，一等奖 +2
3.2022届“防灾减灾科普先行”应急科普竞赛，一等奖 +2
4.党员先锋岗活动先进个人 +1.5
5.教师教育学院“千灯万福庆元宵 筑梦冰雪向未来”摄影绘画书法大赛，参加 +0.5
6.2022第二届“应急科普华夏行”大学生急救技能专题竞赛，参加 +0.5</t>
        </r>
      </text>
    </comment>
    <comment ref="F301" authorId="174">
      <text>
        <r>
          <rPr>
            <b/>
            <sz val="9"/>
            <rFont val="宋体"/>
            <family val="3"/>
            <charset val="134"/>
          </rPr>
          <t>素衣丶风尘叹:</t>
        </r>
        <r>
          <rPr>
            <sz val="9"/>
            <rFont val="宋体"/>
            <family val="3"/>
            <charset val="134"/>
          </rPr>
          <t xml:space="preserve">
1.校文明寝室 +3
2.志愿服务时长（30小时）+3.25
</t>
        </r>
      </text>
    </comment>
    <comment ref="M301" authorId="174">
      <text>
        <r>
          <rPr>
            <b/>
            <sz val="9"/>
            <rFont val="宋体"/>
            <family val="3"/>
            <charset val="134"/>
          </rPr>
          <t>素衣丶风尘叹:</t>
        </r>
        <r>
          <rPr>
            <sz val="9"/>
            <rFont val="宋体"/>
            <family val="3"/>
            <charset val="134"/>
          </rPr>
          <t xml:space="preserve">
1.院第九期课题结题合格：指向审辩思维培养的小学寓言类文体教学策略研究，组员 +0.625
</t>
        </r>
      </text>
    </comment>
    <comment ref="U301" authorId="174">
      <text>
        <r>
          <rPr>
            <b/>
            <sz val="9"/>
            <rFont val="宋体"/>
            <family val="3"/>
            <charset val="134"/>
          </rPr>
          <t>素衣丶风尘叹:</t>
        </r>
        <r>
          <rPr>
            <sz val="9"/>
            <rFont val="宋体"/>
            <family val="3"/>
            <charset val="134"/>
          </rPr>
          <t xml:space="preserve">
1.“一起跳舞吧”舞蹈翻跳团体赛，二等奖 +0.75
2.2021年全国大学生科学素质知识竞答活动，初赛二等奖 +0.5
3.“桃李杯”全国中小学教育教学论文大赛，一等奖 +2
4.2021年教师教育学院第九届“投篮之星”，参与未获奖 +0.5
</t>
        </r>
      </text>
    </comment>
    <comment ref="F302" authorId="174">
      <text>
        <r>
          <rPr>
            <b/>
            <sz val="9"/>
            <rFont val="宋体"/>
            <family val="3"/>
            <charset val="134"/>
          </rPr>
          <t>Jenky:</t>
        </r>
        <r>
          <rPr>
            <sz val="9"/>
            <rFont val="宋体"/>
            <family val="3"/>
            <charset val="134"/>
          </rPr>
          <t xml:space="preserve">
学生工作（社团“沐曦手工趣坊”社长）+6   
荣誉加分（校文明寝室，桃源623：奚雯雯，叶建晶、廖雪梅、胡翎都）   +3
志愿服务（26h)   +2.75
</t>
        </r>
      </text>
    </comment>
    <comment ref="M302" authorId="174">
      <text>
        <r>
          <rPr>
            <b/>
            <sz val="9"/>
            <rFont val="宋体"/>
            <family val="3"/>
            <charset val="134"/>
          </rPr>
          <t>Jenky:</t>
        </r>
        <r>
          <rPr>
            <sz val="9"/>
            <rFont val="宋体"/>
            <family val="3"/>
            <charset val="134"/>
          </rPr>
          <t xml:space="preserve">
科研（校级课题立项“山区县域教师作业管理能力提升对策研究，负责人）+2.5   
科研（院级第十期课题立项，课题：“双减”背景下作业管理运行机制的多维构建——基于系统论视角，负责人）   +1.25
科研（院级第十期课题立项：互联网+背景下U-S协同“空中教研”模式研究，成员）   +0.625
</t>
        </r>
      </text>
    </comment>
    <comment ref="U302" authorId="174">
      <text>
        <r>
          <rPr>
            <b/>
            <sz val="9"/>
            <rFont val="宋体"/>
            <family val="3"/>
            <charset val="134"/>
          </rPr>
          <t>Jenky:</t>
        </r>
        <r>
          <rPr>
            <sz val="9"/>
            <rFont val="宋体"/>
            <family val="3"/>
            <charset val="134"/>
          </rPr>
          <t xml:space="preserve">
综合性比赛（“桃李杯”全国中小学教育教学论文大赛，一等奖）   +2
综合性比赛（院微团课，二等奖）  +1 
综合性比赛（2021年全国大学生科学素质知识竞答活动，初赛一等奖）   +0.5
综合性比赛（“一起跳舞吧”舞蹈翻跳团体赛，二等奖）   +0.75
综合性比赛（本硕博篮球比赛，参与）   +0.5
综合性比赛（二十一天挑战赛，参加）   +0.5
</t>
        </r>
      </text>
    </comment>
    <comment ref="F303" authorId="174">
      <text>
        <r>
          <rPr>
            <b/>
            <sz val="9"/>
            <rFont val="宋体"/>
            <family val="3"/>
            <charset val="134"/>
          </rPr>
          <t>Jenky:</t>
        </r>
        <r>
          <rPr>
            <sz val="9"/>
            <rFont val="宋体"/>
            <family val="3"/>
            <charset val="134"/>
          </rPr>
          <t xml:space="preserve">
志愿服务（27h)   +2.875
荣誉加分（校文明寝室，桃源623：奚雯雯，叶建晶、廖雪梅、胡翎都）   +3
</t>
        </r>
      </text>
    </comment>
    <comment ref="U303" authorId="174">
      <text>
        <r>
          <rPr>
            <b/>
            <sz val="9"/>
            <rFont val="宋体"/>
            <family val="3"/>
            <charset val="134"/>
          </rPr>
          <t>Jenky:</t>
        </r>
        <r>
          <rPr>
            <sz val="9"/>
            <rFont val="宋体"/>
            <family val="3"/>
            <charset val="134"/>
          </rPr>
          <t xml:space="preserve">
综合性比赛（“桃李杯”全国中小学教育教学论文大赛，一等奖）   +2
综合性比赛（2021年全国大学生科学素质知识竞答活动，初赛二等奖）   +0.5
综合性比赛（本硕博篮球比赛，参与）  +0.5 
综合性比赛（“一起跳舞吧”舞蹈翻跳团体赛，二等奖）   +0.75
</t>
        </r>
      </text>
    </comment>
    <comment ref="F304" authorId="174">
      <text>
        <r>
          <rPr>
            <b/>
            <sz val="9"/>
            <rFont val="宋体"/>
            <family val="3"/>
            <charset val="134"/>
          </rPr>
          <t>爱吃瘦肉的碳碳:</t>
        </r>
        <r>
          <rPr>
            <sz val="9"/>
            <rFont val="宋体"/>
            <family val="3"/>
            <charset val="134"/>
          </rPr>
          <t xml:space="preserve">
1.志愿服务（31小时）+3.375
2.校文明寝室+3
</t>
        </r>
      </text>
    </comment>
    <comment ref="M304" authorId="174">
      <text>
        <r>
          <rPr>
            <b/>
            <sz val="9"/>
            <rFont val="宋体"/>
            <family val="3"/>
            <charset val="134"/>
          </rPr>
          <t>爱吃瘦肉的碳碳:</t>
        </r>
        <r>
          <rPr>
            <sz val="9"/>
            <rFont val="宋体"/>
            <family val="3"/>
            <charset val="134"/>
          </rPr>
          <t xml:space="preserve">
1.2020年度浙江省教育厅一般科研项目结题，课题：乡村振兴背景下儿童乡土文化亲近感培育研究，负责人+5
2.校级课题立项：研究生“服务省域战略助力共同富裕建设”专项课题：共同富裕背景下儿童乡土文化亲近感培育策略研究，负责人+2.5
3.校级课题立项“服务省域战略助力共同富裕建设”专项课题：以“互联网+教育”为依托的乡村学校“在地化”劳动教育课程开发研究，成员+1.25
4.院级第九期课题结题：乡村振兴背景下新生代乡村教师乡土文化认同的实证研究，成员+0.625
5.院级第十期课题立项，课题：解码浙江精神：文化记忆理念下的中小学研学课程开发研究，成员+0.625
</t>
        </r>
      </text>
    </comment>
    <comment ref="O304" authorId="174">
      <text>
        <r>
          <rPr>
            <b/>
            <sz val="9"/>
            <rFont val="宋体"/>
            <family val="3"/>
            <charset val="134"/>
          </rPr>
          <t>爱吃瘦肉的碳碳:</t>
        </r>
        <r>
          <rPr>
            <sz val="9"/>
            <rFont val="宋体"/>
            <family val="3"/>
            <charset val="134"/>
          </rPr>
          <t xml:space="preserve">
浙江师范大学全日制教育硕士专业学位研究生小学教育专业教学技能大赛，二等奖+8
</t>
        </r>
      </text>
    </comment>
    <comment ref="U304" authorId="174">
      <text>
        <r>
          <rPr>
            <b/>
            <sz val="9"/>
            <rFont val="宋体"/>
            <family val="3"/>
            <charset val="134"/>
          </rPr>
          <t>爱吃瘦肉的碳碳:</t>
        </r>
        <r>
          <rPr>
            <sz val="9"/>
            <rFont val="宋体"/>
            <family val="3"/>
            <charset val="134"/>
          </rPr>
          <t xml:space="preserve">
1.浙江师范大学第二届“立德树人·以德育德”研究生征文大赛，三等奖+2
2.“桃李杯”全国中小学教育教学论文大赛，一等奖+2
3.献礼浙师66周年校庆书法大赛，参与未获奖+0.5
4.2021年教师教育学院第九届“投篮之星”，参与未获奖+0.5
5.浙江师范大学专业学位研究生优秀实践成果奖，三等奖组长加满+2
6.浙江师范大学专业学位研究生优秀实践成果奖，二等奖成员减半+1.5
</t>
        </r>
      </text>
    </comment>
    <comment ref="F305" authorId="174">
      <text>
        <r>
          <rPr>
            <b/>
            <sz val="9"/>
            <rFont val="宋体"/>
            <family val="3"/>
            <charset val="134"/>
          </rPr>
          <t>爱吃瘦肉的碳碳:</t>
        </r>
        <r>
          <rPr>
            <sz val="9"/>
            <rFont val="宋体"/>
            <family val="3"/>
            <charset val="134"/>
          </rPr>
          <t xml:space="preserve">
志愿时数（45.5）+4
</t>
        </r>
      </text>
    </comment>
    <comment ref="M305" authorId="174">
      <text>
        <r>
          <rPr>
            <b/>
            <sz val="9"/>
            <rFont val="宋体"/>
            <family val="3"/>
            <charset val="134"/>
          </rPr>
          <t>爱吃瘦肉的碳碳:</t>
        </r>
        <r>
          <rPr>
            <sz val="9"/>
            <rFont val="宋体"/>
            <family val="3"/>
            <charset val="134"/>
          </rPr>
          <t xml:space="preserve">
1.院级第十期课题立项，课题：基于SOLO分类理论的小学语文阅读测评研究，成员+0.625
2.院级第十期课题立项，课题：基于学习任务群的小学古诗词教学设计与实施研究，成员+0.625
3.院级第九期课题结题合格，课题：大概念视角下小学语文单元整体教学设计研究，负责人+1.25
4.院级第九期课题结题优秀，课题：利用教育戏剧改善小学校园欺凌的行动研究，成员+0.625
</t>
        </r>
      </text>
    </comment>
    <comment ref="U305" authorId="174">
      <text>
        <r>
          <rPr>
            <b/>
            <sz val="9"/>
            <rFont val="宋体"/>
            <family val="3"/>
            <charset val="134"/>
          </rPr>
          <t>爱吃瘦肉的碳碳:</t>
        </r>
        <r>
          <rPr>
            <sz val="9"/>
            <rFont val="宋体"/>
            <family val="3"/>
            <charset val="134"/>
          </rPr>
          <t xml:space="preserve">
1.党员先锋岗活动先进个人+1.5
2.浙江师范大学“全民反诈我先行”系列竞赛活动，参加+0.5
</t>
        </r>
      </text>
    </comment>
    <comment ref="F306" authorId="174">
      <text>
        <r>
          <rPr>
            <b/>
            <sz val="9"/>
            <rFont val="宋体"/>
            <family val="3"/>
            <charset val="134"/>
          </rPr>
          <t>爱吃瘦肉的碳碳:</t>
        </r>
        <r>
          <rPr>
            <sz val="9"/>
            <rFont val="宋体"/>
            <family val="3"/>
            <charset val="134"/>
          </rPr>
          <t xml:space="preserve">
志愿时长（40小时）+4
</t>
        </r>
      </text>
    </comment>
    <comment ref="M306" authorId="174">
      <text>
        <r>
          <rPr>
            <b/>
            <sz val="9"/>
            <rFont val="宋体"/>
            <family val="3"/>
            <charset val="134"/>
          </rPr>
          <t>爱吃瘦肉的碳碳:</t>
        </r>
        <r>
          <rPr>
            <sz val="9"/>
            <rFont val="宋体"/>
            <family val="3"/>
            <charset val="134"/>
          </rPr>
          <t xml:space="preserve">
1.2021年度浙江省教育厅一般科研项目立项，课题：Wiki技术下构建小学语文数字“文学圈”的实践研究，负责人+5
2.院级第九期课题结题，成绩优秀：小学高年级数学教学中实施数学写作的行动研究，成员+0.625
3.院级第十期课题立项：小学语文第三学段“文学圈”讨论环节的设计与实施研究，负责人+1.25
4.院级第十期课题立项：具身教学应用于小学低年级量感培养的行动研究，成员 +0.625
</t>
        </r>
      </text>
    </comment>
    <comment ref="U306" authorId="174">
      <text>
        <r>
          <rPr>
            <b/>
            <sz val="9"/>
            <rFont val="宋体"/>
            <family val="3"/>
            <charset val="134"/>
          </rPr>
          <t>爱吃瘦肉的碳碳:</t>
        </r>
        <r>
          <rPr>
            <sz val="9"/>
            <rFont val="宋体"/>
            <family val="3"/>
            <charset val="134"/>
          </rPr>
          <t xml:space="preserve">
1.“桃李杯”全国中小学教育教学论文大赛，一等奖+2
2.院第六届微团课大赛 参加+0.5
3.元宵节摄影绘画书法大赛，参加+0.5
</t>
        </r>
      </text>
    </comment>
    <comment ref="F307" authorId="174">
      <text>
        <r>
          <rPr>
            <b/>
            <sz val="9"/>
            <rFont val="宋体"/>
            <family val="3"/>
            <charset val="134"/>
          </rPr>
          <t>爱吃瘦肉的碳碳:</t>
        </r>
        <r>
          <rPr>
            <sz val="9"/>
            <rFont val="宋体"/>
            <family val="3"/>
            <charset val="134"/>
          </rPr>
          <t xml:space="preserve">
志愿服务（28小时）+3
</t>
        </r>
      </text>
    </comment>
    <comment ref="M307" authorId="174">
      <text>
        <r>
          <rPr>
            <b/>
            <sz val="9"/>
            <rFont val="宋体"/>
            <family val="3"/>
            <charset val="134"/>
          </rPr>
          <t>爱吃瘦肉的碳碳:</t>
        </r>
        <r>
          <rPr>
            <sz val="9"/>
            <rFont val="宋体"/>
            <family val="3"/>
            <charset val="134"/>
          </rPr>
          <t xml:space="preserve">
1.2020年度浙江省教育厅一般科研项目结题，课题：乡村振兴背景下儿童乡土文化亲近感培育研究，成员+2.5
2.2021年度浙江省教育厅一般科研项目立项，课题：共同富裕示范区建设背景下乡村学校“新乡村”课程的开发实践  成员+2.5
3.2021年度浙江省教育厅一般科研项目结题，课题：共同富裕示范区建设背景下乡村学校“新乡村”课程的开发实践  成员+2.5
4.院级第九期课题结题，成绩合格，课题：乡村振兴背景下新生代乡村教师乡土文化认同感的实证研究，负责人+1.25
5.院级第十期课题立项，课题：在地教育理念下农村小规模学校项目化学习的设计与实践研究，负责人+1.25
6.院级第十期课题立项，课题：解码浙江精神：文化记忆理念下中小学研学课程的开发研究，成员+0.625
7.课题立项：研究生“服务省域战略助力共同富裕建设”专项课题：共同富裕背景下儿童乡土文化亲近感培育策略研究，成员+0.625
</t>
        </r>
      </text>
    </comment>
    <comment ref="O307" authorId="174">
      <text>
        <r>
          <rPr>
            <b/>
            <sz val="9"/>
            <rFont val="宋体"/>
            <family val="3"/>
            <charset val="134"/>
          </rPr>
          <t>爱吃瘦肉的碳碳:</t>
        </r>
        <r>
          <rPr>
            <sz val="9"/>
            <rFont val="宋体"/>
            <family val="3"/>
            <charset val="134"/>
          </rPr>
          <t xml:space="preserve">
浙江师范大学全日制教育硕士专业学位研究生小学教育专业教学技能大赛，三等奖+5
</t>
        </r>
      </text>
    </comment>
    <comment ref="U307" authorId="174">
      <text>
        <r>
          <rPr>
            <b/>
            <sz val="9"/>
            <rFont val="宋体"/>
            <family val="3"/>
            <charset val="134"/>
          </rPr>
          <t>爱吃瘦肉的碳碳:</t>
        </r>
        <r>
          <rPr>
            <sz val="9"/>
            <rFont val="宋体"/>
            <family val="3"/>
            <charset val="134"/>
          </rPr>
          <t xml:space="preserve">
1.“桃李杯”全国中小学教育论文大赛，一等奖+2
2.浙江师范大学“全民反诈我先行”系列竞赛活动，参加+0.5
3.浙江师范大学专业学位研究生优秀实践成果奖，二等奖成员减半+1.5
4.浙江师范大学专业学位研究生优秀实践成果奖，二等奖组长加满+3
</t>
        </r>
      </text>
    </comment>
    <comment ref="F308" authorId="174">
      <text>
        <r>
          <rPr>
            <b/>
            <sz val="9"/>
            <rFont val="宋体"/>
            <family val="3"/>
            <charset val="134"/>
          </rPr>
          <t>爱吃瘦肉的碳碳:</t>
        </r>
        <r>
          <rPr>
            <sz val="9"/>
            <rFont val="宋体"/>
            <family val="3"/>
            <charset val="134"/>
          </rPr>
          <t xml:space="preserve">
志愿服务（23小时） +2.375
</t>
        </r>
      </text>
    </comment>
    <comment ref="M308" authorId="174">
      <text>
        <r>
          <rPr>
            <b/>
            <sz val="9"/>
            <rFont val="宋体"/>
            <family val="3"/>
            <charset val="134"/>
          </rPr>
          <t>爱吃瘦肉的碳碳:</t>
        </r>
        <r>
          <rPr>
            <sz val="9"/>
            <rFont val="宋体"/>
            <family val="3"/>
            <charset val="134"/>
          </rPr>
          <t xml:space="preserve">
院级第九期课题结题，成绩优秀：小学高年级数学教学中实施数学写作的行动研究，成员 +0.625
</t>
        </r>
      </text>
    </comment>
    <comment ref="F309" authorId="174">
      <text>
        <r>
          <rPr>
            <b/>
            <sz val="9"/>
            <rFont val="宋体"/>
            <family val="3"/>
            <charset val="134"/>
          </rPr>
          <t>blue:</t>
        </r>
        <r>
          <rPr>
            <sz val="9"/>
            <rFont val="宋体"/>
            <family val="3"/>
            <charset val="134"/>
          </rPr>
          <t xml:space="preserve">
志愿24H，2.5
</t>
        </r>
      </text>
    </comment>
    <comment ref="M309" authorId="174">
      <text>
        <r>
          <rPr>
            <b/>
            <sz val="9"/>
            <rFont val="宋体"/>
            <family val="3"/>
            <charset val="134"/>
          </rPr>
          <t>blue:</t>
        </r>
        <r>
          <rPr>
            <sz val="9"/>
            <rFont val="宋体"/>
            <family val="3"/>
            <charset val="134"/>
          </rPr>
          <t xml:space="preserve">
科研（院级第十期课题立项，课题：深度学习下小学数学课堂提问教学策略研究，成员）    2022.7.8 智育 0.625   
</t>
        </r>
      </text>
    </comment>
    <comment ref="U309" authorId="174">
      <text>
        <r>
          <rPr>
            <b/>
            <sz val="9"/>
            <rFont val="宋体"/>
            <family val="3"/>
            <charset val="134"/>
          </rPr>
          <t>blue:</t>
        </r>
        <r>
          <rPr>
            <sz val="9"/>
            <rFont val="宋体"/>
            <family val="3"/>
            <charset val="134"/>
          </rPr>
          <t xml:space="preserve">
综合性比赛（“桃李杯”全国中小学教育论文大赛，一等奖）    2022.12.10 素质拓展 2   
 综合性比赛（浙江师范大学“全民反诈我先行”系列竞赛活动，参加未获奖）    2021.10.13 素质拓展 0.5（参与分）  ；学科竞赛（浙江师范大学专业学位研究生优秀实践成果奖，成员，一等奖）2.  
</t>
        </r>
      </text>
    </comment>
    <comment ref="F310" authorId="174">
      <text>
        <r>
          <rPr>
            <b/>
            <sz val="9"/>
            <rFont val="宋体"/>
            <family val="3"/>
            <charset val="134"/>
          </rPr>
          <t>blue:</t>
        </r>
        <r>
          <rPr>
            <sz val="9"/>
            <rFont val="宋体"/>
            <family val="3"/>
            <charset val="134"/>
          </rPr>
          <t xml:space="preserve">
志愿34H，3.75；学生工作，4
</t>
        </r>
      </text>
    </comment>
    <comment ref="M310" authorId="174">
      <text>
        <r>
          <rPr>
            <b/>
            <sz val="9"/>
            <rFont val="宋体"/>
            <family val="3"/>
            <charset val="134"/>
          </rPr>
          <t>blue:</t>
        </r>
        <r>
          <rPr>
            <sz val="9"/>
            <rFont val="宋体"/>
            <family val="3"/>
            <charset val="134"/>
          </rPr>
          <t xml:space="preserve">
科研（2020年度浙江省教育厅一般科研项目结题，课题：一程山水一程诗——“宁波唐诗之路”研学课程开发研究，成员）    2022.6.6 智育 2.5   
 科研（2021年度浙江省教育厅一般科研项目立项，课题：共同富裕示范区建设背景下乡村学校“新乡村”课程的开发实践，成员）    2021.9 智育 2.5   
 科研（2021年度浙江省教育厅一般科研项目结题，课题：共同富裕示范区建设背景下乡村学校“新乡村”课程的开发实践，成员）    2022.6.6 智育 2.5   
 科研（院级第九期课题结题，成绩优秀，课题：以城市品牌文化为依托的小学研学课程开发研究，负责人）    2022.9.2 智育 1.25   
 科研（院级第十期课题立项，课题：解码浙江精神：文化记忆视角下的中小学研学课程开发研究，负责人）    2022.7.8 智育 1.25   
 科研（院级第九期课题结题，成绩优秀，课题：“益”起来——立德树人视域下小学生公益活动的创新实践研究，成员）    2022.9.2 智育 0.625   
 科研（院级第十期课题立项，课题：场馆育人理念下“互联网+思政课程”的设计与开发研究，成员）    2022.7.8 智育 0.625   
 科研（校课题立项：研究生“服务省域战略助力共同富裕建设”专项课题：新媒体视角下乡村品牌文化建设及其教育功能的开发利用，成员）    2022.5.17 智育 1.25 
</t>
        </r>
      </text>
    </comment>
    <comment ref="O310" authorId="174">
      <text>
        <r>
          <rPr>
            <b/>
            <sz val="9"/>
            <rFont val="宋体"/>
            <family val="3"/>
            <charset val="134"/>
          </rPr>
          <t>blue:</t>
        </r>
        <r>
          <rPr>
            <sz val="9"/>
            <rFont val="宋体"/>
            <family val="3"/>
            <charset val="134"/>
          </rPr>
          <t xml:space="preserve">
学科竞赛（浙江师范大学专业学位研究生优秀实践成果奖，成员，一等奖）    2022.6.20 智育 待定   
 学科竞赛（浙江师范大学全日制教育硕士专业学位研究生小学教育专业教学技能大赛，二等奖）    2022.6.6 智育 8  
</t>
        </r>
      </text>
    </comment>
    <comment ref="U310" authorId="174">
      <text>
        <r>
          <rPr>
            <b/>
            <sz val="9"/>
            <rFont val="宋体"/>
            <family val="3"/>
            <charset val="134"/>
          </rPr>
          <t>blue:</t>
        </r>
        <r>
          <rPr>
            <sz val="9"/>
            <rFont val="宋体"/>
            <family val="3"/>
            <charset val="134"/>
          </rPr>
          <t xml:space="preserve">
综合性比赛（“桃李杯”全国中小学教育论文大赛，一等奖）    2022.12.10 素质拓展 2   
 综合性比赛（浙江师范大学“全民反诈我先行”系列竞赛活动，参加未获奖）    2021.10.13 素质拓展 0.5（参与分）  ；学科竞赛（浙江师范大学专业学位研究生优秀实践成果奖，成员，一等奖，组员减半）    2022.6.20 素质拓展 2   
学科竞赛（浙江师范大学专业学位研究生优秀实践成果奖，成员，二等奖，组员减半）    2022.6.20 素质拓展 1.5   
</t>
        </r>
      </text>
    </comment>
    <comment ref="F311" authorId="174">
      <text>
        <r>
          <rPr>
            <b/>
            <sz val="9"/>
            <rFont val="宋体"/>
            <family val="3"/>
            <charset val="134"/>
          </rPr>
          <t>blue:</t>
        </r>
        <r>
          <rPr>
            <sz val="9"/>
            <rFont val="宋体"/>
            <family val="3"/>
            <charset val="134"/>
          </rPr>
          <t xml:space="preserve">
志愿26H，2.75
</t>
        </r>
      </text>
    </comment>
    <comment ref="M311" authorId="174">
      <text>
        <r>
          <rPr>
            <b/>
            <sz val="9"/>
            <color rgb="FF000000"/>
            <rFont val="宋体"/>
            <family val="3"/>
            <charset val="134"/>
          </rPr>
          <t>blue:</t>
        </r>
        <r>
          <rPr>
            <sz val="9"/>
            <color rgb="FF000000"/>
            <rFont val="宋体"/>
            <family val="3"/>
            <charset val="134"/>
          </rPr>
          <t xml:space="preserve">
</t>
        </r>
        <r>
          <rPr>
            <sz val="9"/>
            <color rgb="FF000000"/>
            <rFont val="宋体"/>
            <family val="3"/>
            <charset val="134"/>
          </rPr>
          <t>科研（</t>
        </r>
        <r>
          <rPr>
            <sz val="9"/>
            <color rgb="FF000000"/>
            <rFont val="宋体"/>
            <family val="3"/>
            <charset val="134"/>
          </rPr>
          <t>2020</t>
        </r>
        <r>
          <rPr>
            <sz val="9"/>
            <color rgb="FF000000"/>
            <rFont val="宋体"/>
            <family val="3"/>
            <charset val="134"/>
          </rPr>
          <t>年度浙江省教育厅一般科研项目结题，课题：一程山水一程诗</t>
        </r>
        <r>
          <rPr>
            <sz val="9"/>
            <color rgb="FF000000"/>
            <rFont val="宋体"/>
            <family val="3"/>
            <charset val="134"/>
          </rPr>
          <t>——</t>
        </r>
        <r>
          <rPr>
            <sz val="9"/>
            <color rgb="FF000000"/>
            <rFont val="宋体"/>
            <family val="3"/>
            <charset val="134"/>
          </rPr>
          <t>“宁波唐诗之路”研学课程开发研究，成员）</t>
        </r>
        <r>
          <rPr>
            <sz val="9"/>
            <color rgb="FF000000"/>
            <rFont val="宋体"/>
            <family val="3"/>
            <charset val="134"/>
          </rPr>
          <t xml:space="preserve">    2022.6.6 </t>
        </r>
        <r>
          <rPr>
            <sz val="9"/>
            <color rgb="FF000000"/>
            <rFont val="宋体"/>
            <family val="3"/>
            <charset val="134"/>
          </rPr>
          <t>智育</t>
        </r>
        <r>
          <rPr>
            <sz val="9"/>
            <color rgb="FF000000"/>
            <rFont val="宋体"/>
            <family val="3"/>
            <charset val="134"/>
          </rPr>
          <t xml:space="preserve"> 2.5   
</t>
        </r>
        <r>
          <rPr>
            <sz val="9"/>
            <color rgb="FF000000"/>
            <rFont val="宋体"/>
            <family val="3"/>
            <charset val="134"/>
          </rPr>
          <t xml:space="preserve"> </t>
        </r>
        <r>
          <rPr>
            <sz val="9"/>
            <color rgb="FF000000"/>
            <rFont val="宋体"/>
            <family val="3"/>
            <charset val="134"/>
          </rPr>
          <t>科研（</t>
        </r>
        <r>
          <rPr>
            <sz val="9"/>
            <color rgb="FF000000"/>
            <rFont val="宋体"/>
            <family val="3"/>
            <charset val="134"/>
          </rPr>
          <t>2021</t>
        </r>
        <r>
          <rPr>
            <sz val="9"/>
            <color rgb="FF000000"/>
            <rFont val="宋体"/>
            <family val="3"/>
            <charset val="134"/>
          </rPr>
          <t>年度浙江省教育厅一般科研项目立项，课题：共同富裕示范区建设背景下乡村学校“新乡村”课程的开发实践，成员）</t>
        </r>
        <r>
          <rPr>
            <sz val="9"/>
            <color rgb="FF000000"/>
            <rFont val="宋体"/>
            <family val="3"/>
            <charset val="134"/>
          </rPr>
          <t xml:space="preserve">    2021.9 </t>
        </r>
        <r>
          <rPr>
            <sz val="9"/>
            <color rgb="FF000000"/>
            <rFont val="宋体"/>
            <family val="3"/>
            <charset val="134"/>
          </rPr>
          <t>智育</t>
        </r>
        <r>
          <rPr>
            <sz val="9"/>
            <color rgb="FF000000"/>
            <rFont val="宋体"/>
            <family val="3"/>
            <charset val="134"/>
          </rPr>
          <t xml:space="preserve"> 2.5   
</t>
        </r>
        <r>
          <rPr>
            <sz val="9"/>
            <color rgb="FF000000"/>
            <rFont val="宋体"/>
            <family val="3"/>
            <charset val="134"/>
          </rPr>
          <t xml:space="preserve"> </t>
        </r>
        <r>
          <rPr>
            <sz val="9"/>
            <color rgb="FF000000"/>
            <rFont val="宋体"/>
            <family val="3"/>
            <charset val="134"/>
          </rPr>
          <t>科研（</t>
        </r>
        <r>
          <rPr>
            <sz val="9"/>
            <color rgb="FF000000"/>
            <rFont val="宋体"/>
            <family val="3"/>
            <charset val="134"/>
          </rPr>
          <t>2021</t>
        </r>
        <r>
          <rPr>
            <sz val="9"/>
            <color rgb="FF000000"/>
            <rFont val="宋体"/>
            <family val="3"/>
            <charset val="134"/>
          </rPr>
          <t>年度浙江省教育厅一般科研项目结题，课题：共同富裕示范区建设背景下乡村学校“新乡村”课程的开发实践，成员）</t>
        </r>
        <r>
          <rPr>
            <sz val="9"/>
            <color rgb="FF000000"/>
            <rFont val="宋体"/>
            <family val="3"/>
            <charset val="134"/>
          </rPr>
          <t xml:space="preserve">    2022.6.6 </t>
        </r>
        <r>
          <rPr>
            <sz val="9"/>
            <color rgb="FF000000"/>
            <rFont val="宋体"/>
            <family val="3"/>
            <charset val="134"/>
          </rPr>
          <t>智育</t>
        </r>
        <r>
          <rPr>
            <sz val="9"/>
            <color rgb="FF000000"/>
            <rFont val="宋体"/>
            <family val="3"/>
            <charset val="134"/>
          </rPr>
          <t xml:space="preserve"> 2.5   
</t>
        </r>
        <r>
          <rPr>
            <sz val="9"/>
            <color rgb="FF000000"/>
            <rFont val="宋体"/>
            <family val="3"/>
            <charset val="134"/>
          </rPr>
          <t xml:space="preserve"> </t>
        </r>
        <r>
          <rPr>
            <sz val="9"/>
            <color rgb="FF000000"/>
            <rFont val="宋体"/>
            <family val="3"/>
            <charset val="134"/>
          </rPr>
          <t>科研（院级第九期课题结题，成绩优秀，课题：以城市品牌文化为依托的小学研学课程开发研究，成员）</t>
        </r>
        <r>
          <rPr>
            <sz val="9"/>
            <color rgb="FF000000"/>
            <rFont val="宋体"/>
            <family val="3"/>
            <charset val="134"/>
          </rPr>
          <t xml:space="preserve">    2022.9.2 </t>
        </r>
        <r>
          <rPr>
            <sz val="9"/>
            <color rgb="FF000000"/>
            <rFont val="宋体"/>
            <family val="3"/>
            <charset val="134"/>
          </rPr>
          <t>智育</t>
        </r>
        <r>
          <rPr>
            <sz val="9"/>
            <color rgb="FF000000"/>
            <rFont val="宋体"/>
            <family val="3"/>
            <charset val="134"/>
          </rPr>
          <t xml:space="preserve"> 0.625   
</t>
        </r>
        <r>
          <rPr>
            <sz val="9"/>
            <color rgb="FF000000"/>
            <rFont val="宋体"/>
            <family val="3"/>
            <charset val="134"/>
          </rPr>
          <t xml:space="preserve"> </t>
        </r>
        <r>
          <rPr>
            <sz val="9"/>
            <color rgb="FF000000"/>
            <rFont val="宋体"/>
            <family val="3"/>
            <charset val="134"/>
          </rPr>
          <t>科研（院级第九期课题结题，成绩合格，课题：精准教学视角下学生个性化“智慧档案”设计研究，负责人）</t>
        </r>
        <r>
          <rPr>
            <sz val="9"/>
            <color rgb="FF000000"/>
            <rFont val="宋体"/>
            <family val="3"/>
            <charset val="134"/>
          </rPr>
          <t xml:space="preserve">    2022.9.2 </t>
        </r>
        <r>
          <rPr>
            <sz val="9"/>
            <color rgb="FF000000"/>
            <rFont val="宋体"/>
            <family val="3"/>
            <charset val="134"/>
          </rPr>
          <t>智育</t>
        </r>
        <r>
          <rPr>
            <sz val="9"/>
            <color rgb="FF000000"/>
            <rFont val="宋体"/>
            <family val="3"/>
            <charset val="134"/>
          </rPr>
          <t xml:space="preserve"> 1.25   
</t>
        </r>
        <r>
          <rPr>
            <sz val="9"/>
            <color rgb="FF000000"/>
            <rFont val="宋体"/>
            <family val="3"/>
            <charset val="134"/>
          </rPr>
          <t xml:space="preserve"> </t>
        </r>
        <r>
          <rPr>
            <sz val="9"/>
            <color rgb="FF000000"/>
            <rFont val="宋体"/>
            <family val="3"/>
            <charset val="134"/>
          </rPr>
          <t>科研（院级第十期课题立项，课题：场馆育人理念下“互联网</t>
        </r>
        <r>
          <rPr>
            <sz val="9"/>
            <color rgb="FF000000"/>
            <rFont val="宋体"/>
            <family val="3"/>
            <charset val="134"/>
          </rPr>
          <t>+</t>
        </r>
        <r>
          <rPr>
            <sz val="9"/>
            <color rgb="FF000000"/>
            <rFont val="宋体"/>
            <family val="3"/>
            <charset val="134"/>
          </rPr>
          <t>思政课程”的设计与开发研究，负责人）</t>
        </r>
        <r>
          <rPr>
            <sz val="9"/>
            <color rgb="FF000000"/>
            <rFont val="宋体"/>
            <family val="3"/>
            <charset val="134"/>
          </rPr>
          <t xml:space="preserve">    2022.7.8 </t>
        </r>
        <r>
          <rPr>
            <sz val="9"/>
            <color rgb="FF000000"/>
            <rFont val="宋体"/>
            <family val="3"/>
            <charset val="134"/>
          </rPr>
          <t>智育</t>
        </r>
        <r>
          <rPr>
            <sz val="9"/>
            <color rgb="FF000000"/>
            <rFont val="宋体"/>
            <family val="3"/>
            <charset val="134"/>
          </rPr>
          <t xml:space="preserve"> 1.25   
</t>
        </r>
        <r>
          <rPr>
            <sz val="9"/>
            <color rgb="FF000000"/>
            <rFont val="宋体"/>
            <family val="3"/>
            <charset val="134"/>
          </rPr>
          <t xml:space="preserve"> </t>
        </r>
        <r>
          <rPr>
            <sz val="9"/>
            <color rgb="FF000000"/>
            <rFont val="宋体"/>
            <family val="3"/>
            <charset val="134"/>
          </rPr>
          <t>科研（院级第十期课题立项，课题：乡村</t>
        </r>
        <r>
          <rPr>
            <sz val="9"/>
            <color rgb="FF000000"/>
            <rFont val="宋体"/>
            <family val="3"/>
            <charset val="134"/>
          </rPr>
          <t>style</t>
        </r>
        <r>
          <rPr>
            <sz val="9"/>
            <color rgb="FF000000"/>
            <rFont val="宋体"/>
            <family val="3"/>
            <charset val="134"/>
          </rPr>
          <t>：在地教育理念下农村小规模学校项目化学习的设计与实践研究，成员）</t>
        </r>
        <r>
          <rPr>
            <sz val="9"/>
            <color rgb="FF000000"/>
            <rFont val="宋体"/>
            <family val="3"/>
            <charset val="134"/>
          </rPr>
          <t xml:space="preserve">    2022.7.8 </t>
        </r>
        <r>
          <rPr>
            <sz val="9"/>
            <color rgb="FF000000"/>
            <rFont val="宋体"/>
            <family val="3"/>
            <charset val="134"/>
          </rPr>
          <t>智育</t>
        </r>
        <r>
          <rPr>
            <sz val="9"/>
            <color rgb="FF000000"/>
            <rFont val="宋体"/>
            <family val="3"/>
            <charset val="134"/>
          </rPr>
          <t xml:space="preserve"> 0.625   
</t>
        </r>
        <r>
          <rPr>
            <sz val="9"/>
            <color rgb="FF000000"/>
            <rFont val="宋体"/>
            <family val="3"/>
            <charset val="134"/>
          </rPr>
          <t xml:space="preserve"> </t>
        </r>
        <r>
          <rPr>
            <sz val="9"/>
            <color rgb="FF000000"/>
            <rFont val="宋体"/>
            <family val="3"/>
            <charset val="134"/>
          </rPr>
          <t>科研（校课题立项：研究生“服务省域战略助力共同富裕建设”专项课题：以“互联网</t>
        </r>
        <r>
          <rPr>
            <sz val="9"/>
            <color rgb="FF000000"/>
            <rFont val="宋体"/>
            <family val="3"/>
            <charset val="134"/>
          </rPr>
          <t>+</t>
        </r>
        <r>
          <rPr>
            <sz val="9"/>
            <color rgb="FF000000"/>
            <rFont val="宋体"/>
            <family val="3"/>
            <charset val="134"/>
          </rPr>
          <t>教育”为依托的乡村学校“在地化”劳动教育课程开发研究，成员）</t>
        </r>
        <r>
          <rPr>
            <sz val="9"/>
            <color rgb="FF000000"/>
            <rFont val="宋体"/>
            <family val="3"/>
            <charset val="134"/>
          </rPr>
          <t xml:space="preserve">    2022.5.17 </t>
        </r>
        <r>
          <rPr>
            <sz val="9"/>
            <color rgb="FF000000"/>
            <rFont val="宋体"/>
            <family val="3"/>
            <charset val="134"/>
          </rPr>
          <t>智育</t>
        </r>
        <r>
          <rPr>
            <sz val="9"/>
            <color rgb="FF000000"/>
            <rFont val="宋体"/>
            <family val="3"/>
            <charset val="134"/>
          </rPr>
          <t xml:space="preserve"> 1.25  
</t>
        </r>
      </text>
    </comment>
    <comment ref="O311" authorId="174">
      <text>
        <r>
          <rPr>
            <b/>
            <sz val="9"/>
            <rFont val="宋体"/>
            <family val="3"/>
            <charset val="134"/>
          </rPr>
          <t>blue:</t>
        </r>
        <r>
          <rPr>
            <sz val="9"/>
            <rFont val="宋体"/>
            <family val="3"/>
            <charset val="134"/>
          </rPr>
          <t xml:space="preserve">
学科竞赛（浙江师范大学专业学位研究生优秀实践成果奖，成员，一等奖）    2022.6.20 智育 待定   
 学科竞赛（浙江师范大学全日制教育硕士专业学位研究生小学教育专业教学技能大赛，二等奖）    2022.6.6 智育 8  
</t>
        </r>
      </text>
    </comment>
    <comment ref="U311" authorId="174">
      <text>
        <r>
          <rPr>
            <b/>
            <sz val="9"/>
            <rFont val="宋体"/>
            <family val="3"/>
            <charset val="134"/>
          </rPr>
          <t>blue:</t>
        </r>
        <r>
          <rPr>
            <sz val="9"/>
            <rFont val="宋体"/>
            <family val="3"/>
            <charset val="134"/>
          </rPr>
          <t xml:space="preserve">
综合性比赛（“桃李杯”全国中小学教育论文大赛，一等奖）    2021.12.10 素质拓展 2   
 综合性比赛（浙江师范大学“全民反诈我先行”系列竞赛活动，参加未获奖）    2021.10.13 素质拓展 0.5  ；学科竞赛（浙江师范大学专业学位研究生优秀实践成果奖，成员，一等奖，组员减半）    2022.6.20 素质拓展 2   
学科竞赛（浙江师范大学专业学位研究生优秀实践成果奖，成员，二等奖，组员减半）    2022.6.20 素质拓展 1.5    
</t>
        </r>
      </text>
    </comment>
    <comment ref="F312" authorId="174">
      <text>
        <r>
          <rPr>
            <b/>
            <sz val="9"/>
            <rFont val="宋体"/>
            <family val="3"/>
            <charset val="134"/>
          </rPr>
          <t>blue:</t>
        </r>
        <r>
          <rPr>
            <sz val="9"/>
            <rFont val="宋体"/>
            <family val="3"/>
            <charset val="134"/>
          </rPr>
          <t xml:space="preserve">
志愿28H，3
</t>
        </r>
      </text>
    </comment>
    <comment ref="M312" authorId="174">
      <text>
        <r>
          <rPr>
            <b/>
            <sz val="9"/>
            <rFont val="宋体"/>
            <family val="3"/>
            <charset val="134"/>
          </rPr>
          <t>blue:</t>
        </r>
        <r>
          <rPr>
            <sz val="9"/>
            <rFont val="宋体"/>
            <family val="3"/>
            <charset val="134"/>
          </rPr>
          <t xml:space="preserve">
科研（院级第十期课题立项：一位新手教师课堂提问改进的个案研究 ——基于课堂教学视频分析，成员）    2022.7 智育 0.625   
 科研（院级第九期课题结题《言语实践观下小学语文童话教学策略研究》考核合格，成员）    2022.9.2 智育 0.625   
</t>
        </r>
      </text>
    </comment>
    <comment ref="O312" authorId="174">
      <text>
        <r>
          <rPr>
            <b/>
            <sz val="9"/>
            <rFont val="宋体"/>
            <family val="3"/>
            <charset val="134"/>
          </rPr>
          <t>blue:</t>
        </r>
        <r>
          <rPr>
            <sz val="9"/>
            <rFont val="宋体"/>
            <family val="3"/>
            <charset val="134"/>
          </rPr>
          <t xml:space="preserve">
学科竞赛（浙江师范大学全日制教育硕士专业学位研究生小学教育专业教学技能大赛，三等奖）    2022.6 智育 5 ；《董纯才与中国革命根据地教材建设的两次“开荒”》发表在湖南第一师范学院学报。（2\2)    2022.6 智育 不加分（未在浙师大期刊标准中找到该学报） 
</t>
        </r>
      </text>
    </comment>
    <comment ref="U312" authorId="174">
      <text>
        <r>
          <rPr>
            <b/>
            <sz val="9"/>
            <rFont val="宋体"/>
            <family val="3"/>
            <charset val="134"/>
          </rPr>
          <t>blue:</t>
        </r>
        <r>
          <rPr>
            <sz val="9"/>
            <rFont val="宋体"/>
            <family val="3"/>
            <charset val="134"/>
          </rPr>
          <t xml:space="preserve">
综合性比赛（“桃李杯”全国中小学教育论文大赛，一等奖）    2021.12 素质拓展 2；综合性比赛（“桃李杯”全国中小学教育论文大赛，一等奖）    2021.12 素质拓展 2     
</t>
        </r>
      </text>
    </comment>
    <comment ref="F313" authorId="174">
      <text>
        <r>
          <rPr>
            <b/>
            <sz val="9"/>
            <rFont val="宋体"/>
            <family val="3"/>
            <charset val="134"/>
          </rPr>
          <t>blue:</t>
        </r>
        <r>
          <rPr>
            <sz val="9"/>
            <rFont val="宋体"/>
            <family val="3"/>
            <charset val="134"/>
          </rPr>
          <t xml:space="preserve">
最美寝室，5；志愿38.1，,4
</t>
        </r>
      </text>
    </comment>
    <comment ref="M313" authorId="174">
      <text>
        <r>
          <rPr>
            <b/>
            <sz val="9"/>
            <rFont val="宋体"/>
            <family val="3"/>
            <charset val="134"/>
          </rPr>
          <t>blue:</t>
        </r>
        <r>
          <rPr>
            <sz val="9"/>
            <rFont val="宋体"/>
            <family val="3"/>
            <charset val="134"/>
          </rPr>
          <t xml:space="preserve">
科研（院级第九期课题结题《言语实践观下小学语文童话教学策略研究》考核合格，负责人）    2022.9.2 智育 1.25   
 科研（院级第十期课题立项，课题：统编版小学语文中段单元整体教学的作业设计及应用研究，成员）    2022.7.8 智育 0.625   
 科研（院级第九期课题结题：基于空间场域的小学课堂“边缘学生”问题研究，成员）    2022.8 智育 0.625   
 科研（校课题立项：研究生“服务省域战略助力共同富裕建设”专项课题：教育精准扶贫下同步课堂在农村小学教学中的效用与策略研究——以浙江省为例，负责人）    2022.5.17 智育 2.5   
</t>
        </r>
      </text>
    </comment>
    <comment ref="U313" authorId="174">
      <text>
        <r>
          <rPr>
            <b/>
            <sz val="9"/>
            <rFont val="宋体"/>
            <family val="3"/>
            <charset val="134"/>
          </rPr>
          <t>blue:</t>
        </r>
        <r>
          <rPr>
            <sz val="9"/>
            <rFont val="宋体"/>
            <family val="3"/>
            <charset val="134"/>
          </rPr>
          <t xml:space="preserve">
综合性比赛（“桃李杯”全国中小学教育教学论文大赛，一等奖）    2021.12.10 素质拓展 2   ；综合性比赛（教师教育学院第六届微团课大赛，参加未获奖)    2022.2.16 素质拓展 0.5   
 综合性比赛（教师教育学院“请党放心、强国有我”主题当日活动暨2021级新生思政第一课，参加未获奖）    2021.1 素质拓展 0.5   
</t>
        </r>
      </text>
    </comment>
    <comment ref="F314" authorId="174">
      <text>
        <r>
          <rPr>
            <b/>
            <sz val="9"/>
            <rFont val="宋体"/>
            <family val="3"/>
            <charset val="134"/>
          </rPr>
          <t>blue:</t>
        </r>
        <r>
          <rPr>
            <sz val="9"/>
            <rFont val="宋体"/>
            <family val="3"/>
            <charset val="134"/>
          </rPr>
          <t xml:space="preserve">
最美寝室，5；志愿36.1H，4
</t>
        </r>
      </text>
    </comment>
    <comment ref="M314" authorId="174">
      <text>
        <r>
          <rPr>
            <b/>
            <sz val="9"/>
            <rFont val="宋体"/>
            <family val="3"/>
            <charset val="134"/>
          </rPr>
          <t>blue:</t>
        </r>
        <r>
          <rPr>
            <sz val="9"/>
            <rFont val="宋体"/>
            <family val="3"/>
            <charset val="134"/>
          </rPr>
          <t xml:space="preserve">
科研（院级第九期课题结题，成绩合格，课题：新手教师在课堂上针对学生举手行为的回应及策略研究，组长）    2022.9.2 智育 1.25   
 科研（校级第十二期党建课题立项，课题：“课程思政”推进的方式、方法与体系的研究—以党建引领师范教育的思政功能为例，成员）    2022.3.23 智育 1.25   
 科研（校级第十二期党建课题结题，成绩合格，课题：“课程思政”推进的方式、方法与体系的研究—以党建引领师范教育的思政功能为例，成员）    2022.8 智育 1.25   
 科研（院级第十期课堂立项，课题：核心素养导向下小学计量单位教学的提问类型与策略探寻，成员）    2022.7.8 智育 0.625 
</t>
        </r>
      </text>
    </comment>
    <comment ref="U314" authorId="174">
      <text>
        <r>
          <rPr>
            <b/>
            <sz val="9"/>
            <rFont val="宋体"/>
            <family val="3"/>
            <charset val="134"/>
          </rPr>
          <t>blue:</t>
        </r>
        <r>
          <rPr>
            <sz val="9"/>
            <rFont val="宋体"/>
            <family val="3"/>
            <charset val="134"/>
          </rPr>
          <t xml:space="preserve">
综合性比赛（校第47届田径运动会男子110米栏决赛，第二名）    2021.10.22 素质拓展 3   
 综合性比赛（教师教育学院元宵节摄影绘画大赛，参加未获奖）    2022.1.27 素质拓展 0.5（参与分）   
 综合性比赛（教师教育学院第六届微团课大赛，参加未获奖)    2022.2.16 素质拓展 0.5（参与分）   
</t>
        </r>
      </text>
    </comment>
    <comment ref="F315" authorId="174">
      <text>
        <r>
          <rPr>
            <b/>
            <sz val="9"/>
            <rFont val="宋体"/>
            <family val="3"/>
            <charset val="134"/>
          </rPr>
          <t>blue:</t>
        </r>
        <r>
          <rPr>
            <sz val="9"/>
            <rFont val="宋体"/>
            <family val="3"/>
            <charset val="134"/>
          </rPr>
          <t xml:space="preserve">
最美寝室，5；志愿49.3H，4
</t>
        </r>
      </text>
    </comment>
    <comment ref="M315" authorId="174">
      <text>
        <r>
          <rPr>
            <b/>
            <sz val="9"/>
            <rFont val="宋体"/>
            <family val="3"/>
            <charset val="134"/>
          </rPr>
          <t>blue:</t>
        </r>
        <r>
          <rPr>
            <sz val="9"/>
            <rFont val="宋体"/>
            <family val="3"/>
            <charset val="134"/>
          </rPr>
          <t xml:space="preserve">
科研（院级第十期课题立项，课题：教师情感支持对小学高段学生学业表现的影响研究，负责人）    2022.7.8 智育 1.25   
 科研（院级第十期课题立项，课题：乡村Style：在地教育理念下乡村小规模学校项目式学习的设计与实施，成员）    2022.7.8 智育 0.625   
 科研（厅课题结题：2020年度浙江省教育厅一般科研项目：一程山水一程诗——“宁波唐诗之路”研学课程开发研究，主持人）    2022.6.22 智育 5  科研（校课题立项：研究生“服务省域战略助力共同富裕建设”专项课题：以“互联网+教育”为依托的乡村学校“在地化”劳动教育课程开发研究，负责人）    2022.5.17 智育 2.5   科研（校课题立项：研究生“服务省域战略助力共同富裕建设”专项课题：共同富裕背景下儿童乡土文化亲近感培育策略研究，成员）    2022.5.17 智育 1.25   
 科研（院级第九期课题结题，成绩优秀，课题：以城市品牌文化为依托的小学研学课程开发研究，成员）    2022.9.2 智育 0.625  
</t>
        </r>
      </text>
    </comment>
    <comment ref="O315" authorId="174">
      <text>
        <r>
          <rPr>
            <b/>
            <sz val="9"/>
            <rFont val="宋体"/>
            <family val="3"/>
            <charset val="134"/>
          </rPr>
          <t>blue:</t>
        </r>
        <r>
          <rPr>
            <sz val="9"/>
            <rFont val="宋体"/>
            <family val="3"/>
            <charset val="134"/>
          </rPr>
          <t xml:space="preserve">
学科竞赛（浙江师范大学专业学位研究生优秀实践成果奖，负责人，二等奖）    2022.6.20 智育 待定   
 学科竞赛（浙江师范大学专业学位研究生优秀实践成果奖，成员，一等奖）    2022.6.20 智育 待定   
 学科竞赛（浙江师范大学全日制教育硕士专业学位研究生小学教育专业教学技能大赛，三等奖）    2022.6.6 智育 5  
</t>
        </r>
      </text>
    </comment>
    <comment ref="U315" authorId="174">
      <text>
        <r>
          <rPr>
            <b/>
            <sz val="9"/>
            <rFont val="宋体"/>
            <family val="3"/>
            <charset val="134"/>
          </rPr>
          <t>blue:</t>
        </r>
        <r>
          <rPr>
            <sz val="9"/>
            <rFont val="宋体"/>
            <family val="3"/>
            <charset val="134"/>
          </rPr>
          <t xml:space="preserve">
综合性比赛（浙江师范大学“全民反诈我先行”系列竞赛活动，参加未获奖）    2021.10.13 素质拓展 0.5（参与分）   
 综合性比赛（浙江师范大学教师教育学院“情之所至，皆为感动”摄影大赛，参加未获奖）    2022.2.10 素质拓展 0.5（参与分） ；综合性比赛（“桃李杯”全国中小学教育教学论文大赛，一等奖）    2021.12.10 素质拓展 2 ；学科竞赛（浙江师范大学专业学位研究生优秀实践成果奖，成员，一等奖）2；学科竞赛（浙江师范大学专业学位研究生优秀实践成果奖，成员，二等奖）1.5   
</t>
        </r>
      </text>
    </comment>
    <comment ref="F369" authorId="177">
      <text>
        <r>
          <rPr>
            <sz val="11"/>
            <color indexed="8"/>
            <rFont val="等线"/>
            <family val="2"/>
            <scheme val="minor"/>
          </rPr>
          <t xml:space="preserve">一只傻包子: 吴事小神仙: 学生工作（校研究生会执行主席，考核优秀；班级宣传委员，考核合格）12+2 ；
志愿服务（37.5小时） 4；
荣誉加分（校优秀团员） 8；
荣誉加分（院志愿者行动先进个人） 4；
荣誉加分（2021-2022教师教育学院研究生文明寝室） 3
</t>
        </r>
      </text>
    </comment>
    <comment ref="O369" authorId="178">
      <text>
        <r>
          <rPr>
            <sz val="11"/>
            <color rgb="FF000000"/>
            <rFont val="等线"/>
            <family val="4"/>
            <charset val="134"/>
          </rPr>
          <t>一只傻包子</t>
        </r>
        <r>
          <rPr>
            <sz val="11"/>
            <color rgb="FF000000"/>
            <rFont val="等线"/>
            <family val="4"/>
            <charset val="134"/>
          </rPr>
          <t xml:space="preserve">: </t>
        </r>
        <r>
          <rPr>
            <sz val="11"/>
            <color rgb="FF000000"/>
            <rFont val="等线"/>
            <family val="4"/>
            <charset val="134"/>
          </rPr>
          <t>吴事小神仙</t>
        </r>
        <r>
          <rPr>
            <sz val="11"/>
            <color rgb="FF000000"/>
            <rFont val="等线"/>
            <family val="4"/>
            <charset val="134"/>
          </rPr>
          <t xml:space="preserve">: </t>
        </r>
        <r>
          <rPr>
            <sz val="11"/>
            <color rgb="FF000000"/>
            <rFont val="等线"/>
            <family val="4"/>
            <charset val="134"/>
          </rPr>
          <t>学科竞赛：</t>
        </r>
        <r>
          <rPr>
            <sz val="11"/>
            <color rgb="FF000000"/>
            <rFont val="等线"/>
            <family val="4"/>
            <charset val="134"/>
          </rPr>
          <t>2021</t>
        </r>
        <r>
          <rPr>
            <sz val="11"/>
            <color rgb="FF000000"/>
            <rFont val="等线"/>
            <family val="4"/>
            <charset val="134"/>
          </rPr>
          <t>年“田家炳杯”全日制教育硕士专业学位研究生教学技能大赛三等奖</t>
        </r>
        <r>
          <rPr>
            <sz val="11"/>
            <color rgb="FF000000"/>
            <rFont val="等线"/>
            <family val="4"/>
            <charset val="134"/>
          </rPr>
          <t xml:space="preserve">
</t>
        </r>
        <r>
          <rPr>
            <sz val="11"/>
            <color rgb="FF000000"/>
            <rFont val="等线"/>
            <family val="4"/>
            <charset val="134"/>
          </rPr>
          <t xml:space="preserve">
</t>
        </r>
        <r>
          <rPr>
            <sz val="11"/>
            <color rgb="FF000000"/>
            <rFont val="等线"/>
            <family val="4"/>
            <charset val="134"/>
          </rPr>
          <t>吴事小神仙</t>
        </r>
        <r>
          <rPr>
            <sz val="11"/>
            <color rgb="FF000000"/>
            <rFont val="等线"/>
            <family val="4"/>
            <charset val="134"/>
          </rPr>
          <t xml:space="preserve">: </t>
        </r>
        <r>
          <rPr>
            <sz val="11"/>
            <color rgb="FF000000"/>
            <rFont val="等线"/>
            <family val="4"/>
            <charset val="134"/>
          </rPr>
          <t>减去上学年校级学科竞赛分</t>
        </r>
        <r>
          <rPr>
            <sz val="11"/>
            <color rgb="FF000000"/>
            <rFont val="等线"/>
            <family val="4"/>
            <charset val="134"/>
          </rPr>
          <t xml:space="preserve">
</t>
        </r>
      </text>
    </comment>
    <comment ref="U369" authorId="179">
      <text>
        <r>
          <rPr>
            <sz val="11"/>
            <color rgb="FF000000"/>
            <rFont val="等线"/>
            <family val="4"/>
            <charset val="134"/>
          </rPr>
          <t>一只傻包子</t>
        </r>
        <r>
          <rPr>
            <sz val="11"/>
            <color rgb="FF000000"/>
            <rFont val="等线"/>
            <family val="4"/>
            <charset val="134"/>
          </rPr>
          <t xml:space="preserve">: </t>
        </r>
        <r>
          <rPr>
            <sz val="11"/>
            <color rgb="FF000000"/>
            <rFont val="等线"/>
            <family val="4"/>
            <charset val="134"/>
          </rPr>
          <t>吴事小神仙</t>
        </r>
        <r>
          <rPr>
            <sz val="11"/>
            <color rgb="FF000000"/>
            <rFont val="等线"/>
            <family val="4"/>
            <charset val="134"/>
          </rPr>
          <t xml:space="preserve">: </t>
        </r>
        <r>
          <rPr>
            <sz val="11"/>
            <color rgb="FF000000"/>
            <rFont val="等线"/>
            <family val="4"/>
            <charset val="134"/>
          </rPr>
          <t>综合性比赛（</t>
        </r>
        <r>
          <rPr>
            <sz val="11"/>
            <color rgb="FF000000"/>
            <rFont val="等线"/>
            <family val="4"/>
            <charset val="134"/>
          </rPr>
          <t>2021</t>
        </r>
        <r>
          <rPr>
            <sz val="11"/>
            <color rgb="FF000000"/>
            <rFont val="等线"/>
            <family val="4"/>
            <charset val="134"/>
          </rPr>
          <t>年教师教育学院第九届“投篮之星”参赛）</t>
        </r>
        <r>
          <rPr>
            <sz val="11"/>
            <color rgb="FF000000"/>
            <rFont val="等线"/>
            <family val="4"/>
            <charset val="134"/>
          </rPr>
          <t xml:space="preserve">0.5
</t>
        </r>
        <r>
          <rPr>
            <sz val="11"/>
            <color rgb="FF000000"/>
            <rFont val="等线"/>
            <family val="4"/>
            <charset val="134"/>
          </rPr>
          <t xml:space="preserve">
</t>
        </r>
        <r>
          <rPr>
            <sz val="11"/>
            <color rgb="FF000000"/>
            <rFont val="等线"/>
            <family val="4"/>
            <charset val="134"/>
          </rPr>
          <t>吴事小神仙</t>
        </r>
        <r>
          <rPr>
            <sz val="11"/>
            <color rgb="FF000000"/>
            <rFont val="等线"/>
            <family val="4"/>
            <charset val="134"/>
          </rPr>
          <t xml:space="preserve">: </t>
        </r>
        <r>
          <rPr>
            <sz val="11"/>
            <color rgb="FF000000"/>
            <rFont val="等线"/>
            <family val="4"/>
            <charset val="134"/>
          </rPr>
          <t>浙江省专业学位研究生优秀实践成果</t>
        </r>
        <r>
          <rPr>
            <sz val="11"/>
            <color rgb="FF000000"/>
            <rFont val="等线"/>
            <family val="4"/>
            <charset val="134"/>
          </rPr>
          <t>,</t>
        </r>
        <r>
          <rPr>
            <sz val="11"/>
            <color rgb="FF000000"/>
            <rFont val="等线"/>
            <family val="4"/>
            <charset val="134"/>
          </rPr>
          <t>成员，</t>
        </r>
        <r>
          <rPr>
            <sz val="11"/>
            <color rgb="FF000000"/>
            <rFont val="等线"/>
            <family val="4"/>
            <charset val="134"/>
          </rPr>
          <t xml:space="preserve">1
</t>
        </r>
      </text>
    </comment>
    <comment ref="F370" authorId="180">
      <text>
        <r>
          <rPr>
            <sz val="11"/>
            <color indexed="8"/>
            <rFont val="等线"/>
            <family val="2"/>
            <scheme val="minor"/>
          </rPr>
          <t xml:space="preserve">一只傻包子: 昕  : 学生工作（组织委员，考核合格） +4
志愿服务（13.5小时） +1.19
</t>
        </r>
      </text>
    </comment>
    <comment ref="U370" authorId="181">
      <text>
        <r>
          <rPr>
            <sz val="11"/>
            <color indexed="8"/>
            <rFont val="等线"/>
            <family val="2"/>
            <scheme val="minor"/>
          </rPr>
          <t xml:space="preserve">一只傻包子: 昕  : 综合性比赛（考研帮扶岗“优秀服务奖”）+1.5
</t>
        </r>
      </text>
    </comment>
    <comment ref="F371" authorId="182">
      <text>
        <r>
          <rPr>
            <sz val="11"/>
            <color indexed="8"/>
            <rFont val="等线"/>
            <family val="2"/>
            <scheme val="minor"/>
          </rPr>
          <t xml:space="preserve">一只傻包子: 杨波波: 学生工作（班长，考核优秀）+9				
志愿者服务（47小时）	+4		
荣誉加分（校优秀团干部) +8
</t>
        </r>
      </text>
    </comment>
    <comment ref="U371" authorId="183">
      <text>
        <r>
          <rPr>
            <sz val="11"/>
            <color indexed="8"/>
            <rFont val="等线"/>
            <family val="2"/>
            <scheme val="minor"/>
          </rPr>
          <t xml:space="preserve">一只傻包子: 杨波波: 综合性比赛（篮球投篮比赛，参赛）		+0.5		
综合性比赛（校尖峰篮球赛男子团体优胜奖）             +0.5
综合性比赛（院本硕博篮球赛团体第一名） +1
</t>
        </r>
      </text>
    </comment>
    <comment ref="F372" authorId="184">
      <text>
        <r>
          <rPr>
            <sz val="11"/>
            <color indexed="8"/>
            <rFont val="等线"/>
            <family val="2"/>
            <scheme val="minor"/>
          </rPr>
          <t xml:space="preserve">一只傻包子: 夏天来了可以吃冰激凌: 志愿者服务（26小时）+2.75
</t>
        </r>
      </text>
    </comment>
    <comment ref="F373" authorId="185">
      <text>
        <r>
          <rPr>
            <sz val="11"/>
            <color indexed="8"/>
            <rFont val="等线"/>
            <family val="2"/>
            <scheme val="minor"/>
          </rPr>
          <t xml:space="preserve">一只傻包子: 一只傻包子: 1.志愿者服务（20小时)+2
2.违规停车-2
</t>
        </r>
      </text>
    </comment>
    <comment ref="U373" authorId="186">
      <text>
        <r>
          <rPr>
            <sz val="11"/>
            <color indexed="8"/>
            <rFont val="等线"/>
            <family val="2"/>
            <scheme val="minor"/>
          </rPr>
          <t xml:space="preserve">一只傻包子: 一只傻包子: 1.篮球投篮比赛，参赛+0.5
2.院本硕博篮球赛团体第一名成员+1
</t>
        </r>
      </text>
    </comment>
    <comment ref="F374" authorId="187">
      <text>
        <r>
          <rPr>
            <sz val="11"/>
            <color indexed="8"/>
            <rFont val="等线"/>
            <family val="2"/>
            <scheme val="minor"/>
          </rPr>
          <t xml:space="preserve">一只傻包子: 一只傻包子: 1.志愿者服务（22小时)+2.25
</t>
        </r>
      </text>
    </comment>
    <comment ref="M374" authorId="188">
      <text>
        <r>
          <rPr>
            <sz val="11"/>
            <color indexed="8"/>
            <rFont val="等线"/>
            <family val="2"/>
            <scheme val="minor"/>
          </rPr>
          <t xml:space="preserve">一只傻包子: 一只傻包子: 1.教师教育学院第九期院级课题结题《具身认知理论在中学历史教学的实践》，成员+0.625
</t>
        </r>
      </text>
    </comment>
    <comment ref="F375" authorId="189">
      <text>
        <r>
          <rPr>
            <sz val="11"/>
            <color indexed="8"/>
            <rFont val="等线"/>
            <family val="2"/>
            <scheme val="minor"/>
          </rPr>
          <t xml:space="preserve">一只傻包子: 夏天来了可以吃冰激凌: 志愿者服务（4小时）+0
</t>
        </r>
      </text>
    </comment>
    <comment ref="M375" authorId="190">
      <text>
        <r>
          <rPr>
            <sz val="11"/>
            <color indexed="8"/>
            <rFont val="等线"/>
            <family val="2"/>
            <scheme val="minor"/>
          </rPr>
          <t xml:space="preserve">一只傻包子: 夏天来了可以吃冰激凌: 教师教育学院第九期院级课题结题《具身认知理论在中学历史教学的实践》，成员+0.625
</t>
        </r>
      </text>
    </comment>
    <comment ref="F376" authorId="191">
      <text>
        <r>
          <rPr>
            <sz val="11"/>
            <color indexed="8"/>
            <rFont val="等线"/>
            <family val="2"/>
            <scheme val="minor"/>
          </rPr>
          <t xml:space="preserve">一只傻包子: 一只傻包子: 1.志愿者服务（36小时）+4
</t>
        </r>
      </text>
    </comment>
    <comment ref="F377" authorId="192">
      <text>
        <r>
          <rPr>
            <sz val="11"/>
            <color indexed="8"/>
            <rFont val="等线"/>
            <family val="2"/>
            <scheme val="minor"/>
          </rPr>
          <t xml:space="preserve">一只傻包子: 夏天来了可以吃冰激凌: 志愿者服务（27小时）+2.875
</t>
        </r>
      </text>
    </comment>
    <comment ref="M377" authorId="193">
      <text>
        <r>
          <rPr>
            <sz val="11"/>
            <color indexed="8"/>
            <rFont val="等线"/>
            <family val="2"/>
            <scheme val="minor"/>
          </rPr>
          <t xml:space="preserve">一只傻包子: 夏天来了可以吃冰激凌: 教师教育学院第九期院级课题结题《具身认知理论在中学历史教学的实践》，成员+0.625
</t>
        </r>
      </text>
    </comment>
    <comment ref="U377" authorId="194">
      <text>
        <r>
          <rPr>
            <sz val="11"/>
            <color indexed="8"/>
            <rFont val="等线"/>
            <family val="2"/>
            <scheme val="minor"/>
          </rPr>
          <t xml:space="preserve">一只傻包子: 夏天来了可以吃冰激凌: 1.综合类比赛（考研帮扶岗“优秀服务奖”）+1.5
夏天来了可以吃冰激凌: 2.综合性比赛（浙江师范大学教师教育学院微团课大赛，参赛）+0.5
3.综合性比赛（浙江师范大学第二届“立德树人 以德育人”研究生征文大赛 参赛）+ 0.5
</t>
        </r>
      </text>
    </comment>
    <comment ref="F378" authorId="195">
      <text>
        <r>
          <rPr>
            <sz val="11"/>
            <color indexed="8"/>
            <rFont val="等线"/>
            <family val="2"/>
            <scheme val="minor"/>
          </rPr>
          <t xml:space="preserve">一只傻包子: 吴事小神仙: 志愿者时数（42.7小时） 4;
荣誉加分（2021-2022教师教育学院研究生文明寝室成员，桃源23幢504成员） 3
杨波波: 荣誉加分（校志愿者行动先进个人）+8
</t>
        </r>
      </text>
    </comment>
    <comment ref="M378" authorId="196">
      <text>
        <r>
          <rPr>
            <sz val="11"/>
            <color indexed="8"/>
            <rFont val="等线"/>
            <family val="2"/>
            <scheme val="minor"/>
          </rPr>
          <t xml:space="preserve">科研（教师教育学院第九期院级课题结题《具身认知理论在中学历史教学的实践》，负责人）+1.25
</t>
        </r>
      </text>
    </comment>
    <comment ref="O378" authorId="197">
      <text>
        <r>
          <rPr>
            <sz val="11"/>
            <color indexed="8"/>
            <rFont val="等线"/>
            <family val="2"/>
            <scheme val="minor"/>
          </rPr>
          <t>科研（学科竞赛：浙江师范大学全日制教育硕士专业学位研究生学科教学（历史）组专业教学师范技能三等奖）+5</t>
        </r>
      </text>
    </comment>
    <comment ref="U378" authorId="198">
      <text>
        <r>
          <rPr>
            <sz val="11"/>
            <color indexed="8"/>
            <rFont val="等线"/>
            <family val="2"/>
            <scheme val="minor"/>
          </rPr>
          <t xml:space="preserve">一只傻包子: 杨波波: 综合比赛（教师教育学院第六届微党课三等奖）		+1	
综合性比赛（浙江师范大学第二届“立德树人 以德育人”研究生征文大赛三等奖）	 +2			
综合性比赛（浙江师范大学“学四史，读经典”系列活动之书评征集评选活动入围奖）		+0.5		
综合性比赛（职业生涯规划大赛 参赛+0.5
</t>
        </r>
      </text>
    </comment>
    <comment ref="F379" authorId="199">
      <text>
        <r>
          <rPr>
            <sz val="11"/>
            <color indexed="8"/>
            <rFont val="等线"/>
            <family val="2"/>
            <scheme val="minor"/>
          </rPr>
          <t xml:space="preserve">一只傻包子: 杨波波: 志愿者时数（55.5） 4;
荣誉加分（2021-2022教师教育学院研究生文明寝室成员，桃源23幢504成员）  3
</t>
        </r>
      </text>
    </comment>
    <comment ref="M379" authorId="200">
      <text>
        <r>
          <rPr>
            <sz val="11"/>
            <color indexed="8"/>
            <rFont val="等线"/>
            <family val="2"/>
            <scheme val="minor"/>
          </rPr>
          <t xml:space="preserve">一只傻包子: 杨波波: （研究生“服务省域战略 助力共同富裕建设”专项课题立项，负责人） ;+2.5
科研（教师教育学院第九期院级课题结题《电子游戏中的历史元素对高中学生历史学习的影响》，成员） 0.625
科研（教师教育学院第十期院级课题立项《提高初中历史课堂实效性研究》，成员）0.625
</t>
        </r>
      </text>
    </comment>
    <comment ref="O379" authorId="201">
      <text>
        <r>
          <rPr>
            <sz val="11"/>
            <color indexed="8"/>
            <rFont val="等线"/>
            <family val="2"/>
            <scheme val="minor"/>
          </rPr>
          <t xml:space="preserve">一只傻包子: 杨波波: （学科竞赛：2022年浙江师范大学校赛-浙江省第十届大学生广告创意设计竞赛：“普信女“的自我修养 ：一等奖：成员）5; 
科研（学科竞赛：2022年浙江师范大学校赛-浙江省第十届大学生广告创意设计竞赛：非常行动者：二等奖：成员） 4;
</t>
        </r>
      </text>
    </comment>
    <comment ref="U379" authorId="202">
      <text>
        <r>
          <rPr>
            <sz val="11"/>
            <color indexed="8"/>
            <rFont val="等线"/>
            <family val="2"/>
            <scheme val="minor"/>
          </rPr>
          <t xml:space="preserve">一只傻包子: 浙江师范大学教师教育学院微团课大赛二等奖1
中国大学生广告艺术节学院奖入围奖0.5;                                    浙江师范大学第二届“立德树人 以德育人”研究生征文大赛 参赛0.5
职业生涯规划大赛 参赛0.5
</t>
        </r>
      </text>
    </comment>
    <comment ref="F380" authorId="203">
      <text>
        <r>
          <rPr>
            <sz val="11"/>
            <color indexed="8"/>
            <rFont val="等线"/>
            <family val="2"/>
            <scheme val="minor"/>
          </rPr>
          <t xml:space="preserve">一只傻包子: 吴事小神仙: 志愿者时数（55.5） 4;
荣誉加分（2021-2022教师教育学院研究生文明寝室成员，桃源23幢504成员）  3
</t>
        </r>
      </text>
    </comment>
    <comment ref="M380" authorId="204">
      <text>
        <r>
          <rPr>
            <sz val="11"/>
            <color indexed="8"/>
            <rFont val="等线"/>
            <family val="2"/>
            <scheme val="minor"/>
          </rPr>
          <t>一只傻包子: 吴事小神仙: （研究生“服务省域战略 助力共同富裕建设”专项课题立项，成员） 1.25;
科研（教师教育学院第九期院级课题结题《电子游戏中的历史元素对高中学生历史学习的影响》，负责人） 1.25
科研（教师教育学院第十期院级课题立项《提高初中历史课堂实效性研究》，负责人）1.25
科研（教师教育学院第十期院级课题立项《核心素养视角下高中历史个性化作业研究》，成员）0.625</t>
        </r>
      </text>
    </comment>
    <comment ref="O380" authorId="205">
      <text>
        <r>
          <rPr>
            <sz val="11"/>
            <color indexed="8"/>
            <rFont val="等线"/>
            <family val="2"/>
            <scheme val="minor"/>
          </rPr>
          <t>一只傻包子: 吴事小神仙: （学科竞赛：2022年浙江师范大学校赛-浙江省第十届大学生广告创意设计竞赛：“普信女“的自我修养 ：一等奖：负责人）10; 
科研（学科竞赛：2022年浙江师范大学校赛-浙江省第十届大学生广告创意设计竞赛：非常行动者：二等奖：负责人） 8;
科研（学科竞赛：2022年浙江师范大学校赛-浙江省第十届大学生广告创意设计竞赛：效得漂亮：三等奖：成员）+2.5</t>
        </r>
      </text>
    </comment>
    <comment ref="U380" authorId="206">
      <text>
        <r>
          <rPr>
            <sz val="11"/>
            <color indexed="8"/>
            <rFont val="等线"/>
            <family val="2"/>
            <scheme val="minor"/>
          </rPr>
          <t>一只傻包子: 吴事小神仙: 浙江师范大学“学四史，读经典”系列活动之书评征集评选活动优秀奖1;
综合性比赛（浙江师范大学“歌咏六力，诗育人文”主题诗歌作品征集大赛个人组三等奖）1; 
综合性比赛（浙江师范大学“学四史，书经典”系列活动之“四史”书目阅读和书评征集评选大赛三等奖） 1;
综合性比赛（“应急科普华夏行”2021大学生火灾应对技能竞赛二等奖） 1.5
综合性比赛（2021年大学生健康科普知识竞赛一等奖，2
综合性比赛（“应急科普华夏行”2021大学生公共卫生科普竞赛 二等奖），1.5
综合性比赛（浙江师范大学元宵节摄影绘画书法大赛参赛），0.5
综合性比赛（浙江师范大学“百年风华·浙里光影”主题摄影比赛三等奖）1</t>
        </r>
      </text>
    </comment>
    <comment ref="F381" authorId="207">
      <text>
        <r>
          <rPr>
            <sz val="11"/>
            <color indexed="8"/>
            <rFont val="等线"/>
            <family val="2"/>
            <scheme val="minor"/>
          </rPr>
          <t xml:space="preserve">一只傻包子: 吴事小神仙: 志愿者时数（37.4小时）4; 
荣誉加分（2021-2022教师教育学院研究生文明寝室成员，桃源23幢504成员） 3
</t>
        </r>
      </text>
    </comment>
    <comment ref="M381" authorId="208">
      <text>
        <r>
          <rPr>
            <sz val="11"/>
            <color indexed="8"/>
            <rFont val="等线"/>
            <family val="2"/>
            <scheme val="minor"/>
          </rPr>
          <t xml:space="preserve">一只傻包子: 吴事小神仙: 科研（研究生“服务省域战略 助力共同富裕建设”专项课题立项，成员） 1.25
科研（教师教育学院第十期院级课题立项《核心素养视角下高中历史个性化作业研究》，负责人） 1.25
</t>
        </r>
      </text>
    </comment>
    <comment ref="U381" authorId="209">
      <text>
        <r>
          <rPr>
            <sz val="11"/>
            <color indexed="8"/>
            <rFont val="等线"/>
            <family val="2"/>
            <scheme val="minor"/>
          </rPr>
          <t xml:space="preserve">一只傻包子: 吴事小神仙: 综合性比赛（中国大学生广告艺术节学院奖入围奖） 0.5; 
综合性比赛（职业生涯规划大赛 参赛） 0.5;
综合性比赛（天池大数据竞赛 参赛） 0.5
</t>
        </r>
      </text>
    </comment>
    <comment ref="F382" authorId="210">
      <text>
        <r>
          <rPr>
            <sz val="11"/>
            <color indexed="8"/>
            <rFont val="等线"/>
            <family val="2"/>
            <scheme val="minor"/>
          </rPr>
          <t xml:space="preserve">一只傻包子: 夏天来了可以吃冰激凌: 1.志愿服务（28小时）+ 3
2.荣誉加分（2021-2022教师教育学院研究生最美寝室、文明寝室成员，桃源23幢503）+5
夏天来了可以吃冰激凌: 3.学生工作（团支书，考核合格）+6
</t>
        </r>
      </text>
    </comment>
    <comment ref="M382" authorId="211">
      <text>
        <r>
          <rPr>
            <sz val="11"/>
            <color indexed="8"/>
            <rFont val="等线"/>
            <family val="2"/>
            <scheme val="minor"/>
          </rPr>
          <t xml:space="preserve">一只傻包子: 夏天来了可以吃冰激凌: 1.教师教育学院第十期院级课题立项《统编版高中历史教科书导言系统使用研究》，成员+0.625
2.教师教育学院第十期院级课题立项《新旧人教版高中历史必修教材世界古代史专题比较研究》负责人+1.25
</t>
        </r>
      </text>
    </comment>
    <comment ref="O382" authorId="212">
      <text>
        <r>
          <rPr>
            <sz val="11"/>
            <color indexed="8"/>
            <rFont val="等线"/>
            <family val="2"/>
            <scheme val="minor"/>
          </rPr>
          <t xml:space="preserve">一只傻包子: 夏天来了可以吃冰激凌: 浙江师范大学全日制教育硕士专业学位研究生学科教学（历史）组专业教学师范技能三等奖+5
</t>
        </r>
      </text>
    </comment>
    <comment ref="U382" authorId="213">
      <text>
        <r>
          <rPr>
            <sz val="11"/>
            <color indexed="8"/>
            <rFont val="等线"/>
            <family val="2"/>
            <scheme val="minor"/>
          </rPr>
          <t xml:space="preserve">一只傻包子: 夏天来了可以吃冰激凌: 1.应急科普华夏行”2021年大学生公共卫生科普竞赛一等奖，+2
2.2021年第二届全国大学生财经素养大赛初赛一等奖，+0.5
3.“应急科普华夏行”2021年大学生火灾应对技能竞赛二等奖，+1.5
</t>
        </r>
      </text>
    </comment>
    <comment ref="F383" authorId="214">
      <text>
        <r>
          <rPr>
            <sz val="11"/>
            <color indexed="8"/>
            <rFont val="等线"/>
            <family val="2"/>
            <scheme val="minor"/>
          </rPr>
          <t xml:space="preserve">一只傻包子: 一只傻包子: 1.志愿者时数（22小时）+2.25
</t>
        </r>
      </text>
    </comment>
    <comment ref="F384" authorId="215">
      <text>
        <r>
          <rPr>
            <sz val="11"/>
            <color indexed="8"/>
            <rFont val="等线"/>
            <family val="2"/>
            <scheme val="minor"/>
          </rPr>
          <t xml:space="preserve">一只傻包子: 一只傻包子: 1.志愿服务（500.5小时）+4	
2.2021—2022浙江师范大学志愿者行动先进个人，+8
</t>
        </r>
      </text>
    </comment>
    <comment ref="U384" authorId="216">
      <text>
        <r>
          <rPr>
            <sz val="11"/>
            <color indexed="8"/>
            <rFont val="等线"/>
            <family val="2"/>
            <scheme val="minor"/>
          </rPr>
          <t xml:space="preserve">一只傻包子: 一只傻包子: 1.校羽毛球赛团体一等奖，+2
2.2021年全国大学生急救技能竞赛初赛三等奖，+0.5
3.2021年全国大学生财经素养大赛初赛二等奖，+0.5
3.2021年全国大学生火灾应对技能竞赛三等奖，+1
</t>
        </r>
      </text>
    </comment>
    <comment ref="F385" authorId="217">
      <text>
        <r>
          <rPr>
            <sz val="11"/>
            <color indexed="8"/>
            <rFont val="等线"/>
            <family val="2"/>
            <scheme val="minor"/>
          </rPr>
          <t xml:space="preserve">一只傻包子: 吴事小神仙: 志愿服务（11小时） 0.875;
荣誉加分（2021-2022教师教育学院研究生最美寝室、文明寝室成员，桃源23幢503）5
</t>
        </r>
      </text>
    </comment>
    <comment ref="M385" authorId="218">
      <text>
        <r>
          <rPr>
            <sz val="11"/>
            <color indexed="8"/>
            <rFont val="等线"/>
            <family val="2"/>
            <scheme val="minor"/>
          </rPr>
          <t xml:space="preserve">一只傻包子: 吴事小神仙: 教师教育学院第九期院级课题结题《具身认知理论在中学历史教学的实践》，成员,0.625
</t>
        </r>
      </text>
    </comment>
    <comment ref="F386" authorId="219">
      <text>
        <r>
          <rPr>
            <sz val="11"/>
            <color indexed="8"/>
            <rFont val="等线"/>
            <family val="2"/>
            <scheme val="minor"/>
          </rPr>
          <t xml:space="preserve">一只傻包子: 一只傻包子: 1.志愿服务时间（0小时）-2
</t>
        </r>
      </text>
    </comment>
    <comment ref="F387" authorId="220">
      <text>
        <r>
          <rPr>
            <sz val="11"/>
            <color indexed="8"/>
            <rFont val="等线"/>
            <family val="2"/>
            <scheme val="minor"/>
          </rPr>
          <t xml:space="preserve">一只傻包子: 昕  : 志愿服务时间(19.5小时) +1.94
荣誉加分（2021-2022教师教育学院研究生文明寝室）+3
非机动车违停-2
</t>
        </r>
      </text>
    </comment>
    <comment ref="U387" authorId="221">
      <text>
        <r>
          <rPr>
            <sz val="11"/>
            <color indexed="8"/>
            <rFont val="等线"/>
            <family val="2"/>
            <scheme val="minor"/>
          </rPr>
          <t xml:space="preserve">一只傻包子: 昕  : 综合性比赛（2021年教师教育学院第九届“投篮之星”参赛） +0.5
综合性比赛（2021年全国大学生急救技能竞赛初赛二等奖） +0.5
</t>
        </r>
      </text>
    </comment>
    <comment ref="F388" authorId="222">
      <text>
        <r>
          <rPr>
            <sz val="11"/>
            <color indexed="8"/>
            <rFont val="等线"/>
            <family val="2"/>
            <scheme val="minor"/>
          </rPr>
          <t xml:space="preserve">一只傻包子: 昕  : 志愿者服务时间（20小时） +2
荣誉加分（2021-2022教师教育学院研究生文明寝室）+3
</t>
        </r>
      </text>
    </comment>
    <comment ref="O388" authorId="223">
      <text>
        <r>
          <rPr>
            <sz val="11"/>
            <color indexed="8"/>
            <rFont val="等线"/>
            <family val="2"/>
            <scheme val="minor"/>
          </rPr>
          <t xml:space="preserve">一只傻包子: 昕  : 学科竞赛（浙江师范大学全日制教育硕士专业学位研究生学科教学（历史）组专业教学师范技能二等奖） +8
</t>
        </r>
      </text>
    </comment>
    <comment ref="U388" authorId="224">
      <text>
        <r>
          <rPr>
            <sz val="11"/>
            <color indexed="8"/>
            <rFont val="等线"/>
            <family val="2"/>
            <scheme val="minor"/>
          </rPr>
          <t xml:space="preserve">一只傻包子: 昕  : 综合性比赛（2021年教师教育学院第九届“投篮之星”参赛） +0.5
</t>
        </r>
      </text>
    </comment>
    <comment ref="F389" authorId="225">
      <text>
        <r>
          <rPr>
            <sz val="11"/>
            <color indexed="8"/>
            <rFont val="等线"/>
            <family val="2"/>
            <scheme val="minor"/>
          </rPr>
          <t xml:space="preserve">一只傻包子: 杨波波: 志愿服务（47.1小时）	+4   "荣誉加分（2021-2022教师教育学院研究生文明寝室成员，桃源23幢506                   +3
</t>
        </r>
      </text>
    </comment>
    <comment ref="F390" authorId="226">
      <text>
        <r>
          <rPr>
            <sz val="11"/>
            <color indexed="8"/>
            <rFont val="等线"/>
            <family val="2"/>
            <scheme val="minor"/>
          </rPr>
          <t xml:space="preserve">一只傻包子: 杨波波: 志愿服务（20小时） +2
杨波波: 荣誉加分（2021-2022教师教育学院研究生文明寝室）	+3
</t>
        </r>
      </text>
    </comment>
    <comment ref="O390" authorId="227">
      <text>
        <r>
          <rPr>
            <sz val="11"/>
            <color indexed="8"/>
            <rFont val="等线"/>
            <family val="2"/>
            <scheme val="minor"/>
          </rPr>
          <t xml:space="preserve">杨波波: 学科竞赛（浙江师范大学全日制教育硕士专业学位研究生学科教学（历史）组专业教学师范技能三等奖)+5
</t>
        </r>
      </text>
    </comment>
    <comment ref="U390" authorId="228">
      <text>
        <r>
          <rPr>
            <sz val="11"/>
            <color indexed="8"/>
            <rFont val="等线"/>
            <family val="2"/>
            <scheme val="minor"/>
          </rPr>
          <t xml:space="preserve">一只傻包子: 杨波波: 综合性比赛（2021年全国大学生科学素质知识竞赛初赛三等奖）+0.5综合性比赛（浙江师范大学教师教育学院微团课大赛，参赛）+0.5
</t>
        </r>
      </text>
    </comment>
    <comment ref="F391" authorId="229">
      <text>
        <r>
          <rPr>
            <sz val="11"/>
            <color indexed="8"/>
            <rFont val="等线"/>
            <family val="2"/>
            <scheme val="minor"/>
          </rPr>
          <t xml:space="preserve">一只傻包子: 昕  : 学生工作（研206副班长，考核合格；教育硕士第三党支部宣传委员，考核合格）+6
志愿服务（24小时）+2.5
荣誉加分（2021-2022教师教育学院研究生文明寝室）+3
</t>
        </r>
      </text>
    </comment>
    <comment ref="O391" authorId="230">
      <text>
        <r>
          <rPr>
            <sz val="11"/>
            <color indexed="8"/>
            <rFont val="等线"/>
            <family val="2"/>
            <scheme val="minor"/>
          </rPr>
          <t xml:space="preserve">一只傻包子: 昕  : 学科竞赛（浙江师范大学全日制教育硕士专业学位研究生学科教学（历史）组专业教学师范技能一等奖)+10
</t>
        </r>
      </text>
    </comment>
    <comment ref="U391" authorId="231">
      <text>
        <r>
          <rPr>
            <sz val="11"/>
            <color indexed="8"/>
            <rFont val="等线"/>
            <family val="2"/>
            <scheme val="minor"/>
          </rPr>
          <t xml:space="preserve">一只傻包子: 昕  : 综合性比赛（第二届长三角历史学师范生“四史”教学技能大赛一等奖)+4
</t>
        </r>
      </text>
    </comment>
    <comment ref="F392" authorId="232">
      <text>
        <r>
          <rPr>
            <sz val="11"/>
            <color indexed="8"/>
            <rFont val="等线"/>
            <family val="2"/>
            <scheme val="minor"/>
          </rPr>
          <t xml:space="preserve">一只傻包子: 一只傻包子: 1.志愿服服务（22小时）+2.25
</t>
        </r>
      </text>
    </comment>
    <comment ref="M392" authorId="233">
      <text>
        <r>
          <rPr>
            <sz val="11"/>
            <color indexed="8"/>
            <rFont val="等线"/>
            <family val="2"/>
            <scheme val="minor"/>
          </rPr>
          <t xml:space="preserve">一只傻包子: 一只傻包子: 1.教师教育学院第十期院级课题立项《统编版高中历史教科书导言系统使用研究》，负责人+1.25
2.教师教育学院第十期院级课题立项《新旧人教版高中历史必修教材世界古代史专题比较研究》，成员+0.625
</t>
        </r>
      </text>
    </comment>
    <comment ref="O392" authorId="234">
      <text>
        <r>
          <rPr>
            <sz val="11"/>
            <color indexed="8"/>
            <rFont val="等线"/>
            <family val="2"/>
            <scheme val="minor"/>
          </rPr>
          <t xml:space="preserve">一只傻包子: 一只傻包子: 1.浙江师范大学全日制教育硕士专业学位研究生学科教学（历史）组专业教学师范技能三等奖+5
</t>
        </r>
      </text>
    </comment>
    <comment ref="U392" authorId="235">
      <text>
        <r>
          <rPr>
            <sz val="11"/>
            <color indexed="8"/>
            <rFont val="等线"/>
            <family val="2"/>
            <scheme val="minor"/>
          </rPr>
          <t xml:space="preserve">一只傻包子: 一只傻包子: 1.2021“乡村振兴”知识竞赛一等奖+2
2.2022智慧中国杯大学生学习“全国两会”知识竞赛一等奖+2
3.2021第二届全国大学生财经素养大赛初赛二等奖+0.5
</t>
        </r>
      </text>
    </comment>
    <comment ref="F393" authorId="236">
      <text>
        <r>
          <rPr>
            <sz val="11"/>
            <color indexed="8"/>
            <rFont val="等线"/>
            <family val="2"/>
            <scheme val="minor"/>
          </rPr>
          <t xml:space="preserve">一只傻包子: 杨波波: 志愿服务（38.1小时）	+4		
"荣誉加分（2021-2022教师教育学院研究生文明寝室成员，桃源23幢506）			+3	"
</t>
        </r>
      </text>
    </comment>
    <comment ref="O393" authorId="237">
      <text>
        <r>
          <rPr>
            <sz val="11"/>
            <color indexed="8"/>
            <rFont val="等线"/>
            <family val="2"/>
            <scheme val="minor"/>
          </rPr>
          <t xml:space="preserve">杨波波: 学科竞赛（浙江师范大学全日制教育硕士专业学位研究生学科教学（历史）组专业教学师范技能二等奖） +8
</t>
        </r>
      </text>
    </comment>
    <comment ref="U393" authorId="238">
      <text>
        <r>
          <rPr>
            <sz val="11"/>
            <color indexed="8"/>
            <rFont val="等线"/>
            <family val="2"/>
            <scheme val="minor"/>
          </rPr>
          <t xml:space="preserve">一只傻包子: 杨波波: 综合性比赛（浙江师范大学教师教育学院微团课大赛三等奖）+0.5
</t>
        </r>
      </text>
    </comment>
    <comment ref="F394" authorId="239">
      <text>
        <r>
          <rPr>
            <sz val="11"/>
            <color rgb="FF000000"/>
            <rFont val="等线"/>
            <family val="4"/>
            <charset val="134"/>
          </rPr>
          <t>一只傻包子</t>
        </r>
        <r>
          <rPr>
            <sz val="11"/>
            <color rgb="FF000000"/>
            <rFont val="等线"/>
            <family val="4"/>
            <charset val="134"/>
          </rPr>
          <t xml:space="preserve">: Taylor: </t>
        </r>
        <r>
          <rPr>
            <sz val="11"/>
            <color rgb="FF000000"/>
            <rFont val="等线"/>
            <family val="4"/>
            <charset val="134"/>
          </rPr>
          <t>志愿服务（</t>
        </r>
        <r>
          <rPr>
            <sz val="11"/>
            <color rgb="FF000000"/>
            <rFont val="等线"/>
            <family val="4"/>
            <charset val="134"/>
          </rPr>
          <t>20</t>
        </r>
        <r>
          <rPr>
            <sz val="11"/>
            <color rgb="FF000000"/>
            <rFont val="等线"/>
            <family val="4"/>
            <charset val="134"/>
          </rPr>
          <t>小时）</t>
        </r>
        <r>
          <rPr>
            <sz val="11"/>
            <color rgb="FF000000"/>
            <rFont val="等线"/>
            <family val="4"/>
            <charset val="134"/>
          </rPr>
          <t xml:space="preserve">
</t>
        </r>
        <r>
          <rPr>
            <sz val="11"/>
            <color rgb="FF000000"/>
            <rFont val="等线"/>
            <family val="4"/>
            <charset val="134"/>
          </rPr>
          <t xml:space="preserve">
</t>
        </r>
      </text>
    </comment>
    <comment ref="F395" authorId="240">
      <text>
        <r>
          <rPr>
            <sz val="11"/>
            <color indexed="8"/>
            <rFont val="等线"/>
            <family val="2"/>
            <scheme val="minor"/>
          </rPr>
          <t>一只傻包子: Taylor: 志愿服务53.7小时+4</t>
        </r>
      </text>
    </comment>
    <comment ref="M395" authorId="241">
      <text>
        <r>
          <rPr>
            <sz val="11"/>
            <color indexed="8"/>
            <rFont val="等线"/>
            <family val="2"/>
            <scheme val="minor"/>
          </rPr>
          <t xml:space="preserve">一只傻包子: Taylor: 课题：
1.参与浙江师范大学研究生“服务省域战略 助力共同富裕建设”专项课题（立项）+1.25
2.课题：参与2020年度浙江省教育厅一般科研项目（结题）+2.5
3.课题：参与2021年浙江省大学生科技创新活动计划（新苗人才计划）项目成员+1.25
</t>
        </r>
      </text>
    </comment>
    <comment ref="N395" authorId="242">
      <text>
        <r>
          <rPr>
            <sz val="11"/>
            <color indexed="8"/>
            <rFont val="等线"/>
            <family val="2"/>
            <scheme val="minor"/>
          </rPr>
          <t xml:space="preserve">一只傻包子: Taylor: 
科研（“Research on Influential Factors of Satisfaction for Residents in Unit Communities-Taking Ningbo City as an Example”，发表于《Sustainability》权威期刊A，并列一作）+60
</t>
        </r>
      </text>
    </comment>
    <comment ref="O395" authorId="243">
      <text>
        <r>
          <rPr>
            <sz val="11"/>
            <color indexed="8"/>
            <rFont val="等线"/>
            <family val="2"/>
            <scheme val="minor"/>
          </rPr>
          <t>一只傻包子: Taylor: 
1.学科竞赛：第十三届中国大学生服务外包创新创业大赛创业实践类三等奖成员+10 
2.学科竞赛：第七届中国互联网+国际赛道国赛金奖第一完成人30 
3.学科竞赛：第八届浙江省互联网+创新创业大赛红旅创意组金奖成员+10 
4.科研（学科竞赛：浙江省第十三届“挑战杯”建设银行大学生创业计划竞赛铜奖，排名1/10）+10
5.科研（学科竞赛：浙江师范大学2021年大学生创新创业大赛银奖，排名1/8）+8
6.科研（学科竞赛：浙江师范大学第十一届“挑战杯”大学生创业计划竞赛二等奖，排名1/8)+8
7.科研（学科竞赛：浙江师范大学教育硕士研究生教学技能大赛学科教学（思政）组三等奖）+5
8.科研（学科竞赛：浙江省首届师范类大学生创新创业大赛铜奖，排名1/9）+5</t>
        </r>
      </text>
    </comment>
    <comment ref="F396" authorId="244">
      <text>
        <r>
          <rPr>
            <sz val="11"/>
            <color indexed="8"/>
            <rFont val="等线"/>
            <family val="2"/>
            <scheme val="minor"/>
          </rPr>
          <t xml:space="preserve">一只傻包子: Taylor:
1. 教育硕士研究生第三党支部党支书，考核优秀+9 
2.院党员之家发展规划工作组组长，考核优秀+4.5 
3.校优秀党建工作者+8 
4.志愿者44.1h+4
</t>
        </r>
      </text>
    </comment>
    <comment ref="M396" authorId="245">
      <text>
        <r>
          <rPr>
            <sz val="11"/>
            <color indexed="8"/>
            <rFont val="等线"/>
            <family val="2"/>
            <scheme val="minor"/>
          </rPr>
          <t xml:space="preserve">一只傻包子: Taylor: 
1.浙江师范大学第十二期党建课题《以“四重”要求推进高校基层学生党支部标准化建设——以浙江师范大学为例》已结题，负责人+5 2.第十期院级课题《高中思想政治课“综合探究”教学策略研究》立项，成员+0.625
3.第十期院级课题《基于概念地图的深度学习研究——以高中政治课程为例》立项，负责人+1.25
</t>
        </r>
      </text>
    </comment>
    <comment ref="U396" authorId="246">
      <text>
        <r>
          <rPr>
            <sz val="11"/>
            <color indexed="8"/>
            <rFont val="等线"/>
            <family val="2"/>
            <scheme val="minor"/>
          </rPr>
          <t>一只傻包子: Taylor: 1.2021-2022年度党员先锋岗先进个人+1.5 
2.教师教育学院第三十期“相关斋”茶座，参与+0.5 3.浙江师范大学教师教育学院2022学年微团课大赛二等奖+1
4.2021年大学生健康科普知识竞赛+0.5 
5.第六届全国大学生预防艾滋病知识竞赛+0.5
6.综合性比赛（第三届全国大学生语言文字能力大赛，三等奖）+0.5</t>
        </r>
      </text>
    </comment>
    <comment ref="F397" authorId="247">
      <text>
        <r>
          <rPr>
            <sz val="11"/>
            <color indexed="8"/>
            <rFont val="等线"/>
            <family val="2"/>
            <scheme val="minor"/>
          </rPr>
          <t xml:space="preserve">一只傻包子: Taylor: 1.志愿者（496h）+4
Taylor: 2.最美寝室+5
Taylor: 3.志愿者先进个人+8
</t>
        </r>
      </text>
    </comment>
    <comment ref="O397" authorId="248">
      <text>
        <r>
          <rPr>
            <sz val="11"/>
            <color indexed="8"/>
            <rFont val="等线"/>
            <family val="2"/>
            <scheme val="minor"/>
          </rPr>
          <t xml:space="preserve">一只傻包子: Taylor: 1.浙江师范大学全日制教育硕士专业学位研究生学科教学（思政）组专业教学技能大赛一等奖+10
</t>
        </r>
      </text>
    </comment>
    <comment ref="U397" authorId="249">
      <text>
        <r>
          <rPr>
            <sz val="11"/>
            <color indexed="8"/>
            <rFont val="等线"/>
            <family val="2"/>
            <scheme val="minor"/>
          </rPr>
          <t>一只傻包子: Taylor: 1.浙江师范大学教师教育学院第六届党课大赛，参赛）+0.5 2.2021年第十二届国学文化主题征文活动，参赛+0.5 3.浙江师范大学教师教育学院2022学年微团课大赛二等奖+1</t>
        </r>
      </text>
    </comment>
    <comment ref="F398" authorId="250">
      <text>
        <r>
          <rPr>
            <sz val="11"/>
            <color indexed="8"/>
            <rFont val="等线"/>
            <family val="2"/>
            <scheme val="minor"/>
          </rPr>
          <t xml:space="preserve">一只傻包子: Taylor: 1.志愿者51.2小时+4 2.最美寝室+5
</t>
        </r>
      </text>
    </comment>
    <comment ref="M398" authorId="0">
      <text>
        <r>
          <rPr>
            <b/>
            <sz val="9"/>
            <color indexed="81"/>
            <rFont val="宋体"/>
            <family val="3"/>
            <charset val="134"/>
          </rPr>
          <t>丫:</t>
        </r>
        <r>
          <rPr>
            <sz val="9"/>
            <color indexed="81"/>
            <rFont val="宋体"/>
            <family val="3"/>
            <charset val="134"/>
          </rPr>
          <t xml:space="preserve">
1.教育学院第九期课题+1.25</t>
        </r>
      </text>
    </comment>
    <comment ref="U398" authorId="251">
      <text>
        <r>
          <rPr>
            <sz val="11"/>
            <color indexed="8"/>
            <rFont val="等线"/>
            <family val="2"/>
            <scheme val="minor"/>
          </rPr>
          <t xml:space="preserve">一只傻包子: Taylor: 1.院级第六届微团课大赛+0.5
</t>
        </r>
      </text>
    </comment>
    <comment ref="F399" authorId="252">
      <text>
        <r>
          <rPr>
            <sz val="11"/>
            <color indexed="8"/>
            <rFont val="等线"/>
            <family val="2"/>
            <scheme val="minor"/>
          </rPr>
          <t xml:space="preserve">一只傻包子: Taylor: 1.志愿者51.2小时+4
Taylor: 2.最美寝室+5
</t>
        </r>
      </text>
    </comment>
    <comment ref="M399" authorId="253">
      <text>
        <r>
          <rPr>
            <sz val="11"/>
            <color indexed="8"/>
            <rFont val="等线"/>
            <family val="2"/>
            <scheme val="minor"/>
          </rPr>
          <t xml:space="preserve">一只傻包子: Taylor: 1. 第十期院级课题负责人+1.25
Taylor: 2.第十期院级课题成员立项+0.625
</t>
        </r>
      </text>
    </comment>
    <comment ref="O399" authorId="254">
      <text>
        <r>
          <rPr>
            <sz val="11"/>
            <color indexed="8"/>
            <rFont val="等线"/>
            <family val="2"/>
            <scheme val="minor"/>
          </rPr>
          <t xml:space="preserve">一只傻包子: Taylor: 浙师大师范生技能大赛三等奖+5
</t>
        </r>
      </text>
    </comment>
    <comment ref="U399" authorId="255">
      <text>
        <r>
          <rPr>
            <sz val="11"/>
            <color indexed="8"/>
            <rFont val="等线"/>
            <family val="2"/>
            <scheme val="minor"/>
          </rPr>
          <t xml:space="preserve">一只傻包子: Taylor: 1.元宵节摄影绘画书法大赛参赛+0.5
</t>
        </r>
      </text>
    </comment>
    <comment ref="F400" authorId="256">
      <text>
        <r>
          <rPr>
            <sz val="11"/>
            <color indexed="8"/>
            <rFont val="等线"/>
            <family val="2"/>
            <scheme val="minor"/>
          </rPr>
          <t xml:space="preserve">一只傻包子: Taylor: 1.研会就业发展部负责人考核优秀+9
Taylor: 2.志愿者44小时+4
Taylor: 3.最美寝室+5
Taylor: 4.志愿者先进个人+8
</t>
        </r>
      </text>
    </comment>
    <comment ref="M400" authorId="257">
      <text>
        <r>
          <rPr>
            <sz val="11"/>
            <color indexed="8"/>
            <rFont val="等线"/>
            <family val="2"/>
            <scheme val="minor"/>
          </rPr>
          <t>Taylor: 
1.教育学院第十期课题立项负责人+1.25
2.马克思主义学院第五期大学生课外学术活动课题《从反基础主义到新实用主义——罗蒂知识论探析》立项，成员+0.625
3.教师教育学院第九期课题《革命文化融入高中思政课教学研究——以金华市6所普通高中为例》已结题，成员+0.625
4.浙江师范大学第十二期党建课题《高中思想政治课传播中国共产党革命精神研究—以浙江省30所普通高中为例》已结题，+2.5</t>
        </r>
      </text>
    </comment>
    <comment ref="N400" authorId="258">
      <text>
        <r>
          <rPr>
            <sz val="11"/>
            <color indexed="8"/>
            <rFont val="等线"/>
            <family val="2"/>
            <scheme val="minor"/>
          </rPr>
          <t xml:space="preserve">一只傻包子: Taylor: 1.教师教育学院第九期课题《革命文化融入高中思政课教学研究——以金华市6所普通高中为例》已结题，成员+0.625
Taylor: 2.浙江师范大学第十二期党建课题《高中思想政治课传播中国共产党革命精神研究—以浙江省30所普通高中为例》已结题，+2.5
</t>
        </r>
      </text>
    </comment>
    <comment ref="O400" authorId="259">
      <text>
        <r>
          <rPr>
            <sz val="11"/>
            <color indexed="8"/>
            <rFont val="等线"/>
            <family val="2"/>
            <scheme val="minor"/>
          </rPr>
          <t xml:space="preserve">一只傻包子: Taylor: 1.浙江师范大学全日制教育硕士专业学位研究生学科教学（思政）组专业教学师范技能一等奖+10
</t>
        </r>
      </text>
    </comment>
    <comment ref="U400" authorId="260">
      <text>
        <r>
          <rPr>
            <sz val="11"/>
            <color indexed="8"/>
            <rFont val="等线"/>
            <family val="2"/>
            <scheme val="minor"/>
          </rPr>
          <t xml:space="preserve">一只傻包子: Taylor: 1.浙江师范大学教师教育学院第六届微党课大赛三等奖+1
Taylor: 2.浙江师范大学教师教育学院2022学年微团课大赛三等奖+0.5
Taylor: 3.2021年第十二届国学文化节主题征文活动，参赛+0.5
Taylor: 4.教师教育学院第三十一期“相关斋”茶座，参与+0.5
5.2021-2022年度党员先锋岗先进个人+1.5
</t>
        </r>
      </text>
    </comment>
    <comment ref="F401" authorId="261">
      <text>
        <r>
          <rPr>
            <sz val="11"/>
            <color indexed="8"/>
            <rFont val="等线"/>
            <family val="2"/>
            <scheme val="minor"/>
          </rPr>
          <t xml:space="preserve">一只傻包子: Taylor: 1.文明寝室+3
Taylor: 2.志愿者36小时+4
</t>
        </r>
      </text>
    </comment>
    <comment ref="M401" authorId="0">
      <text>
        <r>
          <rPr>
            <b/>
            <sz val="9"/>
            <color indexed="81"/>
            <rFont val="宋体"/>
            <family val="3"/>
            <charset val="134"/>
          </rPr>
          <t>丫:</t>
        </r>
        <r>
          <rPr>
            <sz val="9"/>
            <color indexed="81"/>
            <rFont val="宋体"/>
            <family val="3"/>
            <charset val="134"/>
          </rPr>
          <t xml:space="preserve">
 教师教育学院第九期课题《系统论视域下思政课一体化建设的研究》已结题，成员+0.625</t>
        </r>
      </text>
    </comment>
    <comment ref="F402" authorId="262">
      <text>
        <r>
          <rPr>
            <sz val="11"/>
            <color indexed="8"/>
            <rFont val="等线"/>
            <family val="2"/>
            <scheme val="minor"/>
          </rPr>
          <t xml:space="preserve">一只傻包子: Taylor: 1.文明寝室+3
Taylor: 2.志愿者36小时+4
</t>
        </r>
      </text>
    </comment>
    <comment ref="M402" authorId="0">
      <text>
        <r>
          <rPr>
            <b/>
            <sz val="9"/>
            <color indexed="81"/>
            <rFont val="宋体"/>
            <family val="3"/>
            <charset val="134"/>
          </rPr>
          <t>丫:</t>
        </r>
        <r>
          <rPr>
            <sz val="9"/>
            <color indexed="81"/>
            <rFont val="宋体"/>
            <family val="3"/>
            <charset val="134"/>
          </rPr>
          <t xml:space="preserve">
教师教育学院第九期课题《系统论视域下思政课一体化建设的研究》已结题，成员+0.625</t>
        </r>
      </text>
    </comment>
    <comment ref="N402" authorId="263">
      <text>
        <r>
          <rPr>
            <sz val="11"/>
            <color indexed="8"/>
            <rFont val="等线"/>
            <family val="2"/>
            <scheme val="minor"/>
          </rPr>
          <t xml:space="preserve">论文《指向政治认同的议题式教学实施策略》发表于《中学政治教学参考》，二级期刊，与导师合作的第二作者+20
</t>
        </r>
      </text>
    </comment>
    <comment ref="O402" authorId="264">
      <text>
        <r>
          <rPr>
            <sz val="11"/>
            <color indexed="8"/>
            <rFont val="等线"/>
            <family val="2"/>
            <scheme val="minor"/>
          </rPr>
          <t xml:space="preserve">一只傻包子: Taylor: 1.学科竞赛（浙江师范大学全日制教育硕士专业学位研究生学科教学（思政）专业教学技能大赛二等奖）+8
</t>
        </r>
      </text>
    </comment>
    <comment ref="U402" authorId="265">
      <text>
        <r>
          <rPr>
            <sz val="11"/>
            <color indexed="8"/>
            <rFont val="等线"/>
            <family val="2"/>
            <scheme val="minor"/>
          </rPr>
          <t xml:space="preserve">一只傻包子: Taylor: 1.第二届全国高中思想政治议题式教学设计大赛二等奖+1.5
</t>
        </r>
      </text>
    </comment>
    <comment ref="F403" authorId="266">
      <text>
        <r>
          <rPr>
            <sz val="11"/>
            <color indexed="8"/>
            <rFont val="等线"/>
            <family val="2"/>
            <scheme val="minor"/>
          </rPr>
          <t xml:space="preserve">一只傻包子: Taylor: 1.志愿者20小时+2
Taylor: 2.文明寝室+3
</t>
        </r>
      </text>
    </comment>
    <comment ref="F404" authorId="267">
      <text>
        <r>
          <rPr>
            <sz val="11"/>
            <color indexed="8"/>
            <rFont val="等线"/>
            <family val="2"/>
            <scheme val="minor"/>
          </rPr>
          <t xml:space="preserve">一只傻包子: Moon.  : 志愿服务➕4
文明寝室+3
</t>
        </r>
      </text>
    </comment>
    <comment ref="M404" authorId="0">
      <text>
        <r>
          <rPr>
            <b/>
            <sz val="9"/>
            <color indexed="81"/>
            <rFont val="宋体"/>
            <family val="3"/>
            <charset val="134"/>
          </rPr>
          <t>丫:</t>
        </r>
        <r>
          <rPr>
            <sz val="9"/>
            <color indexed="81"/>
            <rFont val="宋体"/>
            <family val="3"/>
            <charset val="134"/>
          </rPr>
          <t xml:space="preserve">
一只傻包子: 科研（教师教育学院第九期课题《系统论视域下思政课一体化建设的研究》已结题，负责人）+1.25</t>
        </r>
      </text>
    </comment>
    <comment ref="O404" authorId="268">
      <text>
        <r>
          <rPr>
            <sz val="11"/>
            <color indexed="8"/>
            <rFont val="等线"/>
            <family val="2"/>
            <scheme val="minor"/>
          </rPr>
          <t xml:space="preserve">Moon.💫: 2021年浙江师范大学学科教学思政组教学技能竞赛二等奖➕8
</t>
        </r>
      </text>
    </comment>
    <comment ref="U404" authorId="269">
      <text>
        <r>
          <rPr>
            <sz val="11"/>
            <color indexed="8"/>
            <rFont val="等线"/>
            <family val="2"/>
            <scheme val="minor"/>
          </rPr>
          <t xml:space="preserve">一只傻包子:
综合性比赛（第二届全国高中思想政治议题式教学设计大赛特等奖）+2 
综合性比赛（2021年第十二届国学文化节主题征文活动，参赛）+0.5 
综合性比赛（浙江师范大学教师教育学院第六届微党课大赛三等奖）+1 
综合性比赛（浙江师范大学教师教育学院2022学年微团课大赛，参赛）+0.5 
荣誉加分（2021—2022年度考研帮扶岗“优秀服务奖”）+1.5
</t>
        </r>
      </text>
    </comment>
    <comment ref="F405" authorId="270">
      <text>
        <r>
          <rPr>
            <sz val="11"/>
            <color indexed="8"/>
            <rFont val="等线"/>
            <family val="2"/>
            <scheme val="minor"/>
          </rPr>
          <t xml:space="preserve">一只傻包子: Moon.  : 志愿服务➕2 文明寝室➕3
</t>
        </r>
      </text>
    </comment>
    <comment ref="O405" authorId="271">
      <text>
        <r>
          <rPr>
            <sz val="11"/>
            <color indexed="8"/>
            <rFont val="等线"/>
            <family val="2"/>
            <scheme val="minor"/>
          </rPr>
          <t xml:space="preserve">一只傻包子: （学科竞赛）浙江师范大学全日制教育硕士专业学位研究生教学技能大赛学科教学（思政）组三等奖+5
</t>
        </r>
      </text>
    </comment>
    <comment ref="U405" authorId="272">
      <text>
        <r>
          <rPr>
            <sz val="11"/>
            <color indexed="8"/>
            <rFont val="等线"/>
            <family val="2"/>
            <scheme val="minor"/>
          </rPr>
          <t xml:space="preserve">一只傻包子: （综合性比赛）篮球投篮比赛，参赛+0.5 综合性比赛（2022年第二届“防灾减灾科普先行应急科普竞赛一等奖）+2 综合性比赛（2022年第二届全国大学生心理知识大赛二等奖）+1.5 
</t>
        </r>
      </text>
    </comment>
    <comment ref="F406" authorId="273">
      <text>
        <r>
          <rPr>
            <sz val="11"/>
            <color indexed="8"/>
            <rFont val="等线"/>
            <family val="2"/>
            <scheme val="minor"/>
          </rPr>
          <t xml:space="preserve">一只傻包子: Moon.  : 志愿服务➕2
</t>
        </r>
      </text>
    </comment>
    <comment ref="M406" authorId="274">
      <text>
        <r>
          <rPr>
            <sz val="11"/>
            <color indexed="8"/>
            <rFont val="等线"/>
            <family val="2"/>
            <scheme val="minor"/>
          </rPr>
          <t>一只傻包子:  科研（教师教育学院第十期院级课题《新课程改革背景下思想政治学科项目化学习的研究》立项，负责人）+1.25 科研（教师教育学院第十期院级课题《庄子生死观对大学生生命教育的启示研究》立项，成员) +0.625
科研（教师教育学院第九期院级课题《推进绍兴市红色文化与高中政治课程融合的研究》，结题，负责人）+1.25</t>
        </r>
      </text>
    </comment>
    <comment ref="O406" authorId="275">
      <text>
        <r>
          <rPr>
            <sz val="11"/>
            <color indexed="8"/>
            <rFont val="等线"/>
            <family val="2"/>
            <scheme val="minor"/>
          </rPr>
          <t xml:space="preserve">一只傻包子: （学科竞赛）浙江师范大学第十一届“挑战杯”大学生创业计划竞赛三等奖，成员+2.5 （学科竞赛）2022浙江师范大学第十四届广告创意设计竞赛三等奖（成员）+2.5 （学科竞赛）浙江师范大学全日制教育硕士专业学位研究生教学技能大赛学科教学（思政）组二等奖+8
</t>
        </r>
      </text>
    </comment>
    <comment ref="U406" authorId="276">
      <text>
        <r>
          <rPr>
            <sz val="11"/>
            <color indexed="8"/>
            <rFont val="等线"/>
            <family val="2"/>
            <scheme val="minor"/>
          </rPr>
          <t xml:space="preserve">一只傻包子: 综合性比赛（2021年第二届全国大学生财经素养大赛初赛一等奖）+0.5 综合性比赛（2021大学生健康科普知识竞赛 一等奖）+2 综合性比赛（“应急科普华夏行”2021年大学生急救技能竞赛一等奖）+2
</t>
        </r>
      </text>
    </comment>
    <comment ref="F407" authorId="277">
      <text>
        <r>
          <rPr>
            <sz val="11"/>
            <color indexed="8"/>
            <rFont val="等线"/>
            <family val="2"/>
            <scheme val="minor"/>
          </rPr>
          <t xml:space="preserve">一只傻包子: Moon.  : 志愿服务➕4
文明寝室➕3
</t>
        </r>
      </text>
    </comment>
    <comment ref="M407" authorId="278">
      <text>
        <r>
          <rPr>
            <sz val="11"/>
            <color indexed="8"/>
            <rFont val="等线"/>
            <family val="2"/>
            <scheme val="minor"/>
          </rPr>
          <t xml:space="preserve">一只傻包子: +1.25 科研（教师教育学院第十期学生课外学术科技活动教育学课题立项《活动型学科课程的“活动误区”及优化路径》，成员）+0.625
科研（教师教育学院第九期院级课题结题《中小学思政课一体化下渗透生命教育的研究》，负责人）+1.25
</t>
        </r>
      </text>
    </comment>
    <comment ref="O407" authorId="279">
      <text>
        <r>
          <rPr>
            <sz val="11"/>
            <color indexed="8"/>
            <rFont val="等线"/>
            <family val="2"/>
            <scheme val="minor"/>
          </rPr>
          <t xml:space="preserve">一只傻包子: Administrator:
学科竞赛（浙江师范大学全日制教育硕士专业学位研究生教学技能大赛学科教学（思政）组三等奖）+5
</t>
        </r>
      </text>
    </comment>
    <comment ref="U407" authorId="280">
      <text>
        <r>
          <rPr>
            <sz val="11"/>
            <color indexed="8"/>
            <rFont val="等线"/>
            <family val="2"/>
            <scheme val="minor"/>
          </rPr>
          <t xml:space="preserve">一只傻包子: 
综合性比赛（浙江师范大学教师教育学院第九届微型党课大赛 参赛）+0.5 
综合性比赛（2021 年第十二届国学文化节系列活动之经典诗文通读大赛 参赛）+0.5 
综合性比赛（2021年教师教育学院第九届“投篮之星”比赛三等奖）+1 
综合性比赛（浙江师范大学"畅享知识盛宴 漫随书卷人生+0.5
综合性比赛（2021年党建百年经济知识竞赛三等奖）+1
综合性比赛（“2022年全国大学生乡村振兴知识科普暨青年乡村振兴短视频大赛”知识竞赛赛道一等奖）+2
综合性比赛（2021年大学生健康科普知识竞赛二等奖）+1.5
</t>
        </r>
      </text>
    </comment>
    <comment ref="F408" authorId="281">
      <text>
        <r>
          <rPr>
            <sz val="11"/>
            <color indexed="8"/>
            <rFont val="等线"/>
            <family val="2"/>
            <scheme val="minor"/>
          </rPr>
          <t xml:space="preserve">一只傻包子: Moon.  : 志愿服务➕4
文明寝室➕3
</t>
        </r>
      </text>
    </comment>
    <comment ref="M408" authorId="282">
      <text>
        <r>
          <rPr>
            <sz val="11"/>
            <color indexed="8"/>
            <rFont val="等线"/>
            <family val="2"/>
            <scheme val="minor"/>
          </rPr>
          <t xml:space="preserve">一只傻包子: （科研项目）第十期院级课题《新时代高职院校发展学生党员标准与质量现状研究——基于浙江省10所高职院校的调查》立项，成员+0.625
</t>
        </r>
      </text>
    </comment>
    <comment ref="O408" authorId="283">
      <text>
        <r>
          <rPr>
            <sz val="11"/>
            <color indexed="8"/>
            <rFont val="等线"/>
            <family val="2"/>
            <scheme val="minor"/>
          </rPr>
          <t xml:space="preserve">一只傻包子: （学科竞赛）浙江师范大学全日制教育硕士专业学位研究生教学技能大赛学科教学（思政）组二等奖+8
</t>
        </r>
      </text>
    </comment>
    <comment ref="U408" authorId="284">
      <text>
        <r>
          <rPr>
            <sz val="11"/>
            <color indexed="8"/>
            <rFont val="等线"/>
            <family val="2"/>
            <scheme val="minor"/>
          </rPr>
          <t xml:space="preserve">一只傻包子: （综合性比赛）篮球投篮比赛，参赛+0.5 综合性比赛（“应急科普华夏行”2021年大学生火灾应对技能竞赛一等奖）+2 综合性比赛（“应急科普华夏行”2021年大学生健康科普知识竞赛一等奖）+2 综合性比赛（2021 年第十二届国学文化节系列活动之经典诗文诵读大赛 参赛）+0.5
</t>
        </r>
      </text>
    </comment>
    <comment ref="F409" authorId="285">
      <text>
        <r>
          <rPr>
            <sz val="11"/>
            <color indexed="8"/>
            <rFont val="等线"/>
            <family val="2"/>
            <scheme val="minor"/>
          </rPr>
          <t xml:space="preserve">一只傻包子: Moon.  : 志愿服务➕4
文明寝室➕3
</t>
        </r>
      </text>
    </comment>
    <comment ref="M409" authorId="286">
      <text>
        <r>
          <rPr>
            <sz val="11"/>
            <color indexed="8"/>
            <rFont val="等线"/>
            <family val="2"/>
            <scheme val="minor"/>
          </rPr>
          <t>一只傻包子: 科研（教师教育学院第十期院级课题立项《庄子生死观对大学生生命教育的启示研究》，负责人)+1.25 科研（教师教育学院第十期院级课题立项《新课程改革背景下思想政治学科项目化学习的研究》，成员）+0.625
科研（教师教育学院第九期院级课题结题《推进绍兴市红色文化与高中政治课程融合的研究》，成员）+0.625</t>
        </r>
      </text>
    </comment>
    <comment ref="O409" authorId="287">
      <text>
        <r>
          <rPr>
            <sz val="11"/>
            <color indexed="8"/>
            <rFont val="等线"/>
            <family val="2"/>
            <scheme val="minor"/>
          </rPr>
          <t xml:space="preserve">一只傻包子: 科研（学科竞赛：浙江师范大学第十一届“挑战杯”大学生创业计划竞赛三等奖）成员+2.5 
科研（学科竞赛：2022年浙江师范大学第十四届大学生广告创意设计竞赛一等奖：“普信女”的自我修养，成员）+5  
科研（学科竞赛：2022年浙江师范大学第十四届大学生广告创意设计竞赛二等奖：非常行动者，成员）+4
科研（学科竞赛：2022年浙江师范大学第十四届大学生广告创意设计竞赛三等奖：效得漂亮，负责人）+5
</t>
        </r>
      </text>
    </comment>
    <comment ref="U409" authorId="288">
      <text>
        <r>
          <rPr>
            <sz val="11"/>
            <color indexed="8"/>
            <rFont val="等线"/>
            <family val="2"/>
            <scheme val="minor"/>
          </rPr>
          <t xml:space="preserve">一只傻包子:
1.综合性比赛（浙江师范大学“学四史，读经典”系列活动之书评征集评选活动入围奖）+1    
2.综合性比赛（浙江师范大学“乡音文创，匠心与你”方言文创作品征集大赛方言文化组二等奖）+1.5 
3.综合性比赛（浙江师范大学“歌咏六力，诗育人文”主题诗歌作品征集大赛个人组三等奖）+1 
4.应急科普华夏行”2021年大学生火灾应对技能竞赛一等奖+2
5.综合性比赛（“应急科普华夏行”2021年大学生公共卫生科普竞赛一等奖）+2
6.校职业生涯规划大赛 参赛+0.5
7.浙江师范大学“百年风华，浙里光影”摄影比赛+0.5
8.2021年大学生健康科普知识竞赛二等奖 +1.5
</t>
        </r>
      </text>
    </comment>
    <comment ref="F410" authorId="289">
      <text>
        <r>
          <rPr>
            <sz val="11"/>
            <color indexed="8"/>
            <rFont val="等线"/>
            <family val="2"/>
            <scheme val="minor"/>
          </rPr>
          <t xml:space="preserve">一只傻包子: Moon.  : 学习委员考核优秀➕6
研究会团支书的核心成员副会长➕4
志愿服务➕4
文明寝室➕3
校优秀团员➕8
院志愿活动先进个人➕4
</t>
        </r>
      </text>
    </comment>
    <comment ref="M410" authorId="290">
      <text>
        <r>
          <rPr>
            <sz val="11"/>
            <color indexed="8"/>
            <rFont val="等线"/>
            <family val="2"/>
            <scheme val="minor"/>
          </rPr>
          <t xml:space="preserve">一只傻包子: xyy:（科研项目）第十期院级课题《红船精神融入高中思想政治课教学研究——基于J市五所高中的调查》立项，负责人 +1.25		
（科研项目）第十期院级课题《初高中思想政治课文化自信教育内容教学衔接研究》立项，成员+0.625		
				（科研项目）第九期院级课题《大学生对工匠精神认同程度及影响因素研究——以浙江师范大学为例》结题，负责人+1.25  
（科研项目）第九期院级课题《幼儿教师对幼儿的教育发展评价实施现状研究——以浙江师范大学附属幼儿园为例》结题，成员+0.625
</t>
        </r>
      </text>
    </comment>
    <comment ref="O410" authorId="291">
      <text>
        <r>
          <rPr>
            <sz val="11"/>
            <color indexed="8"/>
            <rFont val="等线"/>
            <family val="2"/>
            <scheme val="minor"/>
          </rPr>
          <t xml:space="preserve">一只傻包子: xyy:（学科竞赛）十一届浙江师范大学挑战杯大学生创业计划竞赛三等奖，负责人 +5			
（学科竞赛）2021学年教师教育学院大学生职业生涯规划大赛优胜奖+1			
（学科竞赛）2022浙江师范大学第十四届广告创意设计竞赛“双A：遇见更飒的自己“二等奖（成员）	+4			
（学科竞赛）2022浙江师范大学第十四届广告创意设计竞赛“能量激活站——娃哈哈“三等奖（成员）+2.5
（学科竞赛）2022浙江师范大学第十四届广告创意设计竞赛“效得漂亮“三等奖（成员）+2.5
（学科竞赛）浙江师范大学全日制教育硕士专业学位研究生教学技能大赛学科教学（思政）组二等奖+8
</t>
        </r>
      </text>
    </comment>
    <comment ref="U410" authorId="292">
      <text>
        <r>
          <rPr>
            <sz val="11"/>
            <color indexed="8"/>
            <rFont val="等线"/>
            <family val="2"/>
            <scheme val="minor"/>
          </rPr>
          <t>一只傻包子: xyy:综合性比赛（教师教育学院《学习百年党史 弘扬红船精神》微团课大赛二等奖）+1	
2022年教师教育学院“教育薪火、浙里相传”文创设计大赛优胜奖+0.5	
浙江师范大学浙里逢春摄影大赛三等奖	+1	
综合性比赛（浙江师范大学“学四史读经典”系列活动之书评征集评选活动优胜奖	➕1
教师教育学院第九届微党课大赛二等奖 ➕1.5	 
2021-2022年度党员先锋岗活动先进个人 ➕1.5	 
乡村振兴知识竞赛一等奖 ➕2	 
2021大学生就业能力大赛一等奖）	➕2	 
应急科普华夏行“2021年大学生公共卫生科普竞赛二等奖➕1.5
综合性比赛（2021年第十二届国学文化节主题征文活动，参赛）+0.5
综合性比赛（浙江师范大学十四届翻译大赛，参赛）+0.5</t>
        </r>
      </text>
    </comment>
    <comment ref="F411" authorId="293">
      <text>
        <r>
          <rPr>
            <sz val="11"/>
            <color indexed="8"/>
            <rFont val="等线"/>
            <family val="2"/>
            <scheme val="minor"/>
          </rPr>
          <t xml:space="preserve">一只傻包子: Moon.  : 志愿活动➕4
文明寝室➕3
校志愿先进个人➕8
</t>
        </r>
      </text>
    </comment>
    <comment ref="M411" authorId="294">
      <text>
        <r>
          <rPr>
            <sz val="11"/>
            <color indexed="8"/>
            <rFont val="等线"/>
            <family val="2"/>
            <scheme val="minor"/>
          </rPr>
          <t xml:space="preserve">一只傻包子: xyy:
（科研项目）第十期院级课题《红船精神融入高中思想政治课教学研究——基于J市五所高中的调查》立项，成员+0.625		
（科研项目）第十期院级课题《初高中思想政治课文化自信教育内容教学衔接研究》立项，负责人+1.25	
		（科研项目）第九期院级课题《大学生对工匠精神认同程度及影响因素研究——以浙江师范大学为例》结题，成员+0.625
（科研项目）第九期院级课题《幼儿教师对幼儿的教育发展评价实施现状研究——以浙江师范大学附属幼儿园为例》结题，负责人+1.25 
</t>
        </r>
      </text>
    </comment>
    <comment ref="O411" authorId="295">
      <text>
        <r>
          <rPr>
            <sz val="11"/>
            <color indexed="8"/>
            <rFont val="等线"/>
            <family val="2"/>
            <scheme val="minor"/>
          </rPr>
          <t xml:space="preserve">一只傻包子: xyy:（学科竞赛）十一届浙江师范大学挑战杯大学生创业计划竞赛三等奖，成员+2.5		
（学科竞赛）2021学年教师教育学院大学生职业生涯规划大赛优胜奖
+1
（学科竞赛）2022浙江师范大学第十四届广告创意设计竞赛“双A：遇见更飒的自己“二等奖（负责人）	+8	
（学科竞赛）2022浙江师范大学第十四届广告创意设计竞赛“能量激活站——娃哈哈“三等奖（负责人）+5
</t>
        </r>
      </text>
    </comment>
    <comment ref="U411" authorId="296">
      <text>
        <r>
          <rPr>
            <sz val="11"/>
            <color indexed="8"/>
            <rFont val="等线"/>
            <family val="2"/>
            <scheme val="minor"/>
          </rPr>
          <t xml:space="preserve">一只傻包子: xyy:综合性比赛（浙江师范大学第二届“立德树人 以德育人”研究生征文大赛三等奖）+2	
综合性比赛（2021大学生安全科普竞赛一等奖）+	2
综合性比赛（2021大学生健康科普知识竞赛 一等奖）+2		
综合性比赛（2021全民健康知识竞赛 一等奖）	+2	
综合性比赛（ 2021年第十二届国学文化节主题征文活动，参赛➕0.5
2022年三行情书 明信片设计大赛，参赛➕0.5
</t>
        </r>
      </text>
    </comment>
    <comment ref="F412" authorId="297">
      <text>
        <r>
          <rPr>
            <sz val="11"/>
            <color indexed="8"/>
            <rFont val="等线"/>
            <family val="2"/>
            <scheme val="minor"/>
          </rPr>
          <t xml:space="preserve">一只傻包子: Moon.  : 教育硕士第三党支部党小组组长 考核良好➕4
志愿活动➕4
文明寝室➕3
</t>
        </r>
      </text>
    </comment>
    <comment ref="M412" authorId="298">
      <text>
        <r>
          <rPr>
            <sz val="11"/>
            <color indexed="8"/>
            <rFont val="等线"/>
            <family val="2"/>
            <scheme val="minor"/>
          </rPr>
          <t>一只傻包子: 		
科研（第十期院级课题《高中思想政治课“综合探究”教学策略研究》立项，负责人）+1.25		
科研（第十期院级课题《基于概念地图的深度学习研究——以高中政治课程为例》立项，成员）+0.625	
				科研（浙江师范大学第十二期党建课题《以“四重”要求推进高校基层学生党支部标准化建设——以浙江师范大学为例》立项、结题，成员）+2.5  
科研（第九期院级课题《高校就业指导类课程满意度调查——以浙江师范大学为例》已结题，负责人）+1.25</t>
        </r>
      </text>
    </comment>
    <comment ref="N412" authorId="299">
      <text>
        <r>
          <rPr>
            <sz val="11"/>
            <color indexed="8"/>
            <rFont val="等线"/>
            <family val="2"/>
            <scheme val="minor"/>
          </rPr>
          <t xml:space="preserve">一只傻包子: xyy:
</t>
        </r>
      </text>
    </comment>
    <comment ref="O412" authorId="300">
      <text>
        <r>
          <rPr>
            <sz val="11"/>
            <color indexed="8"/>
            <rFont val="等线"/>
            <family val="2"/>
            <scheme val="minor"/>
          </rPr>
          <t xml:space="preserve">一只傻包子: xyy:
学科竞赛（十一届浙江师范大学挑战杯大学生创业计划竞赛三等奖，成员）+2.5			
</t>
        </r>
      </text>
    </comment>
    <comment ref="U412" authorId="301">
      <text>
        <r>
          <rPr>
            <sz val="11"/>
            <color indexed="8"/>
            <rFont val="等线"/>
            <family val="2"/>
            <scheme val="minor"/>
          </rPr>
          <t>一只傻包子: xyy:
综合性比赛（2021—2022年度党员先锋岗先进个人）+1.5	
综合性比赛（浙江师范大学中科杯“喜迎二十大·青春逢盛世·奋斗正当时”主题教育活动，优秀奖）+1	
综合性比赛（“应急科普华夏行”2021年大学生公共卫生科普竞赛一等奖）+2	
综合性比赛（“应急科普华夏行”2021年大学生火灾应对技能竞赛一等奖）+2
综合性比赛（2022年第三届大学生组织管理能力大赛校级赛一等奖）+2
综合性比赛（教师教育学院微团课大赛，参赛）+0.5
综合性比赛（浙江师范大学国学文化节征文大赛，参赛）+0.5</t>
        </r>
      </text>
    </comment>
    <comment ref="F413" authorId="302">
      <text>
        <r>
          <rPr>
            <sz val="11"/>
            <color indexed="8"/>
            <rFont val="等线"/>
            <family val="2"/>
            <scheme val="minor"/>
          </rPr>
          <t xml:space="preserve">一只傻包子: Moon.  : 志愿活动➕4
文明寝室➕3
</t>
        </r>
      </text>
    </comment>
    <comment ref="M413" authorId="303">
      <text>
        <r>
          <rPr>
            <sz val="11"/>
            <color indexed="8"/>
            <rFont val="等线"/>
            <family val="2"/>
            <scheme val="minor"/>
          </rPr>
          <t xml:space="preserve">一只傻包子: xyy:
科研（第十期院级课题《《中国特色社会主义》教材中“探究与分享”栏目运用存在的问题及教学策略研究——以温州市两所高中为例》立项，负责人）+1.25
科研（第十期院级课题《新课改背景下高中生对本土文化资源认知现状的调查研究——以瓯越文化为例》立项，成员）+0.625			
</t>
        </r>
      </text>
    </comment>
    <comment ref="U413" authorId="304">
      <text>
        <r>
          <rPr>
            <sz val="11"/>
            <color indexed="8"/>
            <rFont val="等线"/>
            <family val="2"/>
            <scheme val="minor"/>
          </rPr>
          <t xml:space="preserve">一只傻包子: xyy:
综合性比赛（教师教育学院微团课大赛 参赛）+0.5	
综合性比赛（“应急科普华夏行”2021年大学生火灾应对技能竞赛  二等奖）+1.5	
综合性比赛（“应急科普华夏行”2021年大学生公共卫生科普竞赛  二等奖）+1.5			
综合性比赛（2021大学生健康科普知识竞赛  二等奖）+1.5
</t>
        </r>
      </text>
    </comment>
    <comment ref="F414" authorId="305">
      <text>
        <r>
          <rPr>
            <sz val="11"/>
            <color indexed="8"/>
            <rFont val="等线"/>
            <family val="2"/>
            <scheme val="minor"/>
          </rPr>
          <t xml:space="preserve">一只傻包子: sasa: 1.学生工作，考核合格+4                 2.志愿服务39小时+4
</t>
        </r>
      </text>
    </comment>
    <comment ref="M414" authorId="306">
      <text>
        <r>
          <rPr>
            <sz val="11"/>
            <color indexed="8"/>
            <rFont val="等线"/>
            <family val="2"/>
            <scheme val="minor"/>
          </rPr>
          <t xml:space="preserve">一只傻包子: sasa: 第九期院课题结题成员+0.625
</t>
        </r>
      </text>
    </comment>
    <comment ref="O414" authorId="307">
      <text>
        <r>
          <rPr>
            <sz val="11"/>
            <color indexed="8"/>
            <rFont val="等线"/>
            <family val="2"/>
            <scheme val="minor"/>
          </rPr>
          <t xml:space="preserve">一只傻包子: sasa: 1、田家炳师范技能大赛校二等奖+8
</t>
        </r>
      </text>
    </comment>
    <comment ref="F415" authorId="308">
      <text>
        <r>
          <rPr>
            <sz val="11"/>
            <color indexed="8"/>
            <rFont val="等线"/>
            <family val="2"/>
            <scheme val="minor"/>
          </rPr>
          <t xml:space="preserve">一只傻包子: sasa: 1、志愿服务35.5小时+3.94
</t>
        </r>
      </text>
    </comment>
    <comment ref="M415" authorId="309">
      <text>
        <r>
          <rPr>
            <sz val="11"/>
            <color indexed="8"/>
            <rFont val="等线"/>
            <family val="2"/>
            <scheme val="minor"/>
          </rPr>
          <t xml:space="preserve">一只傻包子: sasa: 第九期院课题结题，成员+0.625
</t>
        </r>
      </text>
    </comment>
    <comment ref="F416" authorId="310">
      <text>
        <r>
          <rPr>
            <sz val="11"/>
            <color indexed="8"/>
            <rFont val="等线"/>
            <family val="2"/>
            <scheme val="minor"/>
          </rPr>
          <t xml:space="preserve">一只傻包子: sasa: 志愿服务20小时+2
</t>
        </r>
      </text>
    </comment>
    <comment ref="O416" authorId="311">
      <text>
        <r>
          <rPr>
            <sz val="11"/>
            <color indexed="8"/>
            <rFont val="等线"/>
            <family val="2"/>
            <scheme val="minor"/>
          </rPr>
          <t xml:space="preserve">一只傻包子: sasa: 田家炳教学技能大赛校二等奖+8
</t>
        </r>
      </text>
    </comment>
    <comment ref="U416" authorId="312">
      <text>
        <r>
          <rPr>
            <sz val="11"/>
            <color indexed="8"/>
            <rFont val="等线"/>
            <family val="2"/>
            <scheme val="minor"/>
          </rPr>
          <t xml:space="preserve">一只傻包子: sasa: 1、考研帮扶岗优秀服务奖+1.5        2、思政议题式教学设计大赛二等奖+1.5
</t>
        </r>
      </text>
    </comment>
    <comment ref="F417" authorId="313">
      <text>
        <r>
          <rPr>
            <sz val="11"/>
            <color indexed="8"/>
            <rFont val="等线"/>
            <family val="2"/>
            <scheme val="minor"/>
          </rPr>
          <t xml:space="preserve">一只傻包子: sasa: 志愿服务20小时+2
</t>
        </r>
      </text>
    </comment>
    <comment ref="M417" authorId="314">
      <text>
        <r>
          <rPr>
            <sz val="11"/>
            <color indexed="8"/>
            <rFont val="等线"/>
            <family val="2"/>
            <scheme val="minor"/>
          </rPr>
          <t xml:space="preserve">一只傻包子: sasa: 第十期院课题立项，负责人+1.25     第十期院课题立项，成员+0.625
</t>
        </r>
      </text>
    </comment>
    <comment ref="F418" authorId="315">
      <text>
        <r>
          <rPr>
            <sz val="11"/>
            <color indexed="8"/>
            <rFont val="等线"/>
            <family val="2"/>
            <scheme val="minor"/>
          </rPr>
          <t xml:space="preserve">一只傻包子: sasa: 志愿服务45小时+4
</t>
        </r>
      </text>
    </comment>
    <comment ref="M418" authorId="316">
      <text>
        <r>
          <rPr>
            <sz val="11"/>
            <color indexed="8"/>
            <rFont val="等线"/>
            <family val="2"/>
            <scheme val="minor"/>
          </rPr>
          <t xml:space="preserve">一只傻包子: sasa: 1、主持2020年度浙江省教育厅一般科研项目（结题），负责人+5
2、主持2021年浙江省大学生科技创新活动计划（新苗人才计划）项目（结题）），负责人+2.5
3、主持浙江师范大学研究生“服务省域战略 助力共同富裕建设”专项课题（立项），负责人+2.5
</t>
        </r>
      </text>
    </comment>
    <comment ref="N418" authorId="317">
      <text>
        <r>
          <rPr>
            <sz val="11"/>
            <color indexed="8"/>
            <rFont val="等线"/>
            <family val="2"/>
            <scheme val="minor"/>
          </rPr>
          <t xml:space="preserve">一只傻包子: sasa: 1、“激励大学生投身乡村振兴是一项系统工程”发表于《中国教育报》二级+20
2、发表文章于《sustainability》权威期刊A，合作一作+30
sasa: 并列一作加满60，因此+30
</t>
        </r>
      </text>
    </comment>
    <comment ref="O418" authorId="318">
      <text>
        <r>
          <rPr>
            <sz val="11"/>
            <color indexed="8"/>
            <rFont val="等线"/>
            <family val="2"/>
            <scheme val="minor"/>
          </rPr>
          <t xml:space="preserve">一只傻包子: sasa: 1、第十三届中国大学生服务外包创新创业大赛创业实践类三等奖，成员+10
2、第七届中国互联网+国际赛道国赛铜奖，成员+10
3、第八届浙江省互联网+创新创业大赛红旅创意组金奖，成员+10
4、第八届浙江省互联网+创新创业大赛红旅公益组金奖，成员+10
5、挑战杯建行大学生创新创业比赛铜奖+5 
6、浙师大大学生创新创业银奖+8 
7、浙师大教学技能大赛三等奖+5 
8、浙师大挑战杯创新创业三等奖+5
</t>
        </r>
      </text>
    </comment>
    <comment ref="U418" authorId="319">
      <text>
        <r>
          <rPr>
            <sz val="11"/>
            <color indexed="8"/>
            <rFont val="等线"/>
            <family val="2"/>
            <scheme val="minor"/>
          </rPr>
          <t xml:space="preserve">一只傻包子: sasa: 党员先锋岗先进个人+1.5
sasa: 创青春铜奖+4
</t>
        </r>
      </text>
    </comment>
    <comment ref="F419" authorId="320">
      <text>
        <r>
          <rPr>
            <sz val="11"/>
            <color indexed="8"/>
            <rFont val="等线"/>
            <family val="2"/>
            <scheme val="minor"/>
          </rPr>
          <t xml:space="preserve">一只傻包子: sasa: 1、志愿服务25.1小时+2.6                2、校检扣分成员—3
sasa: 志愿服务保留两位小数改为+2.64
</t>
        </r>
      </text>
    </comment>
    <comment ref="M419" authorId="321">
      <text>
        <r>
          <rPr>
            <sz val="11"/>
            <color indexed="8"/>
            <rFont val="等线"/>
            <family val="2"/>
            <scheme val="minor"/>
          </rPr>
          <t xml:space="preserve">一只傻包子: sasa: 第十期院课题立项，成员+0.625
</t>
        </r>
      </text>
    </comment>
    <comment ref="O419" authorId="322">
      <text>
        <r>
          <rPr>
            <sz val="11"/>
            <color indexed="8"/>
            <rFont val="等线"/>
            <family val="2"/>
            <scheme val="minor"/>
          </rPr>
          <t xml:space="preserve">一只傻包子: sasa: 田家炳教学技能大赛校二等奖+8
</t>
        </r>
      </text>
    </comment>
    <comment ref="U419" authorId="323">
      <text>
        <r>
          <rPr>
            <sz val="11"/>
            <color indexed="8"/>
            <rFont val="等线"/>
            <family val="2"/>
            <scheme val="minor"/>
          </rPr>
          <t xml:space="preserve">一只傻包子: sasa: 国学文化节主题征文活动参与+0.5  院微团课大赛参与+0.5
</t>
        </r>
      </text>
    </comment>
    <comment ref="F420" authorId="324">
      <text>
        <r>
          <rPr>
            <sz val="11"/>
            <color indexed="8"/>
            <rFont val="等线"/>
            <family val="2"/>
            <scheme val="minor"/>
          </rPr>
          <t xml:space="preserve">一只傻包子: sasa: 1、志愿服务42小时+4                   2、研究生文明寝室+3
</t>
        </r>
      </text>
    </comment>
    <comment ref="O420" authorId="325">
      <text>
        <r>
          <rPr>
            <sz val="11"/>
            <color indexed="8"/>
            <rFont val="等线"/>
            <family val="2"/>
            <scheme val="minor"/>
          </rPr>
          <t xml:space="preserve">一只傻包子: sasa: 田家炳师范技能大赛校一等奖+10
</t>
        </r>
      </text>
    </comment>
    <comment ref="U420" authorId="326">
      <text>
        <r>
          <rPr>
            <sz val="11"/>
            <color indexed="8"/>
            <rFont val="等线"/>
            <family val="2"/>
            <scheme val="minor"/>
          </rPr>
          <t xml:space="preserve">一只傻包子: sasa: 大学生英语词汇初赛三等奖+0.5 篮球投篮比赛参与+0.5                       建党百年经济知识竞赛三等奖+1
</t>
        </r>
      </text>
    </comment>
    <comment ref="F421" authorId="327">
      <text>
        <r>
          <rPr>
            <sz val="11"/>
            <color indexed="8"/>
            <rFont val="等线"/>
            <family val="2"/>
            <scheme val="minor"/>
          </rPr>
          <t xml:space="preserve">一只傻包子: sasa: 1、志愿服务24小时+2.5                  2、校检寝室扣分-3
</t>
        </r>
      </text>
    </comment>
    <comment ref="U421" authorId="328">
      <text>
        <r>
          <rPr>
            <sz val="11"/>
            <color indexed="8"/>
            <rFont val="等线"/>
            <family val="2"/>
            <scheme val="minor"/>
          </rPr>
          <t xml:space="preserve">一只傻包子: sasa: 议题式教学设计大赛优胜奖+0.5
</t>
        </r>
      </text>
    </comment>
    <comment ref="F422" authorId="329">
      <text>
        <r>
          <rPr>
            <sz val="11"/>
            <color indexed="8"/>
            <rFont val="等线"/>
            <family val="2"/>
            <scheme val="minor"/>
          </rPr>
          <t xml:space="preserve">一只傻包子: sasa: 1、志愿服务47小时+4                    2、校检扣分-5                                 3、党员之家组织发展工作组组长，考核优秀+9
</t>
        </r>
      </text>
    </comment>
    <comment ref="M422" authorId="330">
      <text>
        <r>
          <rPr>
            <sz val="11"/>
            <color indexed="8"/>
            <rFont val="等线"/>
            <family val="2"/>
            <scheme val="minor"/>
          </rPr>
          <t xml:space="preserve">一只傻包子: sasa: 1、第十期院课题立项，负责人+1.25
</t>
        </r>
      </text>
    </comment>
    <comment ref="O422" authorId="331">
      <text>
        <r>
          <rPr>
            <sz val="11"/>
            <color indexed="8"/>
            <rFont val="等线"/>
            <family val="2"/>
            <scheme val="minor"/>
          </rPr>
          <t xml:space="preserve">一只傻包子: sasa: 田家炳师范技能比赛校三等奖+5
</t>
        </r>
      </text>
    </comment>
    <comment ref="U422" authorId="332">
      <text>
        <r>
          <rPr>
            <sz val="11"/>
            <color indexed="8"/>
            <rFont val="等线"/>
            <family val="2"/>
            <scheme val="minor"/>
          </rPr>
          <t xml:space="preserve">一只傻包子: sasa: 投篮比赛参与+0.5                            党员先锋岗先进个人+1.5
</t>
        </r>
      </text>
    </comment>
    <comment ref="F423" authorId="333">
      <text>
        <r>
          <rPr>
            <sz val="11"/>
            <color indexed="8"/>
            <rFont val="等线"/>
            <family val="2"/>
            <scheme val="minor"/>
          </rPr>
          <t xml:space="preserve">一只傻包子: sasa: 1、志愿服务（46.5小时）+4          2、学生工作（班委，考核合格）+4                                                3 、校检整改寝室成员—3
</t>
        </r>
      </text>
    </comment>
    <comment ref="U423" authorId="334">
      <text>
        <r>
          <rPr>
            <sz val="11"/>
            <color indexed="8"/>
            <rFont val="等线"/>
            <family val="2"/>
            <scheme val="minor"/>
          </rPr>
          <t xml:space="preserve">一只傻包子: sasa: 院微团课比赛三等奖+1                    主题摄影比赛参与+0.5                    篮球投篮比赛+0.5
sasa: 院微团课有特等，降级为+0.5
</t>
        </r>
      </text>
    </comment>
    <comment ref="F424" authorId="335">
      <text>
        <r>
          <rPr>
            <sz val="11"/>
            <color rgb="FF000000"/>
            <rFont val="等线"/>
            <family val="4"/>
            <charset val="134"/>
          </rPr>
          <t>柳柳</t>
        </r>
        <r>
          <rPr>
            <sz val="11"/>
            <color rgb="FF000000"/>
            <rFont val="等线"/>
            <family val="4"/>
            <charset val="134"/>
          </rPr>
          <t xml:space="preserve">_: </t>
        </r>
        <r>
          <rPr>
            <sz val="11"/>
            <color rgb="FF000000"/>
            <rFont val="等线"/>
            <family val="4"/>
            <charset val="134"/>
          </rPr>
          <t>志愿服务（</t>
        </r>
        <r>
          <rPr>
            <sz val="11"/>
            <color rgb="FF000000"/>
            <rFont val="等线"/>
            <family val="4"/>
            <charset val="134"/>
          </rPr>
          <t>31</t>
        </r>
        <r>
          <rPr>
            <sz val="11"/>
            <color rgb="FF000000"/>
            <rFont val="等线"/>
            <family val="4"/>
            <charset val="134"/>
          </rPr>
          <t>小时）</t>
        </r>
        <r>
          <rPr>
            <sz val="11"/>
            <color rgb="FF000000"/>
            <rFont val="等线"/>
            <family val="4"/>
            <charset val="134"/>
          </rPr>
          <t>+3.375</t>
        </r>
      </text>
    </comment>
    <comment ref="U424" authorId="336">
      <text>
        <r>
          <rPr>
            <sz val="11"/>
            <color indexed="8"/>
            <rFont val="等线"/>
            <family val="3"/>
            <charset val="134"/>
            <scheme val="minor"/>
          </rPr>
          <t>柳柳_: 参加校“光影寄情，献礼校庆”摄影大赛+0.5;参加校“情浓端午，‘粽’享欢愉”端午活动+0.5</t>
        </r>
      </text>
    </comment>
    <comment ref="F425" authorId="337">
      <text>
        <r>
          <rPr>
            <sz val="11"/>
            <color indexed="8"/>
            <rFont val="等线"/>
            <family val="3"/>
            <charset val="134"/>
            <scheme val="minor"/>
          </rPr>
          <t xml:space="preserve">柳柳_: 荣誉加分(文明寝室，成员)+3;志愿服务（不足2小时）-2
</t>
        </r>
      </text>
    </comment>
    <comment ref="F426" authorId="338">
      <text>
        <r>
          <rPr>
            <sz val="11"/>
            <color indexed="8"/>
            <rFont val="等线"/>
            <family val="3"/>
            <charset val="134"/>
            <scheme val="minor"/>
          </rPr>
          <t xml:space="preserve">柳柳_: 荣誉加分（文明寝室，成员）+3;戒烟协会团支书+6;志愿服务不足4小时-1
</t>
        </r>
      </text>
    </comment>
    <comment ref="M426" authorId="339">
      <text>
        <r>
          <rPr>
            <sz val="11"/>
            <color indexed="8"/>
            <rFont val="等线"/>
            <family val="3"/>
            <charset val="134"/>
            <scheme val="minor"/>
          </rPr>
          <t xml:space="preserve">柳柳_: 科研（省厅课题，负责人）+5
</t>
        </r>
      </text>
    </comment>
    <comment ref="U426" authorId="340">
      <text>
        <r>
          <rPr>
            <sz val="11"/>
            <color indexed="8"/>
            <rFont val="等线"/>
            <family val="3"/>
            <charset val="134"/>
            <scheme val="minor"/>
          </rPr>
          <t xml:space="preserve">柳柳_: 浙江师范大学专业学位研究生优秀实践成果三等奖+2；问卷比赛+0.5
</t>
        </r>
      </text>
    </comment>
    <comment ref="F427" authorId="341">
      <text>
        <r>
          <rPr>
            <sz val="11"/>
            <color indexed="8"/>
            <rFont val="等线"/>
            <family val="3"/>
            <charset val="134"/>
            <scheme val="minor"/>
          </rPr>
          <t xml:space="preserve">柳柳_: 志愿服务（不足4小时）-1；院级通报批评-5
</t>
        </r>
      </text>
    </comment>
    <comment ref="N427" authorId="342">
      <text>
        <r>
          <rPr>
            <sz val="11"/>
            <color indexed="8"/>
            <rFont val="等线"/>
            <family val="3"/>
            <charset val="134"/>
            <scheme val="minor"/>
          </rPr>
          <t>柳柳_: 科研（论文名称“The Atypical Effective Connectivity of Right Temporoparietal Junction in Autism Spectrum Disorder: A Multi-Site Study”发表于《Frontiers in neuroscience》一级期刊，一作）+30</t>
        </r>
      </text>
    </comment>
    <comment ref="F428" authorId="343">
      <text>
        <r>
          <rPr>
            <sz val="11"/>
            <color indexed="8"/>
            <rFont val="等线"/>
            <family val="3"/>
            <charset val="134"/>
            <scheme val="minor"/>
          </rPr>
          <t xml:space="preserve">柳柳_: 志愿服务8.9小时+0.6125;荣誉加分(文明寝室，寝室长)+3
</t>
        </r>
      </text>
    </comment>
    <comment ref="U428" authorId="344">
      <text>
        <r>
          <rPr>
            <sz val="11"/>
            <color indexed="8"/>
            <rFont val="等线"/>
            <family val="3"/>
            <charset val="134"/>
            <scheme val="minor"/>
          </rPr>
          <t xml:space="preserve">柳柳_: 科研（2021年长三角地区研究生创新论坛——应用心理专业学位实践技能大赛·心理咨询面谈比赛三等奖）+2;荣誉加分（教师教育学院党员先锋岗活动先进个人）+1.5
</t>
        </r>
      </text>
    </comment>
    <comment ref="F429" authorId="345">
      <text>
        <r>
          <rPr>
            <sz val="11"/>
            <color indexed="8"/>
            <rFont val="等线"/>
            <family val="3"/>
            <charset val="134"/>
            <scheme val="minor"/>
          </rPr>
          <t xml:space="preserve">柳柳_: 志愿服务（28小时）+3;荣誉加分（文明寝室，成员）+3;荣誉加分（院级优秀团干部）+4;学生工作（团支书；优秀 ） +9;学生工作（应用心理专业型硕士党支部宣传委员；优秀）+3
</t>
        </r>
      </text>
    </comment>
    <comment ref="M429" authorId="346">
      <text>
        <r>
          <rPr>
            <sz val="11"/>
            <color indexed="8"/>
            <rFont val="等线"/>
            <family val="3"/>
            <charset val="134"/>
            <scheme val="minor"/>
          </rPr>
          <t xml:space="preserve">柳柳_: 科研（省厅课题：医生在线口碑对患者择医行为的影响：基于信任视角，立项结项，负责人）+10;科研（校级课题：医疗科普新形式：反驳文本促进医患关系可持续发展，立项，负责人)+2.5;科研（省厅课题：好心更要办好事，基于共情的农村党员沟通能力提升路径，结项，成员）+2.5;科研（校级课题：区域推进心理健康服务体系建设的实践路径-以山区26县龙游县为例，立项，成员)+1.25;科研（院级课题：信任转变后的人际距离调整及脑神经的动态变化，结项，成员） +0/625;科研（院级课题：①道德认同对幽默感的影响：幽默风格与群体关系的作用；②社会比较对道德行为前后一致性的影响，结项，成员+0.625;
</t>
        </r>
      </text>
    </comment>
    <comment ref="U429" authorId="347">
      <text>
        <r>
          <rPr>
            <sz val="11"/>
            <color indexed="8"/>
            <rFont val="等线"/>
            <family val="3"/>
            <charset val="134"/>
            <scheme val="minor"/>
          </rPr>
          <t xml:space="preserve">柳柳_: 综合性比赛（立德树人 以德育人”研究生征文大赛，一等奖）+4;荣誉加分（教师教育学院党员先锋岗活动先进个人）+1.5;浙江师范大学专业学位研究生优秀实践成果二等奖+3;浙江师范大学专业学位研究生优秀实践成果一等奖成员+2
</t>
        </r>
      </text>
    </comment>
    <comment ref="F430" authorId="348">
      <text>
        <r>
          <rPr>
            <sz val="11"/>
            <color indexed="8"/>
            <rFont val="等线"/>
            <family val="3"/>
            <charset val="134"/>
            <scheme val="minor"/>
          </rPr>
          <t xml:space="preserve">柳柳_: 志愿时长10小时+0.75
</t>
        </r>
      </text>
    </comment>
    <comment ref="F431" authorId="349">
      <text>
        <r>
          <rPr>
            <sz val="11"/>
            <color indexed="8"/>
            <rFont val="等线"/>
            <family val="3"/>
            <charset val="134"/>
            <scheme val="minor"/>
          </rPr>
          <t xml:space="preserve">柳柳_: 志愿服务6小时+0.25
</t>
        </r>
      </text>
    </comment>
    <comment ref="F432" authorId="350">
      <text>
        <r>
          <rPr>
            <sz val="11"/>
            <color indexed="8"/>
            <rFont val="等线"/>
            <family val="3"/>
            <charset val="134"/>
            <scheme val="minor"/>
          </rPr>
          <t xml:space="preserve">柳柳_: 志愿时长（不足两小时）-2
</t>
        </r>
      </text>
    </comment>
    <comment ref="F433" authorId="351">
      <text>
        <r>
          <rPr>
            <sz val="11"/>
            <color indexed="8"/>
            <rFont val="等线"/>
            <family val="3"/>
            <charset val="134"/>
            <scheme val="minor"/>
          </rPr>
          <t xml:space="preserve">柳柳_: 志愿时长8小时,+0.5
</t>
        </r>
      </text>
    </comment>
    <comment ref="F434" authorId="352">
      <text>
        <r>
          <rPr>
            <sz val="11"/>
            <color indexed="8"/>
            <rFont val="等线"/>
            <family val="3"/>
            <charset val="134"/>
            <scheme val="minor"/>
          </rPr>
          <t xml:space="preserve">柳柳_: 志愿时长（不满2小时）-2
</t>
        </r>
      </text>
    </comment>
    <comment ref="F435" authorId="353">
      <text>
        <r>
          <rPr>
            <sz val="11"/>
            <color indexed="8"/>
            <rFont val="等线"/>
            <family val="3"/>
            <charset val="134"/>
            <scheme val="minor"/>
          </rPr>
          <t xml:space="preserve">柳柳_: 志愿时长6小时+0.25
</t>
        </r>
      </text>
    </comment>
    <comment ref="F436" authorId="354">
      <text>
        <r>
          <rPr>
            <sz val="11"/>
            <color indexed="8"/>
            <rFont val="等线"/>
            <family val="3"/>
            <charset val="134"/>
            <scheme val="minor"/>
          </rPr>
          <t>俊俊: 志愿时长23小时，+2.375</t>
        </r>
      </text>
    </comment>
    <comment ref="M436" authorId="355">
      <text>
        <r>
          <rPr>
            <sz val="11"/>
            <color indexed="8"/>
            <rFont val="等线"/>
            <family val="3"/>
            <charset val="134"/>
            <scheme val="minor"/>
          </rPr>
          <t xml:space="preserve">俊俊: 科研（省厅课题：好心更要办好事，基于共情的农村党员沟通能力提升路径，结项，负责人）+5
</t>
        </r>
      </text>
    </comment>
    <comment ref="U436" authorId="356">
      <text>
        <r>
          <rPr>
            <sz val="11"/>
            <color indexed="8"/>
            <rFont val="等线"/>
            <family val="3"/>
            <charset val="134"/>
            <scheme val="minor"/>
          </rPr>
          <t xml:space="preserve">俊俊: 木铎杯参与奖+0.5；;浙江师范大学专业学位研究生优秀实践成果三等奖成员+2
</t>
        </r>
      </text>
    </comment>
    <comment ref="F437" authorId="357">
      <text>
        <r>
          <rPr>
            <sz val="11"/>
            <color indexed="8"/>
            <rFont val="等线"/>
            <family val="3"/>
            <charset val="134"/>
            <scheme val="minor"/>
          </rPr>
          <t>俊俊: 志愿时长18小时
+1.75</t>
        </r>
      </text>
    </comment>
    <comment ref="U437" authorId="358">
      <text>
        <r>
          <rPr>
            <sz val="11"/>
            <color indexed="8"/>
            <rFont val="等线"/>
            <family val="3"/>
            <charset val="134"/>
            <scheme val="minor"/>
          </rPr>
          <t xml:space="preserve">俊俊: 木铎杯参与奖＋0.5，
</t>
        </r>
      </text>
    </comment>
    <comment ref="F438" authorId="359">
      <text>
        <r>
          <rPr>
            <sz val="11"/>
            <color indexed="8"/>
            <rFont val="等线"/>
            <family val="3"/>
            <charset val="134"/>
            <scheme val="minor"/>
          </rPr>
          <t>俊俊: 志愿时长9小时
+0.625</t>
        </r>
      </text>
    </comment>
    <comment ref="M438" authorId="360">
      <text>
        <r>
          <rPr>
            <sz val="11"/>
            <color indexed="8"/>
            <rFont val="等线"/>
            <family val="3"/>
            <charset val="134"/>
            <scheme val="minor"/>
          </rPr>
          <t xml:space="preserve">俊俊: 科研（论文名称“You Hurt Me, so I Hurt Myself and Others: How Does Childhood Emotional Maltreatment Affect Adolescent Violent Behavior and Suicidal Ideation?”发表于《Journal of Interpersonal Violence》权威A级，一作），+40；科研（论文名称“The influence of child maltreatment on teacher-student and peer relationships: The mediating roles of cognitive reappraisal and expressive suppression”发表于《Current Psychology》权威A级，一作），+40;科研（论文名称““Growing out of depression and neuroticism”: Keep children away from maltreatment”发表于《Children and Youth Services Review》权威B级，一作）,+40
</t>
        </r>
      </text>
    </comment>
    <comment ref="N438" authorId="360">
      <text>
        <r>
          <rPr>
            <sz val="11"/>
            <color indexed="8"/>
            <rFont val="等线"/>
            <family val="3"/>
            <charset val="134"/>
            <scheme val="minor"/>
          </rPr>
          <t xml:space="preserve">俊俊: 科研（论文名称“You Hurt Me, so I Hurt Myself and Others: How Does Childhood Emotional Maltreatment Affect Adolescent Violent Behavior and Suicidal Ideation?”发表于《Journal of Interpersonal Violence》权威A级，一作），+60；科研（论文名称“The influence of child maltreatment on teacher-student and peer relationships: The mediating roles of cognitive reappraisal and expressive suppression”发表于《Current Psychology》权威A级，一作），+60;科研（论文名称““Growing out of depression and neuroticism”: Keep children away from maltreatment”发表于《Children and Youth Services Review》权威B级，一作）,+40
</t>
        </r>
      </text>
    </comment>
    <comment ref="F439" authorId="361">
      <text>
        <r>
          <rPr>
            <sz val="11"/>
            <color indexed="8"/>
            <rFont val="等线"/>
            <family val="3"/>
            <charset val="134"/>
            <scheme val="minor"/>
          </rPr>
          <t>俊俊: 志愿服务不满2小时 -2</t>
        </r>
      </text>
    </comment>
    <comment ref="T439" authorId="362">
      <text>
        <r>
          <rPr>
            <sz val="11"/>
            <color indexed="8"/>
            <rFont val="等线"/>
            <family val="3"/>
            <charset val="134"/>
            <scheme val="minor"/>
          </rPr>
          <t xml:space="preserve">俊俊: 木铎杯参与奖＋0.5，
</t>
        </r>
      </text>
    </comment>
    <comment ref="F440" authorId="363">
      <text>
        <r>
          <rPr>
            <sz val="11"/>
            <color indexed="8"/>
            <rFont val="等线"/>
            <family val="3"/>
            <charset val="134"/>
            <scheme val="minor"/>
          </rPr>
          <t>俊俊: 志愿服务14.9小时
+1.36</t>
        </r>
      </text>
    </comment>
    <comment ref="U440" authorId="364">
      <text>
        <r>
          <rPr>
            <sz val="11"/>
            <color indexed="8"/>
            <rFont val="等线"/>
            <family val="3"/>
            <charset val="134"/>
            <scheme val="minor"/>
          </rPr>
          <t>俊俊: 参加端午节活动
+0.5</t>
        </r>
      </text>
    </comment>
    <comment ref="F442" authorId="365">
      <text>
        <r>
          <rPr>
            <sz val="11"/>
            <color indexed="8"/>
            <rFont val="等线"/>
            <family val="3"/>
            <charset val="134"/>
            <scheme val="minor"/>
          </rPr>
          <t xml:space="preserve">俊俊: 志愿服务不满2小时 -2
</t>
        </r>
      </text>
    </comment>
    <comment ref="F443" authorId="366">
      <text>
        <r>
          <rPr>
            <sz val="11"/>
            <color indexed="8"/>
            <rFont val="等线"/>
            <family val="3"/>
            <charset val="134"/>
            <scheme val="minor"/>
          </rPr>
          <t>俊俊: 志愿服务4.5小时
+0.0625</t>
        </r>
      </text>
    </comment>
    <comment ref="F444" authorId="367">
      <text>
        <r>
          <rPr>
            <sz val="11"/>
            <color indexed="8"/>
            <rFont val="等线"/>
            <family val="3"/>
            <charset val="134"/>
            <scheme val="minor"/>
          </rPr>
          <t>俊俊: 志愿服务5小时+0.125</t>
        </r>
      </text>
    </comment>
    <comment ref="F445" authorId="368">
      <text>
        <r>
          <rPr>
            <sz val="11"/>
            <color indexed="8"/>
            <rFont val="等线"/>
            <family val="3"/>
            <charset val="134"/>
            <scheme val="minor"/>
          </rPr>
          <t>俊俊: 志愿服务不满2小时
-2</t>
        </r>
      </text>
    </comment>
    <comment ref="F446" authorId="369">
      <text>
        <r>
          <rPr>
            <sz val="11"/>
            <color rgb="FF000000"/>
            <rFont val="等线"/>
            <family val="4"/>
            <charset val="134"/>
          </rPr>
          <t>俊俊</t>
        </r>
        <r>
          <rPr>
            <sz val="11"/>
            <color rgb="FF000000"/>
            <rFont val="等线"/>
            <family val="4"/>
            <charset val="134"/>
          </rPr>
          <t xml:space="preserve">: </t>
        </r>
        <r>
          <rPr>
            <sz val="11"/>
            <color rgb="FF000000"/>
            <rFont val="等线"/>
            <family val="4"/>
            <charset val="134"/>
          </rPr>
          <t>志愿时长</t>
        </r>
        <r>
          <rPr>
            <sz val="11"/>
            <color rgb="FF000000"/>
            <rFont val="等线"/>
            <family val="4"/>
            <charset val="134"/>
          </rPr>
          <t>9</t>
        </r>
        <r>
          <rPr>
            <sz val="11"/>
            <color rgb="FF000000"/>
            <rFont val="等线"/>
            <family val="4"/>
            <charset val="134"/>
          </rPr>
          <t>小时</t>
        </r>
        <r>
          <rPr>
            <sz val="11"/>
            <color rgb="FF000000"/>
            <rFont val="等线"/>
            <family val="4"/>
            <charset val="134"/>
          </rPr>
          <t xml:space="preserve">
</t>
        </r>
        <r>
          <rPr>
            <sz val="11"/>
            <color rgb="FF000000"/>
            <rFont val="等线"/>
            <family val="4"/>
            <charset val="134"/>
          </rPr>
          <t>+0.625</t>
        </r>
      </text>
    </comment>
    <comment ref="N446" authorId="370">
      <text>
        <r>
          <rPr>
            <sz val="11"/>
            <color indexed="8"/>
            <rFont val="等线"/>
            <family val="3"/>
            <charset val="134"/>
            <scheme val="minor"/>
          </rPr>
          <t xml:space="preserve">俊俊: 科研（论文名称“Longitudinal relationship between beliefs about adversity
and learning engagement in Chinese left-behind children: Hope as a mediator and peer attachment as a moderator”发表于《current psychology》权威A级，一作）	，+60
</t>
        </r>
      </text>
    </comment>
    <comment ref="F449" authorId="371">
      <text>
        <r>
          <rPr>
            <sz val="11"/>
            <color indexed="8"/>
            <rFont val="等线"/>
            <family val="3"/>
            <charset val="134"/>
            <scheme val="minor"/>
          </rPr>
          <t>一罐旺仔: 志愿时长6小时+0.25</t>
        </r>
      </text>
    </comment>
    <comment ref="F451" authorId="372">
      <text>
        <r>
          <rPr>
            <sz val="11"/>
            <color indexed="8"/>
            <rFont val="等线"/>
            <family val="3"/>
            <charset val="134"/>
            <scheme val="minor"/>
          </rPr>
          <t xml:space="preserve">一罐旺仔: 志愿时长28小时 +3
</t>
        </r>
      </text>
    </comment>
    <comment ref="N451" authorId="373">
      <text>
        <r>
          <rPr>
            <sz val="11"/>
            <color indexed="8"/>
            <rFont val="等线"/>
            <family val="3"/>
            <charset val="134"/>
            <scheme val="minor"/>
          </rPr>
          <t>一罐旺仔: 科研（论文名称“活力形态视角下的自闭症社会互动障碍”发表于《中国社会科学报》二级期刊，一作）+20</t>
        </r>
      </text>
    </comment>
    <comment ref="U451" authorId="374">
      <text>
        <r>
          <rPr>
            <sz val="11"/>
            <color indexed="8"/>
            <rFont val="等线"/>
            <family val="3"/>
            <charset val="134"/>
            <scheme val="minor"/>
          </rPr>
          <t>一罐旺仔: 综合性比赛（2021-2022学年教育学院本硕博团体篮球赛第一名）+1；综合性比赛（2021-2022学年教师教育学院投篮之星个人比赛第一名）+2</t>
        </r>
      </text>
    </comment>
    <comment ref="F452" authorId="375">
      <text>
        <r>
          <rPr>
            <sz val="11"/>
            <color indexed="8"/>
            <rFont val="等线"/>
            <family val="3"/>
            <charset val="134"/>
            <scheme val="minor"/>
          </rPr>
          <t xml:space="preserve">一罐旺仔: 志愿时长20小时+2；学生工作（宣传委员）+4
</t>
        </r>
      </text>
    </comment>
    <comment ref="F453" authorId="376">
      <text>
        <r>
          <rPr>
            <sz val="11"/>
            <color indexed="8"/>
            <rFont val="等线"/>
            <family val="3"/>
            <charset val="134"/>
            <scheme val="minor"/>
          </rPr>
          <t>一罐旺仔: 志愿时长不满2小时 -2</t>
        </r>
      </text>
    </comment>
    <comment ref="F454" authorId="377">
      <text>
        <r>
          <rPr>
            <sz val="11"/>
            <color indexed="8"/>
            <rFont val="等线"/>
            <family val="3"/>
            <charset val="134"/>
            <scheme val="minor"/>
          </rPr>
          <t xml:space="preserve">一罐旺仔: 荣誉加分（文明寝室，成员）+3
</t>
        </r>
      </text>
    </comment>
    <comment ref="U454" authorId="378">
      <text>
        <r>
          <rPr>
            <sz val="11"/>
            <color indexed="8"/>
            <rFont val="等线"/>
            <family val="3"/>
            <charset val="134"/>
            <scheme val="minor"/>
          </rPr>
          <t>一罐旺仔: 综合性比赛（元宵节绘画摄影书法大赛组，三等奖）+1；教师教育学院党员先锋岗活动先进个人
+1.5</t>
        </r>
      </text>
    </comment>
    <comment ref="F455" authorId="379">
      <text>
        <r>
          <rPr>
            <sz val="11"/>
            <color indexed="8"/>
            <rFont val="等线"/>
            <family val="3"/>
            <charset val="134"/>
            <scheme val="minor"/>
          </rPr>
          <t xml:space="preserve">一罐旺仔: 志愿时长10小时+0.75；荣誉加分（文明寝室，成员）+3
</t>
        </r>
      </text>
    </comment>
    <comment ref="U455" authorId="380">
      <text>
        <r>
          <rPr>
            <sz val="11"/>
            <color indexed="8"/>
            <rFont val="等线"/>
            <family val="3"/>
            <charset val="134"/>
            <scheme val="minor"/>
          </rPr>
          <t>一罐旺仔: 综合性比赛（元宵节摄影绘画书法大赛书法组、心理健康打卡21天）+1</t>
        </r>
      </text>
    </comment>
    <comment ref="F456" authorId="381">
      <text>
        <r>
          <rPr>
            <sz val="11"/>
            <color indexed="8"/>
            <rFont val="等线"/>
            <family val="3"/>
            <charset val="134"/>
            <scheme val="minor"/>
          </rPr>
          <t>一罐旺仔: 志愿时长不满2小时-2；荣誉加分（文明寝室，成员）+3</t>
        </r>
      </text>
    </comment>
    <comment ref="F457" authorId="382">
      <text>
        <r>
          <rPr>
            <sz val="11"/>
            <color indexed="8"/>
            <rFont val="等线"/>
            <family val="3"/>
            <charset val="134"/>
            <scheme val="minor"/>
          </rPr>
          <t xml:space="preserve">一罐旺仔: 志愿时长不满2小时 -2
</t>
        </r>
      </text>
    </comment>
    <comment ref="F458" authorId="383">
      <text>
        <r>
          <rPr>
            <sz val="11"/>
            <color indexed="8"/>
            <rFont val="等线"/>
            <family val="3"/>
            <charset val="134"/>
            <scheme val="minor"/>
          </rPr>
          <t xml:space="preserve">一罐旺仔: 志愿时长18小时+1.75；荣誉加分（文明寝室）+3；学生工作（应用心理专业型硕士党支部党小组组长）+4
</t>
        </r>
      </text>
    </comment>
    <comment ref="N458" authorId="384">
      <text>
        <r>
          <rPr>
            <sz val="11"/>
            <color indexed="8"/>
            <rFont val="等线"/>
            <family val="3"/>
            <charset val="134"/>
            <scheme val="minor"/>
          </rPr>
          <t>一罐旺仔: 科研（论文名称“Longitudinal Relationship Between Bullying Victimization and Depression Among Left-Behind Children: Roles of Negative Thoughts and Self-Compassion”发表于《Frontiers in Psychology》，权威期刊A，一作）+60</t>
        </r>
      </text>
    </comment>
    <comment ref="U458" authorId="385">
      <text>
        <r>
          <rPr>
            <sz val="11"/>
            <color indexed="8"/>
            <rFont val="等线"/>
            <family val="3"/>
            <charset val="134"/>
            <scheme val="minor"/>
          </rPr>
          <t>一罐旺仔: 教师教育学院党员先锋岗活动先进个人
+1.5</t>
        </r>
      </text>
    </comment>
    <comment ref="F459" authorId="386">
      <text>
        <r>
          <rPr>
            <sz val="11"/>
            <color indexed="8"/>
            <rFont val="等线"/>
            <family val="3"/>
            <charset val="134"/>
            <scheme val="minor"/>
          </rPr>
          <t>一罐旺仔: 志愿时长6.5小时 +0.3125</t>
        </r>
      </text>
    </comment>
    <comment ref="F460" authorId="387">
      <text>
        <r>
          <rPr>
            <sz val="11"/>
            <color indexed="8"/>
            <rFont val="等线"/>
            <family val="3"/>
            <charset val="134"/>
            <scheme val="minor"/>
          </rPr>
          <t xml:space="preserve">哄哄: 志愿服务不满2小时-2
</t>
        </r>
      </text>
    </comment>
    <comment ref="F461" authorId="388">
      <text>
        <r>
          <rPr>
            <sz val="11"/>
            <color indexed="8"/>
            <rFont val="等线"/>
            <family val="3"/>
            <charset val="134"/>
            <scheme val="minor"/>
          </rPr>
          <t xml:space="preserve">哄哄: 志愿时长8小时+0.5
</t>
        </r>
      </text>
    </comment>
    <comment ref="M461" authorId="389">
      <text>
        <r>
          <rPr>
            <sz val="11"/>
            <color indexed="8"/>
            <rFont val="等线"/>
            <family val="3"/>
            <charset val="134"/>
            <scheme val="minor"/>
          </rPr>
          <t xml:space="preserve">哄哄: 科研(校级课题:道德线索对浪漫情侣欺骗行为的影响:基于fNIRS的超扫描研究，立项，成员)+1.25
</t>
        </r>
      </text>
    </comment>
    <comment ref="F462" authorId="390">
      <text>
        <r>
          <rPr>
            <sz val="11"/>
            <color indexed="8"/>
            <rFont val="等线"/>
            <family val="3"/>
            <charset val="134"/>
            <scheme val="minor"/>
          </rPr>
          <t xml:space="preserve">棕旨.: 学生工作（副班长）+4
</t>
        </r>
      </text>
    </comment>
    <comment ref="N462" authorId="391">
      <text>
        <r>
          <rPr>
            <sz val="11"/>
            <color indexed="8"/>
            <rFont val="等线"/>
            <family val="3"/>
            <charset val="134"/>
            <scheme val="minor"/>
          </rPr>
          <t>棕旨.: 科研（论文名称“The Relationship Between Social Class and Generalized Trust: The Mediating Role of Sense of Control”发表于《Frontiers in Psychology》，顶级期刊，二作，导师一作）+60</t>
        </r>
      </text>
    </comment>
    <comment ref="F463" authorId="392">
      <text>
        <r>
          <rPr>
            <sz val="11"/>
            <color indexed="8"/>
            <rFont val="等线"/>
            <family val="3"/>
            <charset val="134"/>
            <scheme val="minor"/>
          </rPr>
          <t xml:space="preserve">哄哄: 志愿服务（6小时）+0.25
</t>
        </r>
      </text>
    </comment>
    <comment ref="F464" authorId="393">
      <text>
        <r>
          <rPr>
            <sz val="11"/>
            <color indexed="8"/>
            <rFont val="等线"/>
            <family val="3"/>
            <charset val="134"/>
            <scheme val="minor"/>
          </rPr>
          <t xml:space="preserve">哄哄: 志愿服务（22小时）+2.25
</t>
        </r>
      </text>
    </comment>
    <comment ref="M464" authorId="394">
      <text>
        <r>
          <rPr>
            <sz val="11"/>
            <color indexed="8"/>
            <rFont val="等线"/>
            <family val="3"/>
            <charset val="134"/>
            <scheme val="minor"/>
          </rPr>
          <t xml:space="preserve">哄哄: 科研（省厅课题：好心更要办好事，基于共情的农村党员沟通能力提升路径，结项，成员）+2.5 科研（省厅课题：医生在线口碑对患者择医行为的影响：基于信任视角，立项结项，成员）+5 科研（校级课题：区域推进心理健康服务体系建设的实践路径-以山区26县龙游县为例，立项，负责人)+2.5 科研（校级课题：医疗科普新形式：反驳文本促进医患关系可持续发展，立项，成员)+1.25
</t>
        </r>
      </text>
    </comment>
    <comment ref="U464" authorId="395">
      <text>
        <r>
          <rPr>
            <sz val="11"/>
            <color indexed="8"/>
            <rFont val="等线"/>
            <family val="3"/>
            <charset val="134"/>
            <scheme val="minor"/>
          </rPr>
          <t>L'shine: 浙江师范大学专业学位研究生优秀实践成果一等奖（团队参与，负责人）+2</t>
        </r>
      </text>
    </comment>
    <comment ref="F465" authorId="396">
      <text>
        <r>
          <rPr>
            <sz val="11"/>
            <color indexed="8"/>
            <rFont val="等线"/>
            <family val="3"/>
            <charset val="134"/>
            <scheme val="minor"/>
          </rPr>
          <t xml:space="preserve">哄哄: 志愿服务（不满2小时）-2
</t>
        </r>
      </text>
    </comment>
    <comment ref="F466" authorId="397">
      <text>
        <r>
          <rPr>
            <sz val="11"/>
            <color indexed="8"/>
            <rFont val="等线"/>
            <family val="3"/>
            <charset val="134"/>
            <scheme val="minor"/>
          </rPr>
          <t xml:space="preserve">哄哄: 志愿服务（不满2小时）-2
</t>
        </r>
      </text>
    </comment>
    <comment ref="F467" authorId="398">
      <text>
        <r>
          <rPr>
            <sz val="11"/>
            <color indexed="8"/>
            <rFont val="等线"/>
            <family val="3"/>
            <charset val="134"/>
            <scheme val="minor"/>
          </rPr>
          <t xml:space="preserve">哄哄: 志愿服务（不满2小时）-2
</t>
        </r>
      </text>
    </comment>
    <comment ref="F468" authorId="399">
      <text>
        <r>
          <rPr>
            <sz val="11"/>
            <color indexed="8"/>
            <rFont val="等线"/>
            <family val="3"/>
            <charset val="134"/>
            <scheme val="minor"/>
          </rPr>
          <t xml:space="preserve">糖醋里脊: 志愿时长8.5小时+0.5625，学生工作+4，文明寝室+3
</t>
        </r>
      </text>
    </comment>
    <comment ref="F469" authorId="400">
      <text>
        <r>
          <rPr>
            <sz val="11"/>
            <color indexed="8"/>
            <rFont val="等线"/>
            <family val="3"/>
            <charset val="134"/>
            <scheme val="minor"/>
          </rPr>
          <t xml:space="preserve">哄哄: 志愿时长25小时+2.625 学生工作（生活委员）+4 文明寝室+3
</t>
        </r>
      </text>
    </comment>
    <comment ref="U469" authorId="401">
      <text>
        <r>
          <rPr>
            <sz val="11"/>
            <color indexed="8"/>
            <rFont val="等线"/>
            <family val="3"/>
            <charset val="134"/>
            <scheme val="minor"/>
          </rPr>
          <t xml:space="preserve">哄哄: 长三角地区研究生创新论坛——应用心理专业学位实践技能大赛·心理健康教育教学比赛三等奖+2
</t>
        </r>
      </text>
    </comment>
    <comment ref="F470" authorId="402">
      <text>
        <r>
          <rPr>
            <sz val="11"/>
            <color indexed="8"/>
            <rFont val="等线"/>
            <family val="3"/>
            <charset val="134"/>
            <scheme val="minor"/>
          </rPr>
          <t xml:space="preserve">L'shine: 学生工作（班长考核优秀）+9，文明寝室+3，志愿者20小时＋2
</t>
        </r>
      </text>
    </comment>
    <comment ref="U470" authorId="403">
      <text>
        <r>
          <rPr>
            <sz val="11"/>
            <color indexed="8"/>
            <rFont val="等线"/>
            <family val="3"/>
            <charset val="134"/>
            <scheme val="minor"/>
          </rPr>
          <t xml:space="preserve">L'shine: 综合性比赛（心理健康打卡21天）+0.5
</t>
        </r>
      </text>
    </comment>
    <comment ref="F471" authorId="404">
      <text>
        <r>
          <rPr>
            <sz val="11"/>
            <color indexed="8"/>
            <rFont val="等线"/>
            <family val="3"/>
            <charset val="134"/>
            <scheme val="minor"/>
          </rPr>
          <t xml:space="preserve">哄哄: 志愿时长不足4小时-1 文明寝室+3
</t>
        </r>
      </text>
    </comment>
    <comment ref="U471" authorId="405">
      <text>
        <r>
          <rPr>
            <sz val="11"/>
            <color indexed="8"/>
            <rFont val="等线"/>
            <family val="3"/>
            <charset val="134"/>
            <scheme val="minor"/>
          </rPr>
          <t xml:space="preserve">哄哄: 浙江师范大学垃圾分类先锋岗优秀个人+1.5 综合性比赛（心理健康打卡21天）+0.5
</t>
        </r>
      </text>
    </comment>
    <comment ref="T474" authorId="406">
      <text>
        <r>
          <rPr>
            <sz val="11"/>
            <color indexed="8"/>
            <rFont val="等线"/>
            <family val="3"/>
            <charset val="134"/>
            <scheme val="minor"/>
          </rPr>
          <t xml:space="preserve">哄哄: 长三角地区研究生创新论坛——应用心理专业学位实践技能大赛·心理健康教育教学比赛三等奖+2
</t>
        </r>
      </text>
    </comment>
    <comment ref="F477" authorId="407">
      <text>
        <r>
          <rPr>
            <sz val="11"/>
            <color indexed="8"/>
            <rFont val="等线"/>
            <family val="3"/>
            <charset val="134"/>
            <scheme val="minor"/>
          </rPr>
          <t>Déjà  vu: 志愿时长10小时 +0.75</t>
        </r>
      </text>
    </comment>
    <comment ref="U477" authorId="408">
      <text>
        <r>
          <rPr>
            <sz val="11"/>
            <color indexed="8"/>
            <rFont val="等线"/>
            <family val="3"/>
            <charset val="134"/>
            <scheme val="minor"/>
          </rPr>
          <t>Déjà  vu: 浙江师范大学专业学位研究生优秀实践成果二等奖 +3
Déjà  vu: 全国“木铎杯”在线问卷调研大赛优秀奖
+0.5</t>
        </r>
      </text>
    </comment>
    <comment ref="F478" authorId="409">
      <text>
        <r>
          <rPr>
            <sz val="11"/>
            <color indexed="8"/>
            <rFont val="等线"/>
            <family val="3"/>
            <charset val="134"/>
            <scheme val="minor"/>
          </rPr>
          <t>Déjà  vu: 志愿时长11小时 +0.875</t>
        </r>
      </text>
    </comment>
    <comment ref="F479" authorId="410">
      <text>
        <r>
          <rPr>
            <sz val="11"/>
            <color indexed="8"/>
            <rFont val="等线"/>
            <family val="3"/>
            <charset val="134"/>
            <scheme val="minor"/>
          </rPr>
          <t>Déjà  vu: 志愿时长13小时 +1.125</t>
        </r>
      </text>
    </comment>
    <comment ref="N479" authorId="411">
      <text>
        <r>
          <rPr>
            <sz val="11"/>
            <color indexed="8"/>
            <rFont val="等线"/>
            <family val="3"/>
            <charset val="134"/>
            <scheme val="minor"/>
          </rPr>
          <t>Déjà  vu: 科研（论文名称“父亲协同教养与儿童生活满意度的关系：父子依恋和儿童自尊的链式中介作用”发表于《应用心理学》，一作）+20</t>
        </r>
      </text>
    </comment>
    <comment ref="F480" authorId="412">
      <text>
        <r>
          <rPr>
            <sz val="11"/>
            <color indexed="8"/>
            <rFont val="等线"/>
            <family val="3"/>
            <charset val="134"/>
            <scheme val="minor"/>
          </rPr>
          <t>Déjà  vu: 志愿时长不足4小时 -1</t>
        </r>
      </text>
    </comment>
    <comment ref="F481" authorId="413">
      <text>
        <r>
          <rPr>
            <sz val="11"/>
            <color indexed="8"/>
            <rFont val="等线"/>
            <family val="3"/>
            <charset val="134"/>
            <scheme val="minor"/>
          </rPr>
          <t>Déjà  vu: 志愿时长23小时 +2.375</t>
        </r>
      </text>
    </comment>
    <comment ref="F482" authorId="414">
      <text>
        <r>
          <rPr>
            <sz val="11"/>
            <color indexed="8"/>
            <rFont val="等线"/>
            <family val="3"/>
            <charset val="134"/>
            <scheme val="minor"/>
          </rPr>
          <t>Déjà  vu: 学生工作（文体委员）+4；志愿时长不足4小时 -1</t>
        </r>
      </text>
    </comment>
    <comment ref="U482" authorId="415">
      <text>
        <r>
          <rPr>
            <sz val="11"/>
            <color indexed="8"/>
            <rFont val="等线"/>
            <family val="3"/>
            <charset val="134"/>
            <scheme val="minor"/>
          </rPr>
          <t>Déjà  vu: 2021年“木铎杯”在线问卷调研大赛参与奖+0.5</t>
        </r>
      </text>
    </comment>
    <comment ref="F483" authorId="416">
      <text>
        <r>
          <rPr>
            <sz val="11"/>
            <color indexed="8"/>
            <rFont val="等线"/>
            <family val="3"/>
            <charset val="134"/>
            <scheme val="minor"/>
          </rPr>
          <t>Déjà  vu: 志愿时长不足4小时 -1</t>
        </r>
      </text>
    </comment>
    <comment ref="F484" authorId="417">
      <text>
        <r>
          <rPr>
            <sz val="11"/>
            <color indexed="8"/>
            <rFont val="等线"/>
            <family val="3"/>
            <charset val="134"/>
            <scheme val="minor"/>
          </rPr>
          <t xml:space="preserve">名字太长🐯: 志愿时长10小时 ＋0.75
</t>
        </r>
      </text>
    </comment>
    <comment ref="F485" authorId="418">
      <text>
        <r>
          <rPr>
            <sz val="11"/>
            <color indexed="8"/>
            <rFont val="等线"/>
            <family val="3"/>
            <charset val="134"/>
            <scheme val="minor"/>
          </rPr>
          <t>名字太长🐯: 志愿时长5.7小时 ＋0.2125</t>
        </r>
      </text>
    </comment>
    <comment ref="F486" authorId="419">
      <text>
        <r>
          <rPr>
            <sz val="11"/>
            <color indexed="8"/>
            <rFont val="等线"/>
            <family val="3"/>
            <charset val="134"/>
            <scheme val="minor"/>
          </rPr>
          <t xml:space="preserve">名字太长🐯: 志愿时长7.7小时 ＋0.4625
</t>
        </r>
      </text>
    </comment>
    <comment ref="F487" authorId="420">
      <text>
        <r>
          <rPr>
            <sz val="11"/>
            <color indexed="8"/>
            <rFont val="等线"/>
            <family val="3"/>
            <charset val="134"/>
            <scheme val="minor"/>
          </rPr>
          <t xml:space="preserve">名字太长🐯: 志愿时长24.1小时 ＋2.5125
</t>
        </r>
      </text>
    </comment>
    <comment ref="N487" authorId="421">
      <text>
        <r>
          <rPr>
            <sz val="11"/>
            <color indexed="8"/>
            <rFont val="等线"/>
            <family val="3"/>
            <charset val="134"/>
            <scheme val="minor"/>
          </rPr>
          <t xml:space="preserve">名字太长🐯: 科研（论文名称“小学低年级汉语儿童语素意识、汉字识别和词汇知识的发展关系——交叉滞后研究”发表于《心理学报》权威A级，一作 ＋60；科研（论文名称“The Role of Morphological Awareness in Listening Comprehension of Chinese Blind Children: The Mediation of Vocabulary Knowledge”发表于《Psychology Research and Behavior Management》顶级期刊，二作，导师一作 ＋60
</t>
        </r>
      </text>
    </comment>
    <comment ref="F488" authorId="422">
      <text>
        <r>
          <rPr>
            <sz val="11"/>
            <color indexed="8"/>
            <rFont val="等线"/>
            <family val="3"/>
            <charset val="134"/>
            <scheme val="minor"/>
          </rPr>
          <t xml:space="preserve">名字太长🐯: 志愿时长2小时 -1
</t>
        </r>
      </text>
    </comment>
    <comment ref="U488" authorId="423">
      <text>
        <r>
          <rPr>
            <sz val="11"/>
            <color indexed="8"/>
            <rFont val="等线"/>
            <family val="3"/>
            <charset val="134"/>
            <scheme val="minor"/>
          </rPr>
          <t xml:space="preserve">名字太长🐯: 素质拓展 全国“木铎杯”在线问卷调研大赛优秀奖 +0.5
</t>
        </r>
      </text>
    </comment>
    <comment ref="F489" authorId="424">
      <text>
        <r>
          <rPr>
            <sz val="11"/>
            <color indexed="8"/>
            <rFont val="等线"/>
            <family val="3"/>
            <charset val="134"/>
            <scheme val="minor"/>
          </rPr>
          <t xml:space="preserve">名字太长🐯: 志愿时长不满2小时 -2
</t>
        </r>
      </text>
    </comment>
    <comment ref="F490" authorId="425">
      <text>
        <r>
          <rPr>
            <sz val="11"/>
            <color indexed="8"/>
            <rFont val="等线"/>
            <family val="3"/>
            <charset val="134"/>
            <scheme val="minor"/>
          </rPr>
          <t xml:space="preserve">名字太长🐯: 学生工作 学习委员（优秀）＋6；志愿时长10小时 +0.75；荣誉加分（院级优秀团员）+4
</t>
        </r>
      </text>
    </comment>
    <comment ref="F491" authorId="426">
      <text>
        <r>
          <rPr>
            <sz val="11"/>
            <color indexed="8"/>
            <rFont val="等线"/>
            <family val="3"/>
            <charset val="134"/>
            <scheme val="minor"/>
          </rPr>
          <t xml:space="preserve">名字太长🐯: 志愿时长 2小时 -1
</t>
        </r>
      </text>
    </comment>
    <comment ref="N491" authorId="427">
      <text>
        <r>
          <rPr>
            <sz val="11"/>
            <color indexed="8"/>
            <rFont val="等线"/>
            <family val="3"/>
            <charset val="134"/>
            <scheme val="minor"/>
          </rPr>
          <t xml:space="preserve">名字太长🐯: 科研（论文名称“The Atypical Effective Connectivity of Right Temporoparietal Junction in Autism Spectrum Disorder: A Multi-Site Study”发表于《Frontiers in neuroscience》一级期刊，共一，第二作者）＋30
</t>
        </r>
      </text>
    </comment>
    <comment ref="F492" authorId="428">
      <text>
        <r>
          <rPr>
            <sz val="11"/>
            <color indexed="8"/>
            <rFont val="等线"/>
            <family val="3"/>
            <charset val="134"/>
            <scheme val="minor"/>
          </rPr>
          <t xml:space="preserve">名字太长🐯: 志愿时长6小时 ＋0.25
</t>
        </r>
      </text>
    </comment>
    <comment ref="F494" authorId="429">
      <text>
        <r>
          <rPr>
            <sz val="11"/>
            <color indexed="8"/>
            <rFont val="等线"/>
            <family val="3"/>
            <charset val="134"/>
            <scheme val="minor"/>
          </rPr>
          <t xml:space="preserve">名字太长🐯: 志愿时长 30小时 ＋3.25
</t>
        </r>
      </text>
    </comment>
    <comment ref="U494" authorId="430">
      <text>
        <r>
          <rPr>
            <sz val="11"/>
            <color indexed="8"/>
            <rFont val="等线"/>
            <family val="3"/>
            <charset val="134"/>
            <scheme val="minor"/>
          </rPr>
          <t xml:space="preserve">名字太长🐯: 素质拓展 综合性比赛（2021-2011学年教育学院本硕博团体篮球赛第一名）＋1
</t>
        </r>
      </text>
    </comment>
    <comment ref="F495" authorId="431">
      <text>
        <r>
          <rPr>
            <sz val="11"/>
            <color indexed="8"/>
            <rFont val="等线"/>
            <family val="3"/>
            <charset val="134"/>
            <scheme val="minor"/>
          </rPr>
          <t xml:space="preserve">名字太长🐯: 志愿时长30小时 ＋3.25
</t>
        </r>
      </text>
    </comment>
    <comment ref="U495" authorId="432">
      <text>
        <r>
          <rPr>
            <sz val="11"/>
            <color indexed="8"/>
            <rFont val="等线"/>
            <family val="3"/>
            <charset val="134"/>
            <scheme val="minor"/>
          </rPr>
          <t xml:space="preserve">名字太长🐯: 素质拓展 综合性比赛 心理健康打卡21天 ＋0.5
</t>
        </r>
      </text>
    </comment>
    <comment ref="F496" authorId="433">
      <text>
        <r>
          <rPr>
            <sz val="11"/>
            <color indexed="8"/>
            <rFont val="等线"/>
            <family val="3"/>
            <charset val="134"/>
            <scheme val="minor"/>
          </rPr>
          <t xml:space="preserve">哄哄: 志愿时长9小时+0.625
</t>
        </r>
      </text>
    </comment>
    <comment ref="O496" authorId="434">
      <text>
        <r>
          <rPr>
            <sz val="11"/>
            <color indexed="8"/>
            <rFont val="等线"/>
            <family val="3"/>
            <charset val="134"/>
            <scheme val="minor"/>
          </rPr>
          <t xml:space="preserve">哄哄: 第二届“互联网”创新创业大赛二等奖+2
</t>
        </r>
      </text>
    </comment>
    <comment ref="U496" authorId="435">
      <text>
        <r>
          <rPr>
            <sz val="11"/>
            <color indexed="8"/>
            <rFont val="等线"/>
            <family val="3"/>
            <charset val="134"/>
            <scheme val="minor"/>
          </rPr>
          <t xml:space="preserve">哄哄: 综合性比赛（心理健康打卡21天）+0.5
</t>
        </r>
      </text>
    </comment>
    <comment ref="F497" authorId="436">
      <text>
        <r>
          <rPr>
            <sz val="11"/>
            <color indexed="8"/>
            <rFont val="等线"/>
            <family val="3"/>
            <charset val="134"/>
            <scheme val="minor"/>
          </rPr>
          <t xml:space="preserve">哄哄: 志愿时长6.4小时+0.3
</t>
        </r>
      </text>
    </comment>
    <comment ref="F498" authorId="437">
      <text>
        <r>
          <rPr>
            <sz val="11"/>
            <color indexed="8"/>
            <rFont val="等线"/>
            <family val="3"/>
            <charset val="134"/>
            <scheme val="minor"/>
          </rPr>
          <t xml:space="preserve">哄哄: 志愿时长22小时+2.25 学生工作+4
</t>
        </r>
      </text>
    </comment>
    <comment ref="F499" authorId="438">
      <text>
        <r>
          <rPr>
            <b/>
            <sz val="9"/>
            <rFont val="宋体"/>
            <family val="3"/>
            <charset val="134"/>
          </rPr>
          <t>MXL:</t>
        </r>
        <r>
          <rPr>
            <sz val="9"/>
            <rFont val="宋体"/>
            <family val="3"/>
            <charset val="134"/>
          </rPr>
          <t xml:space="preserve">
志愿服务（30h） +3.25</t>
        </r>
      </text>
    </comment>
    <comment ref="M499" authorId="438">
      <text>
        <r>
          <rPr>
            <b/>
            <sz val="9"/>
            <color rgb="FF000000"/>
            <rFont val="宋体"/>
            <family val="3"/>
            <charset val="134"/>
          </rPr>
          <t>MXL:</t>
        </r>
        <r>
          <rPr>
            <sz val="9"/>
            <color rgb="FF000000"/>
            <rFont val="宋体"/>
            <family val="3"/>
            <charset val="134"/>
          </rPr>
          <t xml:space="preserve">
</t>
        </r>
        <r>
          <rPr>
            <sz val="9"/>
            <color rgb="FF000000"/>
            <rFont val="宋体"/>
            <family val="3"/>
            <charset val="134"/>
          </rPr>
          <t>校级“服务省域战略</t>
        </r>
        <r>
          <rPr>
            <sz val="9"/>
            <color rgb="FF000000"/>
            <rFont val="宋体"/>
            <family val="3"/>
            <charset val="134"/>
          </rPr>
          <t xml:space="preserve"> </t>
        </r>
        <r>
          <rPr>
            <sz val="9"/>
            <color rgb="FF000000"/>
            <rFont val="宋体"/>
            <family val="3"/>
            <charset val="134"/>
          </rPr>
          <t>助力共同富裕建设”专项课题立项，参与</t>
        </r>
        <r>
          <rPr>
            <sz val="9"/>
            <color rgb="FF000000"/>
            <rFont val="宋体"/>
            <family val="3"/>
            <charset val="134"/>
          </rPr>
          <t xml:space="preserve">+1.25
</t>
        </r>
        <r>
          <rPr>
            <sz val="9"/>
            <color rgb="FF000000"/>
            <rFont val="宋体"/>
            <family val="3"/>
            <charset val="134"/>
          </rPr>
          <t>教师教育学院第十期院级学生科研课题立项，参与</t>
        </r>
        <r>
          <rPr>
            <sz val="9"/>
            <color rgb="FF000000"/>
            <rFont val="宋体"/>
            <family val="3"/>
            <charset val="134"/>
          </rPr>
          <t xml:space="preserve"> +0.625</t>
        </r>
      </text>
    </comment>
    <comment ref="O499" authorId="438">
      <text>
        <r>
          <rPr>
            <b/>
            <sz val="9"/>
            <rFont val="宋体"/>
            <family val="3"/>
            <charset val="134"/>
          </rPr>
          <t>MXL:</t>
        </r>
        <r>
          <rPr>
            <sz val="9"/>
            <rFont val="宋体"/>
            <family val="3"/>
            <charset val="134"/>
          </rPr>
          <t xml:space="preserve">
2022年“田家炳杯”全日制教育硕士专业学位研究生教学技能大赛校赛一等奖 +10
浙江师范大学教育硕士师范技能大赛二等奖  +8
2021年浙江省大学生物理创新（理论）竞赛二等奖 +8</t>
        </r>
      </text>
    </comment>
    <comment ref="U499" authorId="438">
      <text>
        <r>
          <rPr>
            <b/>
            <sz val="9"/>
            <rFont val="宋体"/>
            <family val="3"/>
            <charset val="134"/>
          </rPr>
          <t>MXL:</t>
        </r>
        <r>
          <rPr>
            <sz val="9"/>
            <rFont val="宋体"/>
            <family val="3"/>
            <charset val="134"/>
          </rPr>
          <t xml:space="preserve">
第六届全国大学生预防艾滋病知识竞赛优秀奖 +0.5
教师教育学院第九届本硕博篮球对抗赛一等奖 +1
教师教育学院第九届本硕博篮球“投篮之星”二等奖 +1.5
2021年大学生科普知识竞赛二等奖 +1.5
2022年中国杯大学生学习“全国两会”知识竞赛一等奖 +2
浙江师范大学校篮球联赛第4名 +0.5
浙江师范大学“百年风华·浙里光影”主题摄影比赛二等奖 +3
第十二节国学文化节主题征文大赛，参与 +0.5
“在浙师的N＋1种时光”VLOG大赛，参与 +0.5
</t>
        </r>
      </text>
    </comment>
    <comment ref="F500" authorId="438">
      <text>
        <r>
          <rPr>
            <b/>
            <sz val="9"/>
            <rFont val="宋体"/>
            <family val="3"/>
            <charset val="134"/>
          </rPr>
          <t>MXL:
学习委员，考核合格+4
志愿服务（49h）+4</t>
        </r>
      </text>
    </comment>
    <comment ref="M500" authorId="438">
      <text>
        <r>
          <rPr>
            <b/>
            <sz val="9"/>
            <rFont val="宋体"/>
            <family val="3"/>
            <charset val="134"/>
          </rPr>
          <t>MXL:</t>
        </r>
        <r>
          <rPr>
            <sz val="9"/>
            <rFont val="宋体"/>
            <family val="3"/>
            <charset val="134"/>
          </rPr>
          <t xml:space="preserve">
校级“服务省域战略 助力共同富裕建设”专项课题立项，成员 +1.25
教师教育学院第九期院级课题结题优秀，成员 =0.625
</t>
        </r>
      </text>
    </comment>
    <comment ref="N500" authorId="438">
      <text>
        <r>
          <rPr>
            <b/>
            <sz val="9"/>
            <rFont val="宋体"/>
            <family val="3"/>
            <charset val="134"/>
          </rPr>
          <t>MXL:</t>
        </r>
        <r>
          <rPr>
            <sz val="9"/>
            <rFont val="宋体"/>
            <family val="3"/>
            <charset val="134"/>
          </rPr>
          <t xml:space="preserve">
现代物理学成就与物理课程改革——从21世纪诺贝尔物理学奖成果谈起”发表于《物理教学》三级，二作，第一作者单位为浙江师范大学 +2
从科学本质的视角解读物理学科核心素养”发表于《物理教学》三级，二作，第一作者单位为浙江师范大学 +2
科学思想及其科学教育功能”发表于《浙江师范大学学报(自然科学版)》二级，二作，第一作者单位为浙江师范大学 +10
物理学悖论对科学思维的启示”发表于《物理教学探讨》，二作，第一作者单位为浙江师范大学，被人大复印资料《中学物理教与学》全文转载 +10</t>
        </r>
      </text>
    </comment>
    <comment ref="O500" authorId="438">
      <text>
        <r>
          <rPr>
            <b/>
            <sz val="9"/>
            <rFont val="宋体"/>
            <family val="3"/>
            <charset val="134"/>
          </rPr>
          <t>MXL:</t>
        </r>
        <r>
          <rPr>
            <sz val="9"/>
            <rFont val="宋体"/>
            <family val="3"/>
            <charset val="134"/>
          </rPr>
          <t xml:space="preserve">
2022年“田家炳杯”全日制教育硕士专业学位研究生教学技能大赛校赛一等奖 +10</t>
        </r>
      </text>
    </comment>
    <comment ref="U500" authorId="438">
      <text>
        <r>
          <rPr>
            <b/>
            <sz val="9"/>
            <rFont val="宋体"/>
            <family val="3"/>
            <charset val="134"/>
          </rPr>
          <t>MXL:</t>
        </r>
        <r>
          <rPr>
            <sz val="9"/>
            <rFont val="宋体"/>
            <family val="3"/>
            <charset val="134"/>
          </rPr>
          <t xml:space="preserve">
2021大学生学习“乡村振兴”知识竞赛一等奖 +2
“中华民族一家亲同心共筑中国梦”大学生爱国主义宣传教育活动一等奖+2
2021年第二届全国大学生职业发展大赛校级赛一等奖 +</t>
        </r>
        <r>
          <rPr>
            <sz val="9"/>
            <rFont val="宋体"/>
            <family val="3"/>
            <charset val="134"/>
          </rPr>
          <t>0.5</t>
        </r>
        <r>
          <rPr>
            <sz val="9"/>
            <rFont val="宋体"/>
            <family val="3"/>
            <charset val="134"/>
          </rPr>
          <t xml:space="preserve">
第十二届国学文化节系列活动之主题征文大赛，参与+0.5
第十二届国学文化节系列活动之经典诗文诵读大赛（参与）+0.5</t>
        </r>
      </text>
    </comment>
    <comment ref="F501" authorId="438">
      <text>
        <r>
          <rPr>
            <b/>
            <sz val="9"/>
            <rFont val="宋体"/>
            <family val="3"/>
            <charset val="134"/>
          </rPr>
          <t>MXL:</t>
        </r>
        <r>
          <rPr>
            <sz val="9"/>
            <rFont val="宋体"/>
            <family val="3"/>
            <charset val="134"/>
          </rPr>
          <t xml:space="preserve">
宣传委员，考核合格 +4
志愿服务（31.5h）+3.4375</t>
        </r>
      </text>
    </comment>
    <comment ref="M501" authorId="438">
      <text>
        <r>
          <rPr>
            <b/>
            <sz val="9"/>
            <rFont val="宋体"/>
            <family val="3"/>
            <charset val="134"/>
          </rPr>
          <t>MXL:</t>
        </r>
        <r>
          <rPr>
            <sz val="9"/>
            <rFont val="宋体"/>
            <family val="3"/>
            <charset val="134"/>
          </rPr>
          <t xml:space="preserve">
教育学院第九期课题：类比思维应用于高中物理概念教学的研究，负责人，结题 1.25
教育学院第九期课题：关于大学生考研与就业选择现状的调查研究，成员，结题 0.625
校党建课题：专业型研究生党支部的专业特色创新活动路径研究，成员，立项 1.25
校党建课题：专业型研究生党支部的专业特色创新活动路径研究，成员，结题1.25</t>
        </r>
      </text>
    </comment>
    <comment ref="O501" authorId="438">
      <text>
        <r>
          <rPr>
            <b/>
            <sz val="9"/>
            <color rgb="FF000000"/>
            <rFont val="宋体"/>
            <family val="3"/>
            <charset val="134"/>
          </rPr>
          <t>MXL:</t>
        </r>
        <r>
          <rPr>
            <sz val="9"/>
            <color rgb="FF000000"/>
            <rFont val="宋体"/>
            <family val="3"/>
            <charset val="134"/>
          </rPr>
          <t xml:space="preserve">
</t>
        </r>
        <r>
          <rPr>
            <sz val="9"/>
            <color rgb="FF000000"/>
            <rFont val="宋体"/>
            <family val="3"/>
            <charset val="134"/>
          </rPr>
          <t>“田家炳杯”全日制教育硕士教学技能大赛学科教学（物理）组全国三等奖</t>
        </r>
        <r>
          <rPr>
            <sz val="9"/>
            <color rgb="FF000000"/>
            <rFont val="宋体"/>
            <family val="3"/>
            <charset val="134"/>
          </rPr>
          <t xml:space="preserve"> +0
</t>
        </r>
        <r>
          <rPr>
            <sz val="9"/>
            <color rgb="FF000000"/>
            <rFont val="宋体"/>
            <family val="3"/>
            <charset val="134"/>
          </rPr>
          <t xml:space="preserve">
</t>
        </r>
        <r>
          <rPr>
            <sz val="9"/>
            <color rgb="FF000000"/>
            <rFont val="宋体"/>
            <family val="3"/>
            <charset val="134"/>
          </rPr>
          <t>2022</t>
        </r>
        <r>
          <rPr>
            <sz val="9"/>
            <color rgb="FF000000"/>
            <rFont val="宋体"/>
            <family val="3"/>
            <charset val="134"/>
          </rPr>
          <t>年“田家炳杯”全日制教育硕士专业学位研究生教学技能大赛校赛一等奖</t>
        </r>
        <r>
          <rPr>
            <sz val="9"/>
            <color rgb="FF000000"/>
            <rFont val="宋体"/>
            <family val="3"/>
            <charset val="134"/>
          </rPr>
          <t xml:space="preserve"> +10
</t>
        </r>
        <r>
          <rPr>
            <sz val="9"/>
            <color rgb="FF000000"/>
            <rFont val="宋体"/>
            <family val="3"/>
            <charset val="134"/>
          </rPr>
          <t>2021</t>
        </r>
        <r>
          <rPr>
            <sz val="9"/>
            <color rgb="FF000000"/>
            <rFont val="宋体"/>
            <family val="3"/>
            <charset val="134"/>
          </rPr>
          <t>年浙江省大学生物理创新（理论）竞赛三等奖</t>
        </r>
        <r>
          <rPr>
            <sz val="9"/>
            <color rgb="FF000000"/>
            <rFont val="宋体"/>
            <family val="3"/>
            <charset val="134"/>
          </rPr>
          <t xml:space="preserve"> +5
</t>
        </r>
      </text>
    </comment>
    <comment ref="U501" authorId="438">
      <text>
        <r>
          <rPr>
            <b/>
            <sz val="9"/>
            <rFont val="宋体"/>
            <family val="3"/>
            <charset val="134"/>
          </rPr>
          <t>MXL:</t>
        </r>
        <r>
          <rPr>
            <sz val="9"/>
            <rFont val="宋体"/>
            <family val="3"/>
            <charset val="134"/>
          </rPr>
          <t xml:space="preserve">
教师教育学院“情之所至，皆为感动”摄影大赛，参与 0.5
浙江师范大学“百年风华·浙里光影”主题摄影比赛 参与+0.5
教师教育学院“千灯万福庆元宵 筑梦冰雪向未来”研究生摄影书画大赛摄影组优胜奖+0.5</t>
        </r>
      </text>
    </comment>
    <comment ref="F502" authorId="438">
      <text>
        <r>
          <rPr>
            <b/>
            <sz val="9"/>
            <rFont val="宋体"/>
            <family val="3"/>
            <charset val="134"/>
          </rPr>
          <t>MXL:</t>
        </r>
        <r>
          <rPr>
            <sz val="9"/>
            <rFont val="宋体"/>
            <family val="3"/>
            <charset val="134"/>
          </rPr>
          <t xml:space="preserve">
志愿服务（28.5h）3.0625</t>
        </r>
      </text>
    </comment>
    <comment ref="M502" authorId="438">
      <text>
        <r>
          <rPr>
            <b/>
            <sz val="9"/>
            <rFont val="宋体"/>
            <family val="3"/>
            <charset val="134"/>
          </rPr>
          <t>MXL:</t>
        </r>
        <r>
          <rPr>
            <sz val="9"/>
            <rFont val="宋体"/>
            <family val="3"/>
            <charset val="134"/>
          </rPr>
          <t xml:space="preserve">
“实施共同富裕过程中乡村师资队伍建设问题的研究—以金华市武义县为例”校级立项，课题成员 +1.25</t>
        </r>
      </text>
    </comment>
    <comment ref="O502" authorId="438">
      <text>
        <r>
          <rPr>
            <b/>
            <sz val="9"/>
            <rFont val="宋体"/>
            <family val="3"/>
            <charset val="134"/>
          </rPr>
          <t>MXL:</t>
        </r>
        <r>
          <rPr>
            <sz val="9"/>
            <rFont val="宋体"/>
            <family val="3"/>
            <charset val="134"/>
          </rPr>
          <t xml:space="preserve">
学科竞赛：2022年“田家炳杯”全日制教育硕士专业学位研究生教学技能大赛校赛三等奖 +5
2021年浙江省大学生物理创新（理论）竞赛二等奖 +8
</t>
        </r>
      </text>
    </comment>
    <comment ref="U502" authorId="438">
      <text>
        <r>
          <rPr>
            <b/>
            <sz val="9"/>
            <rFont val="宋体"/>
            <family val="3"/>
            <charset val="134"/>
          </rPr>
          <t>MXL:</t>
        </r>
        <r>
          <rPr>
            <sz val="9"/>
            <rFont val="宋体"/>
            <family val="3"/>
            <charset val="134"/>
          </rPr>
          <t xml:space="preserve">
2021年国学文化节主题征文大赛，参与 +0.5
</t>
        </r>
      </text>
    </comment>
    <comment ref="F503" authorId="438">
      <text>
        <r>
          <rPr>
            <b/>
            <sz val="9"/>
            <rFont val="宋体"/>
            <family val="3"/>
            <charset val="134"/>
          </rPr>
          <t>MXL:</t>
        </r>
        <r>
          <rPr>
            <sz val="9"/>
            <rFont val="宋体"/>
            <family val="3"/>
            <charset val="134"/>
          </rPr>
          <t xml:space="preserve">
志愿服务（52h）+4
组织委员 +4</t>
        </r>
      </text>
    </comment>
    <comment ref="M503" authorId="438">
      <text>
        <r>
          <rPr>
            <b/>
            <sz val="9"/>
            <rFont val="宋体"/>
            <family val="3"/>
            <charset val="134"/>
          </rPr>
          <t>MXL:</t>
        </r>
        <r>
          <rPr>
            <sz val="9"/>
            <rFont val="宋体"/>
            <family val="3"/>
            <charset val="134"/>
          </rPr>
          <t xml:space="preserve">
校级“服务省域战略助力共同富裕建设”专项课题立项，成员 +1.25
教师教育学院第九期院级课题结题，成员 +0.625</t>
        </r>
      </text>
    </comment>
    <comment ref="O503" authorId="438">
      <text>
        <r>
          <rPr>
            <b/>
            <sz val="9"/>
            <rFont val="宋体"/>
            <family val="3"/>
            <charset val="134"/>
          </rPr>
          <t>MXL:</t>
        </r>
        <r>
          <rPr>
            <sz val="9"/>
            <rFont val="宋体"/>
            <family val="3"/>
            <charset val="134"/>
          </rPr>
          <t xml:space="preserve">
2022年“田家炳杯”全日制教育硕士专业学位研究生教学技能大赛校赛一等奖 +10
2021年浙江省大学生物理创新（理论）竞赛二等奖 +8</t>
        </r>
      </text>
    </comment>
    <comment ref="U503" authorId="438">
      <text>
        <r>
          <rPr>
            <b/>
            <sz val="9"/>
            <rFont val="宋体"/>
            <family val="3"/>
            <charset val="134"/>
          </rPr>
          <t>MXL:</t>
        </r>
        <r>
          <rPr>
            <sz val="9"/>
            <rFont val="宋体"/>
            <family val="3"/>
            <charset val="134"/>
          </rPr>
          <t xml:space="preserve">
2021大学生学习“乡村振兴”知识竞赛一等奖 +2
“中华民族一家亲同心共筑中国梦”大学生爱国主义宣传教育活动一等奖+2
”防灾减灾科普先行”——2021年大学生校园安全科普竞赛活动一等奖+2
第十二届国学文化节系列活动之主题征文大赛，参与+0.5
第十二届国学文化节系列活动之经典诗文诵读大赛（参与）+0.5
</t>
        </r>
      </text>
    </comment>
    <comment ref="F504" authorId="438">
      <text>
        <r>
          <rPr>
            <b/>
            <sz val="9"/>
            <rFont val="宋体"/>
            <family val="3"/>
            <charset val="134"/>
          </rPr>
          <t>MXL:</t>
        </r>
        <r>
          <rPr>
            <sz val="9"/>
            <rFont val="宋体"/>
            <family val="3"/>
            <charset val="134"/>
          </rPr>
          <t xml:space="preserve">
志愿服务（24h）+2.5</t>
        </r>
      </text>
    </comment>
    <comment ref="O504" authorId="438">
      <text>
        <r>
          <rPr>
            <b/>
            <sz val="9"/>
            <rFont val="宋体"/>
            <family val="3"/>
            <charset val="134"/>
          </rPr>
          <t>MXL:</t>
        </r>
        <r>
          <rPr>
            <sz val="9"/>
            <rFont val="宋体"/>
            <family val="3"/>
            <charset val="134"/>
          </rPr>
          <t xml:space="preserve">
2021年浙江省大学生物理创新（理论）竞赛一等奖 +10
</t>
        </r>
      </text>
    </comment>
    <comment ref="F505" authorId="438">
      <text>
        <r>
          <rPr>
            <b/>
            <sz val="9"/>
            <rFont val="宋体"/>
            <family val="3"/>
            <charset val="134"/>
          </rPr>
          <t>MXL:</t>
        </r>
        <r>
          <rPr>
            <sz val="9"/>
            <rFont val="宋体"/>
            <family val="3"/>
            <charset val="134"/>
          </rPr>
          <t xml:space="preserve">
违规停车 -</t>
        </r>
        <r>
          <rPr>
            <sz val="9"/>
            <rFont val="宋体"/>
            <family val="3"/>
            <charset val="134"/>
          </rPr>
          <t>1</t>
        </r>
        <r>
          <rPr>
            <sz val="9"/>
            <rFont val="宋体"/>
            <family val="3"/>
            <charset val="134"/>
          </rPr>
          <t xml:space="preserve">
志愿活动抵扣违规停车+</t>
        </r>
        <r>
          <rPr>
            <sz val="9"/>
            <rFont val="宋体"/>
            <family val="3"/>
            <charset val="134"/>
          </rPr>
          <t>0.5</t>
        </r>
        <r>
          <rPr>
            <sz val="9"/>
            <rFont val="宋体"/>
            <family val="3"/>
            <charset val="134"/>
          </rPr>
          <t xml:space="preserve">
志愿服务（40h）+4</t>
        </r>
      </text>
    </comment>
    <comment ref="O505" authorId="438">
      <text>
        <r>
          <rPr>
            <b/>
            <sz val="9"/>
            <rFont val="宋体"/>
            <family val="3"/>
            <charset val="134"/>
          </rPr>
          <t>MXL:</t>
        </r>
        <r>
          <rPr>
            <sz val="9"/>
            <rFont val="宋体"/>
            <family val="3"/>
            <charset val="134"/>
          </rPr>
          <t xml:space="preserve">
2021年浙江省大学生物理创新（理论）竞赛三等奖 +5
</t>
        </r>
      </text>
    </comment>
    <comment ref="U505" authorId="438">
      <text>
        <r>
          <rPr>
            <b/>
            <sz val="9"/>
            <rFont val="宋体"/>
            <family val="3"/>
            <charset val="134"/>
          </rPr>
          <t>MXL:</t>
        </r>
        <r>
          <rPr>
            <sz val="9"/>
            <rFont val="宋体"/>
            <family val="3"/>
            <charset val="134"/>
          </rPr>
          <t xml:space="preserve">
2021年第二届全国大学生财经素养大赛一等奖，初赛+</t>
        </r>
        <r>
          <rPr>
            <sz val="9"/>
            <rFont val="宋体"/>
            <family val="3"/>
            <charset val="134"/>
          </rPr>
          <t>0.5</t>
        </r>
        <r>
          <rPr>
            <sz val="9"/>
            <rFont val="宋体"/>
            <family val="3"/>
            <charset val="134"/>
          </rPr>
          <t xml:space="preserve">
</t>
        </r>
      </text>
    </comment>
    <comment ref="F506" authorId="438">
      <text>
        <r>
          <rPr>
            <b/>
            <sz val="9"/>
            <rFont val="宋体"/>
            <family val="3"/>
            <charset val="134"/>
          </rPr>
          <t>MXL:</t>
        </r>
        <r>
          <rPr>
            <sz val="9"/>
            <rFont val="宋体"/>
            <family val="3"/>
            <charset val="134"/>
          </rPr>
          <t xml:space="preserve">
志愿服务（33h）+3.625</t>
        </r>
      </text>
    </comment>
    <comment ref="O506" authorId="438">
      <text>
        <r>
          <rPr>
            <b/>
            <sz val="9"/>
            <rFont val="宋体"/>
            <family val="3"/>
            <charset val="134"/>
          </rPr>
          <t>MXL:</t>
        </r>
        <r>
          <rPr>
            <sz val="9"/>
            <rFont val="宋体"/>
            <family val="3"/>
            <charset val="134"/>
          </rPr>
          <t xml:space="preserve">
2022年“田家炳杯”全日制教育硕士专业学位研究生教学技能大赛三等奖 +5</t>
        </r>
      </text>
    </comment>
    <comment ref="U506" authorId="438">
      <text>
        <r>
          <rPr>
            <b/>
            <sz val="9"/>
            <rFont val="宋体"/>
            <family val="3"/>
            <charset val="134"/>
          </rPr>
          <t>MXL:</t>
        </r>
        <r>
          <rPr>
            <sz val="9"/>
            <rFont val="宋体"/>
            <family val="3"/>
            <charset val="134"/>
          </rPr>
          <t xml:space="preserve">
全国大学生财经素养大赛一等奖，初赛 +</t>
        </r>
        <r>
          <rPr>
            <sz val="9"/>
            <rFont val="宋体"/>
            <family val="3"/>
            <charset val="134"/>
          </rPr>
          <t>0.5</t>
        </r>
      </text>
    </comment>
    <comment ref="F507" authorId="439">
      <text>
        <r>
          <rPr>
            <b/>
            <sz val="9"/>
            <rFont val="宋体"/>
            <family val="3"/>
            <charset val="134"/>
          </rPr>
          <t>USER:</t>
        </r>
        <r>
          <rPr>
            <sz val="9"/>
            <rFont val="宋体"/>
            <family val="3"/>
            <charset val="134"/>
          </rPr>
          <t xml:space="preserve">
志愿服务（20小时）+2</t>
        </r>
      </text>
    </comment>
    <comment ref="O507" authorId="439">
      <text>
        <r>
          <rPr>
            <b/>
            <sz val="9"/>
            <rFont val="宋体"/>
            <family val="3"/>
            <charset val="134"/>
          </rPr>
          <t>USER:</t>
        </r>
        <r>
          <rPr>
            <sz val="9"/>
            <rFont val="宋体"/>
            <family val="3"/>
            <charset val="134"/>
          </rPr>
          <t xml:space="preserve">
科研（学科竞赛：2022年“田家炳杯”全日制教育硕士专业学位研究生教学技能大赛校赛三等奖）+5</t>
        </r>
      </text>
    </comment>
    <comment ref="F508" authorId="439">
      <text>
        <r>
          <rPr>
            <b/>
            <sz val="9"/>
            <rFont val="宋体"/>
            <family val="3"/>
            <charset val="134"/>
          </rPr>
          <t>USER:</t>
        </r>
        <r>
          <rPr>
            <sz val="9"/>
            <rFont val="宋体"/>
            <family val="3"/>
            <charset val="134"/>
          </rPr>
          <t xml:space="preserve">
志愿服务（35小时）+3.88
</t>
        </r>
      </text>
    </comment>
    <comment ref="O508" authorId="439">
      <text>
        <r>
          <rPr>
            <b/>
            <sz val="9"/>
            <rFont val="宋体"/>
            <family val="3"/>
            <charset val="134"/>
          </rPr>
          <t>USER:</t>
        </r>
        <r>
          <rPr>
            <sz val="9"/>
            <rFont val="宋体"/>
            <family val="3"/>
            <charset val="134"/>
          </rPr>
          <t xml:space="preserve">
科研（学科竞赛：2022年“田家炳杯”全日制教育硕士专业学位研究生教学技能大赛校赛二等奖）+8
2021年浙江省大学生物理创新（理论）竞赛三等奖 +5
</t>
        </r>
      </text>
    </comment>
    <comment ref="U508" authorId="439">
      <text>
        <r>
          <rPr>
            <b/>
            <sz val="9"/>
            <rFont val="宋体"/>
            <family val="3"/>
            <charset val="134"/>
          </rPr>
          <t>USER:</t>
        </r>
        <r>
          <rPr>
            <sz val="9"/>
            <rFont val="宋体"/>
            <family val="3"/>
            <charset val="134"/>
          </rPr>
          <t xml:space="preserve">
综合性比赛（2021年第二届全国大学生财经素养大赛一等奖，初赛）+</t>
        </r>
        <r>
          <rPr>
            <sz val="9"/>
            <rFont val="宋体"/>
            <family val="3"/>
            <charset val="134"/>
          </rPr>
          <t>0.5</t>
        </r>
        <r>
          <rPr>
            <sz val="9"/>
            <rFont val="宋体"/>
            <family val="3"/>
            <charset val="134"/>
          </rPr>
          <t xml:space="preserve">
综合性比赛（2021年第十二届国学文化节系列之经典诗文诵读大赛，参与）+0.5
</t>
        </r>
      </text>
    </comment>
    <comment ref="F509" authorId="439">
      <text>
        <r>
          <rPr>
            <b/>
            <sz val="9"/>
            <rFont val="宋体"/>
            <family val="3"/>
            <charset val="134"/>
          </rPr>
          <t>USER:</t>
        </r>
        <r>
          <rPr>
            <sz val="9"/>
            <rFont val="宋体"/>
            <family val="3"/>
            <charset val="134"/>
          </rPr>
          <t xml:space="preserve">
志愿服务（29小时）+3.13</t>
        </r>
      </text>
    </comment>
    <comment ref="O509" authorId="439">
      <text>
        <r>
          <rPr>
            <b/>
            <sz val="9"/>
            <rFont val="宋体"/>
            <family val="3"/>
            <charset val="134"/>
          </rPr>
          <t>USER:</t>
        </r>
        <r>
          <rPr>
            <sz val="9"/>
            <rFont val="宋体"/>
            <family val="3"/>
            <charset val="134"/>
          </rPr>
          <t xml:space="preserve">
科研（学科竞赛：2022年“田家炳杯”全日制教育硕士专业学位研究生教学技能大赛校赛二等奖）+8
2021年浙江省大学生物理创新（理论）竞赛三等奖 +5
</t>
        </r>
      </text>
    </comment>
    <comment ref="U509" authorId="439">
      <text>
        <r>
          <rPr>
            <b/>
            <sz val="9"/>
            <rFont val="宋体"/>
            <family val="3"/>
            <charset val="134"/>
          </rPr>
          <t>USER:</t>
        </r>
        <r>
          <rPr>
            <sz val="9"/>
            <rFont val="宋体"/>
            <family val="3"/>
            <charset val="134"/>
          </rPr>
          <t xml:space="preserve">
综合性比赛（2021年第二届全国大学生财经素养大赛一等奖初赛）+</t>
        </r>
        <r>
          <rPr>
            <sz val="9"/>
            <rFont val="宋体"/>
            <family val="3"/>
            <charset val="134"/>
          </rPr>
          <t>0.5</t>
        </r>
        <r>
          <rPr>
            <sz val="9"/>
            <rFont val="宋体"/>
            <family val="3"/>
            <charset val="134"/>
          </rPr>
          <t xml:space="preserve">
</t>
        </r>
      </text>
    </comment>
    <comment ref="F510" authorId="439">
      <text>
        <r>
          <rPr>
            <b/>
            <sz val="9"/>
            <rFont val="宋体"/>
            <family val="3"/>
            <charset val="134"/>
          </rPr>
          <t>USER:</t>
        </r>
        <r>
          <rPr>
            <sz val="9"/>
            <rFont val="宋体"/>
            <family val="3"/>
            <charset val="134"/>
          </rPr>
          <t xml:space="preserve">
志愿服务（23.5小时）+2.4</t>
        </r>
        <r>
          <rPr>
            <sz val="9"/>
            <rFont val="宋体"/>
            <family val="3"/>
            <charset val="134"/>
          </rPr>
          <t>75</t>
        </r>
        <r>
          <rPr>
            <sz val="9"/>
            <rFont val="宋体"/>
            <family val="3"/>
            <charset val="134"/>
          </rPr>
          <t xml:space="preserve">
文明寝室+3</t>
        </r>
      </text>
    </comment>
    <comment ref="M510" authorId="439">
      <text>
        <r>
          <rPr>
            <b/>
            <sz val="9"/>
            <rFont val="宋体"/>
            <family val="3"/>
            <charset val="134"/>
          </rPr>
          <t>USER:</t>
        </r>
        <r>
          <rPr>
            <sz val="9"/>
            <rFont val="宋体"/>
            <family val="3"/>
            <charset val="134"/>
          </rPr>
          <t xml:space="preserve">
科研（课题：省一般课题《中考科学建模试题评价指标的建构及应用》成员）+2.5</t>
        </r>
      </text>
    </comment>
    <comment ref="O510" authorId="439">
      <text>
        <r>
          <rPr>
            <b/>
            <sz val="9"/>
            <rFont val="宋体"/>
            <family val="3"/>
            <charset val="134"/>
          </rPr>
          <t>USER:</t>
        </r>
        <r>
          <rPr>
            <sz val="9"/>
            <rFont val="宋体"/>
            <family val="3"/>
            <charset val="134"/>
          </rPr>
          <t xml:space="preserve">
科研（学科竞赛：2022年“田家炳杯”全日制教育硕士专业学位研究生教学技能大赛校赛一等奖+10
2021年浙江省大学生物理创新（理论）竞赛三等奖+5
</t>
        </r>
      </text>
    </comment>
    <comment ref="U510" authorId="439">
      <text>
        <r>
          <rPr>
            <b/>
            <sz val="9"/>
            <rFont val="宋体"/>
            <family val="3"/>
            <charset val="134"/>
          </rPr>
          <t>USER:</t>
        </r>
        <r>
          <rPr>
            <sz val="9"/>
            <rFont val="宋体"/>
            <family val="3"/>
            <charset val="134"/>
          </rPr>
          <t xml:space="preserve">
综合性比赛（第三十期“相观斋”茶座活动）+0.5
综合性比赛（全国大学生预防艾滋病知识竞赛优秀奖）+0.5
综合性比赛（大学生公益助残挑战赛一等奖）+</t>
        </r>
        <r>
          <rPr>
            <sz val="9"/>
            <rFont val="宋体"/>
            <family val="3"/>
            <charset val="134"/>
          </rPr>
          <t>1.5</t>
        </r>
        <r>
          <rPr>
            <sz val="9"/>
            <rFont val="宋体"/>
            <family val="3"/>
            <charset val="134"/>
          </rPr>
          <t xml:space="preserve">
综合性比赛（“弘扬五四精神，肩负历史使命”一等奖）+2
</t>
        </r>
      </text>
    </comment>
    <comment ref="F511" authorId="439">
      <text>
        <r>
          <rPr>
            <b/>
            <sz val="9"/>
            <rFont val="宋体"/>
            <family val="3"/>
            <charset val="134"/>
          </rPr>
          <t>USER:</t>
        </r>
        <r>
          <rPr>
            <sz val="9"/>
            <rFont val="宋体"/>
            <family val="3"/>
            <charset val="134"/>
          </rPr>
          <t xml:space="preserve">
文明寝室+3
志愿服务（23小时）+2.3</t>
        </r>
        <r>
          <rPr>
            <sz val="9"/>
            <rFont val="宋体"/>
            <family val="3"/>
            <charset val="134"/>
          </rPr>
          <t>75</t>
        </r>
      </text>
    </comment>
    <comment ref="M511" authorId="439">
      <text>
        <r>
          <rPr>
            <b/>
            <sz val="9"/>
            <rFont val="宋体"/>
            <family val="3"/>
            <charset val="134"/>
          </rPr>
          <t>USER:</t>
        </r>
        <r>
          <rPr>
            <sz val="9"/>
            <rFont val="宋体"/>
            <family val="3"/>
            <charset val="134"/>
          </rPr>
          <t xml:space="preserve">
科研（课题：2021浙江省教育厅一般课题《中考科学建模试题评价指标的建构及应用》负责人）+5</t>
        </r>
      </text>
    </comment>
    <comment ref="O511" authorId="439">
      <text>
        <r>
          <rPr>
            <b/>
            <sz val="9"/>
            <rFont val="宋体"/>
            <family val="3"/>
            <charset val="134"/>
          </rPr>
          <t>USER:</t>
        </r>
        <r>
          <rPr>
            <sz val="9"/>
            <rFont val="宋体"/>
            <family val="3"/>
            <charset val="134"/>
          </rPr>
          <t xml:space="preserve">
科研（学科竞赛：2022年“田家炳杯”全日制教育硕士专业学位研究生教学技能大赛校赛一等奖）+10
2021年浙江省大学生物理创新（理论）竞赛三等奖+5
</t>
        </r>
      </text>
    </comment>
    <comment ref="U511" authorId="439">
      <text>
        <r>
          <rPr>
            <b/>
            <sz val="9"/>
            <rFont val="宋体"/>
            <family val="3"/>
            <charset val="134"/>
          </rPr>
          <t>USER:</t>
        </r>
        <r>
          <rPr>
            <sz val="9"/>
            <rFont val="宋体"/>
            <family val="3"/>
            <charset val="134"/>
          </rPr>
          <t xml:space="preserve">
综合性比赛（经典传承文化知识竞赛二等奖）+1.5
综合性比赛（“一带一路国际文化知识”竞赛一等奖）+2
综合性比赛（大学生公益助残挑战赛二等奖）+1.5
</t>
        </r>
      </text>
    </comment>
    <comment ref="F512" authorId="439">
      <text>
        <r>
          <rPr>
            <b/>
            <sz val="9"/>
            <rFont val="宋体"/>
            <family val="3"/>
            <charset val="134"/>
          </rPr>
          <t>USER:</t>
        </r>
        <r>
          <rPr>
            <sz val="9"/>
            <rFont val="宋体"/>
            <family val="3"/>
            <charset val="134"/>
          </rPr>
          <t xml:space="preserve">
志愿服务（28.5小时）+3.06</t>
        </r>
      </text>
    </comment>
    <comment ref="F513" authorId="440">
      <text>
        <r>
          <rPr>
            <b/>
            <sz val="9"/>
            <rFont val="宋体"/>
            <family val="3"/>
            <charset val="134"/>
          </rPr>
          <t>user:</t>
        </r>
        <r>
          <rPr>
            <sz val="9"/>
            <rFont val="宋体"/>
            <family val="3"/>
            <charset val="134"/>
          </rPr>
          <t xml:space="preserve">
志愿服务（7小时）0.88</t>
        </r>
      </text>
    </comment>
    <comment ref="M513" authorId="440">
      <text>
        <r>
          <rPr>
            <b/>
            <sz val="9"/>
            <rFont val="宋体"/>
            <family val="3"/>
            <charset val="134"/>
          </rPr>
          <t>user:</t>
        </r>
        <r>
          <rPr>
            <sz val="9"/>
            <rFont val="宋体"/>
            <family val="3"/>
            <charset val="134"/>
          </rPr>
          <t xml:space="preserve">
科研（院课题：“学校信息技术环境下科学素养人机交互测评研究”结题）0.625</t>
        </r>
      </text>
    </comment>
    <comment ref="U513" authorId="440">
      <text>
        <r>
          <rPr>
            <b/>
            <sz val="9"/>
            <rFont val="宋体"/>
            <family val="3"/>
            <charset val="134"/>
          </rPr>
          <t>user:</t>
        </r>
        <r>
          <rPr>
            <sz val="9"/>
            <rFont val="宋体"/>
            <family val="3"/>
            <charset val="134"/>
          </rPr>
          <t xml:space="preserve">
综合性比赛（第六届全国大学生预防艾滋病知识竞赛优秀奖）0.5</t>
        </r>
      </text>
    </comment>
    <comment ref="F514" authorId="440">
      <text>
        <r>
          <rPr>
            <b/>
            <sz val="9"/>
            <rFont val="宋体"/>
            <family val="3"/>
            <charset val="134"/>
          </rPr>
          <t>user:</t>
        </r>
        <r>
          <rPr>
            <sz val="9"/>
            <rFont val="宋体"/>
            <family val="3"/>
            <charset val="134"/>
          </rPr>
          <t xml:space="preserve">
学生工作（班长，考核优秀）9
学生工作（校优秀信息安全员）8
荣誉加分：院优秀团干4
志愿者服务（49小时）4</t>
        </r>
      </text>
    </comment>
    <comment ref="M514" authorId="440">
      <text>
        <r>
          <rPr>
            <b/>
            <sz val="9"/>
            <rFont val="宋体"/>
            <family val="3"/>
            <charset val="134"/>
          </rPr>
          <t>user:</t>
        </r>
        <r>
          <rPr>
            <sz val="9"/>
            <rFont val="宋体"/>
            <family val="3"/>
            <charset val="134"/>
          </rPr>
          <t xml:space="preserve">
课题：浙江省教育厅一般科研项目“中日高中物理课程标准和教科书的一致性研究”结题 2.5
课题： 院课题 “人机交互科学探究测评网站开发” 立项，负责人 1.25
院课题 “关于大学生考研与就业选择现状的调查研究” 结题 成员 0.625
课题：院课题“中学生提出科学问题能力的评价模型建构与调查研究” 立项 成员 0.625
院课题 “学校信息技术环境下科学素养人机交互测评研究”结题 负责人 1.25
专利：“计算机交互式科学探究试题软件” 软件著作 5
</t>
        </r>
      </text>
    </comment>
    <comment ref="N514" authorId="3">
      <text>
        <r>
          <rPr>
            <b/>
            <sz val="9"/>
            <color indexed="81"/>
            <rFont val="宋体"/>
            <family val="3"/>
            <charset val="134"/>
          </rPr>
          <t>Administrator:</t>
        </r>
        <r>
          <rPr>
            <sz val="9"/>
            <color indexed="81"/>
            <rFont val="宋体"/>
            <family val="3"/>
            <charset val="134"/>
          </rPr>
          <t xml:space="preserve">
科研（专利：“计算机交互式科学探究试题软件” 软件著作）+5</t>
        </r>
      </text>
    </comment>
    <comment ref="O514" authorId="440">
      <text>
        <r>
          <rPr>
            <b/>
            <sz val="9"/>
            <rFont val="宋体"/>
            <family val="3"/>
            <charset val="134"/>
          </rPr>
          <t>user:</t>
        </r>
        <r>
          <rPr>
            <sz val="9"/>
            <rFont val="宋体"/>
            <family val="3"/>
            <charset val="134"/>
          </rPr>
          <t xml:space="preserve">
学科竞赛：2022年“田家炳杯”全日制教育硕士专业学位研究生教学技能大赛校赛二等奖）+8
2021年浙江省大学生物理创新（理论）竞赛三等奖 +5
</t>
        </r>
      </text>
    </comment>
    <comment ref="U514" authorId="440">
      <text>
        <r>
          <rPr>
            <b/>
            <sz val="9"/>
            <rFont val="宋体"/>
            <family val="3"/>
            <charset val="134"/>
          </rPr>
          <t>user:</t>
        </r>
        <r>
          <rPr>
            <sz val="9"/>
            <rFont val="宋体"/>
            <family val="3"/>
            <charset val="134"/>
          </rPr>
          <t xml:space="preserve">
第六届全国大学生预防艾滋病知识竞赛 +0.5
</t>
        </r>
      </text>
    </comment>
    <comment ref="F515" authorId="440">
      <text>
        <r>
          <rPr>
            <b/>
            <sz val="9"/>
            <rFont val="宋体"/>
            <family val="3"/>
            <charset val="134"/>
          </rPr>
          <t>user:</t>
        </r>
        <r>
          <rPr>
            <sz val="9"/>
            <rFont val="宋体"/>
            <family val="3"/>
            <charset val="134"/>
          </rPr>
          <t xml:space="preserve">
志愿者时长（41小时） 4
荣誉加分：浙江师范大学教师教育学院志愿者行动先进个人 4
</t>
        </r>
      </text>
    </comment>
    <comment ref="M515" authorId="440">
      <text>
        <r>
          <rPr>
            <b/>
            <sz val="9"/>
            <rFont val="宋体"/>
            <family val="3"/>
            <charset val="134"/>
          </rPr>
          <t>user:</t>
        </r>
        <r>
          <rPr>
            <sz val="9"/>
            <rFont val="宋体"/>
            <family val="3"/>
            <charset val="134"/>
          </rPr>
          <t xml:space="preserve">
课题：德国KPK物理教材与人教版物理教材的比较研究 院课题负责人 结题优秀 1.25
校课题：“浙有善育”：共同富裕视域下技术赋能义务教育均衡发展的淳安模式探索 立项 课题成员 1.25
</t>
        </r>
      </text>
    </comment>
    <comment ref="O515" authorId="440">
      <text>
        <r>
          <rPr>
            <b/>
            <sz val="9"/>
            <rFont val="宋体"/>
            <family val="3"/>
            <charset val="134"/>
          </rPr>
          <t>user:</t>
        </r>
        <r>
          <rPr>
            <sz val="9"/>
            <rFont val="宋体"/>
            <family val="3"/>
            <charset val="134"/>
          </rPr>
          <t xml:space="preserve">
学科竞赛：2022年“田家炳杯”全日制教育硕士专业学位研究生教学技能大赛校赛三等奖 +5</t>
        </r>
      </text>
    </comment>
    <comment ref="U515" authorId="440">
      <text>
        <r>
          <rPr>
            <b/>
            <sz val="9"/>
            <rFont val="宋体"/>
            <family val="3"/>
            <charset val="134"/>
          </rPr>
          <t>user:</t>
        </r>
        <r>
          <rPr>
            <sz val="9"/>
            <rFont val="宋体"/>
            <family val="3"/>
            <charset val="134"/>
          </rPr>
          <t xml:space="preserve">
浙江师范大学“第十二届国学文化节之主题征文大赛” 一等奖 4
浙江师范大学“百年风华·浙里光影”主题摄影比赛 一等奖 4
</t>
        </r>
      </text>
    </comment>
    <comment ref="F516" authorId="440">
      <text>
        <r>
          <rPr>
            <b/>
            <sz val="9"/>
            <rFont val="宋体"/>
            <family val="3"/>
            <charset val="134"/>
          </rPr>
          <t>user:</t>
        </r>
        <r>
          <rPr>
            <sz val="9"/>
            <rFont val="宋体"/>
            <family val="3"/>
            <charset val="134"/>
          </rPr>
          <t xml:space="preserve">
志愿服务（14小时） 1.25</t>
        </r>
      </text>
    </comment>
    <comment ref="M516" authorId="440">
      <text>
        <r>
          <rPr>
            <b/>
            <sz val="9"/>
            <rFont val="宋体"/>
            <family val="3"/>
            <charset val="134"/>
          </rPr>
          <t>user:</t>
        </r>
        <r>
          <rPr>
            <sz val="9"/>
            <rFont val="宋体"/>
            <family val="3"/>
            <charset val="134"/>
          </rPr>
          <t xml:space="preserve">
省课题：“中日高中物理课程标准和教科书的一致性研究”结题，负责人 5
院课题：“学校信息技术环境下科学素养人机交互测评研究”结题 0.625</t>
        </r>
      </text>
    </comment>
    <comment ref="N516" authorId="440">
      <text>
        <r>
          <rPr>
            <b/>
            <sz val="9"/>
            <rFont val="宋体"/>
            <family val="3"/>
            <charset val="134"/>
          </rPr>
          <t>user:</t>
        </r>
        <r>
          <rPr>
            <sz val="9"/>
            <rFont val="宋体"/>
            <family val="3"/>
            <charset val="134"/>
          </rPr>
          <t xml:space="preserve">
论文：在《物理教学》期刊上发表论文“中日高中物理教材难度及其要素分析” 4</t>
        </r>
      </text>
    </comment>
    <comment ref="O516" authorId="440">
      <text>
        <r>
          <rPr>
            <b/>
            <sz val="9"/>
            <rFont val="宋体"/>
            <family val="3"/>
            <charset val="134"/>
          </rPr>
          <t>user:</t>
        </r>
        <r>
          <rPr>
            <sz val="9"/>
            <rFont val="宋体"/>
            <family val="3"/>
            <charset val="134"/>
          </rPr>
          <t xml:space="preserve">
学科竞赛：2022年“田家炳杯”全日制教育硕士专业学位研究生教学技能大赛校赛二等奖 8
2021年浙江省大学生物理创新（理论）竞赛二等奖 +8
</t>
        </r>
      </text>
    </comment>
    <comment ref="U516" authorId="440">
      <text>
        <r>
          <rPr>
            <b/>
            <sz val="9"/>
            <rFont val="宋体"/>
            <family val="3"/>
            <charset val="134"/>
          </rPr>
          <t>user:</t>
        </r>
        <r>
          <rPr>
            <sz val="9"/>
            <rFont val="宋体"/>
            <family val="3"/>
            <charset val="134"/>
          </rPr>
          <t xml:space="preserve">
综合性比赛（全国大学生预防艾滋病知识竞赛优秀奖）0.5
</t>
        </r>
      </text>
    </comment>
    <comment ref="F517" authorId="440">
      <text>
        <r>
          <rPr>
            <b/>
            <sz val="9"/>
            <rFont val="宋体"/>
            <family val="3"/>
            <charset val="134"/>
          </rPr>
          <t>user:</t>
        </r>
        <r>
          <rPr>
            <sz val="9"/>
            <rFont val="宋体"/>
            <family val="3"/>
            <charset val="134"/>
          </rPr>
          <t xml:space="preserve">
文明寝室 3
志愿服务（44小时） 4</t>
        </r>
      </text>
    </comment>
    <comment ref="O517" authorId="440">
      <text>
        <r>
          <rPr>
            <b/>
            <sz val="9"/>
            <rFont val="宋体"/>
            <family val="3"/>
            <charset val="134"/>
          </rPr>
          <t>user:</t>
        </r>
        <r>
          <rPr>
            <sz val="9"/>
            <rFont val="宋体"/>
            <family val="3"/>
            <charset val="134"/>
          </rPr>
          <t xml:space="preserve">
学科竞赛：2022年“田家炳杯”全日制教育硕士专业学位研究生教学技能大赛校赛三等奖 5
学科竞赛：2021年浙江省大学生物理创新（理论）竞赛二等奖 8</t>
        </r>
      </text>
    </comment>
    <comment ref="U517" authorId="440">
      <text>
        <r>
          <rPr>
            <b/>
            <sz val="9"/>
            <rFont val="宋体"/>
            <family val="3"/>
            <charset val="134"/>
          </rPr>
          <t>user:</t>
        </r>
        <r>
          <rPr>
            <sz val="9"/>
            <rFont val="宋体"/>
            <family val="3"/>
            <charset val="134"/>
          </rPr>
          <t xml:space="preserve">
全国大学生预防艾滋病知识竞赛优秀奖 0.5
2021年第二届全国大学生财经素养大赛二等奖，初赛 0.</t>
        </r>
        <r>
          <rPr>
            <sz val="9"/>
            <rFont val="宋体"/>
            <family val="3"/>
            <charset val="134"/>
          </rPr>
          <t xml:space="preserve">5
</t>
        </r>
        <r>
          <rPr>
            <sz val="9"/>
            <rFont val="宋体"/>
            <family val="3"/>
            <charset val="134"/>
          </rPr>
          <t xml:space="preserve">
</t>
        </r>
      </text>
    </comment>
    <comment ref="F518" authorId="440">
      <text>
        <r>
          <rPr>
            <b/>
            <sz val="9"/>
            <rFont val="宋体"/>
            <family val="3"/>
            <charset val="134"/>
          </rPr>
          <t>user:</t>
        </r>
        <r>
          <rPr>
            <sz val="9"/>
            <rFont val="宋体"/>
            <family val="3"/>
            <charset val="134"/>
          </rPr>
          <t xml:space="preserve">
文明寝室 3
志愿服务（43小时） 4</t>
        </r>
      </text>
    </comment>
    <comment ref="M518" authorId="440">
      <text>
        <r>
          <rPr>
            <b/>
            <sz val="9"/>
            <rFont val="宋体"/>
            <family val="3"/>
            <charset val="134"/>
          </rPr>
          <t>user:</t>
        </r>
        <r>
          <rPr>
            <sz val="9"/>
            <rFont val="宋体"/>
            <family val="3"/>
            <charset val="134"/>
          </rPr>
          <t xml:space="preserve">
课题：省一般课题《中考科学建模试题评价指标的建构及应用》成员 2.5</t>
        </r>
      </text>
    </comment>
    <comment ref="O518" authorId="440">
      <text>
        <r>
          <rPr>
            <b/>
            <sz val="9"/>
            <rFont val="宋体"/>
            <family val="3"/>
            <charset val="134"/>
          </rPr>
          <t>user:</t>
        </r>
        <r>
          <rPr>
            <sz val="9"/>
            <rFont val="宋体"/>
            <family val="3"/>
            <charset val="134"/>
          </rPr>
          <t xml:space="preserve">
学科竞赛：2022年“田家炳杯”全日制教育硕士专业学位研究生教学技能大赛校赛三等奖 5
2021年浙江省大学生物理创新（理论）竞赛二等奖8
</t>
        </r>
      </text>
    </comment>
    <comment ref="U518" authorId="440">
      <text>
        <r>
          <rPr>
            <b/>
            <sz val="9"/>
            <rFont val="宋体"/>
            <family val="3"/>
            <charset val="134"/>
          </rPr>
          <t>user:</t>
        </r>
        <r>
          <rPr>
            <sz val="9"/>
            <rFont val="宋体"/>
            <family val="3"/>
            <charset val="134"/>
          </rPr>
          <t xml:space="preserve">
全国大学生预防艾滋病知识竞赛优秀奖 0.5
2021年第二届全国大学生财经素养大赛初赛一等奖，初赛 </t>
        </r>
        <r>
          <rPr>
            <sz val="9"/>
            <rFont val="宋体"/>
            <family val="3"/>
            <charset val="134"/>
          </rPr>
          <t>0.5</t>
        </r>
        <r>
          <rPr>
            <sz val="9"/>
            <rFont val="宋体"/>
            <family val="3"/>
            <charset val="134"/>
          </rPr>
          <t xml:space="preserve">
</t>
        </r>
      </text>
    </comment>
    <comment ref="F519" authorId="440">
      <text>
        <r>
          <rPr>
            <b/>
            <sz val="9"/>
            <rFont val="宋体"/>
            <family val="3"/>
            <charset val="134"/>
          </rPr>
          <t>user:</t>
        </r>
        <r>
          <rPr>
            <sz val="9"/>
            <rFont val="宋体"/>
            <family val="3"/>
            <charset val="134"/>
          </rPr>
          <t xml:space="preserve">
志愿服务（25.5小时）+2.69</t>
        </r>
      </text>
    </comment>
    <comment ref="O519" authorId="440">
      <text>
        <r>
          <rPr>
            <b/>
            <sz val="9"/>
            <color rgb="FF000000"/>
            <rFont val="宋体"/>
            <family val="3"/>
            <charset val="134"/>
          </rPr>
          <t>user:</t>
        </r>
        <r>
          <rPr>
            <sz val="9"/>
            <color rgb="FF000000"/>
            <rFont val="宋体"/>
            <family val="3"/>
            <charset val="134"/>
          </rPr>
          <t xml:space="preserve">
</t>
        </r>
        <r>
          <rPr>
            <sz val="9"/>
            <color rgb="FF000000"/>
            <rFont val="宋体"/>
            <family val="3"/>
            <charset val="134"/>
          </rPr>
          <t>学科竞赛：</t>
        </r>
        <r>
          <rPr>
            <sz val="9"/>
            <color rgb="FF000000"/>
            <rFont val="宋体"/>
            <family val="3"/>
            <charset val="134"/>
          </rPr>
          <t>2021</t>
        </r>
        <r>
          <rPr>
            <sz val="9"/>
            <color rgb="FF000000"/>
            <rFont val="宋体"/>
            <family val="3"/>
            <charset val="134"/>
          </rPr>
          <t>年浙江省大学生物理创新（理论）竞赛三等奖</t>
        </r>
        <r>
          <rPr>
            <sz val="9"/>
            <color rgb="FF000000"/>
            <rFont val="宋体"/>
            <family val="3"/>
            <charset val="134"/>
          </rPr>
          <t xml:space="preserve">+5
</t>
        </r>
      </text>
    </comment>
    <comment ref="U519" authorId="440">
      <text>
        <r>
          <rPr>
            <b/>
            <sz val="9"/>
            <rFont val="宋体"/>
            <family val="3"/>
            <charset val="134"/>
          </rPr>
          <t>user:</t>
        </r>
        <r>
          <rPr>
            <sz val="9"/>
            <rFont val="宋体"/>
            <family val="3"/>
            <charset val="134"/>
          </rPr>
          <t xml:space="preserve">
教师教育学院第九届本硕博投篮 参与+0.5
</t>
        </r>
      </text>
    </comment>
    <comment ref="F520" authorId="440">
      <text>
        <r>
          <rPr>
            <b/>
            <sz val="9"/>
            <rFont val="宋体"/>
            <family val="3"/>
            <charset val="134"/>
          </rPr>
          <t>user:</t>
        </r>
        <r>
          <rPr>
            <sz val="9"/>
            <rFont val="宋体"/>
            <family val="3"/>
            <charset val="134"/>
          </rPr>
          <t xml:space="preserve">
志愿服务（0小时）-2</t>
        </r>
      </text>
    </comment>
    <comment ref="O520" authorId="440">
      <text>
        <r>
          <rPr>
            <b/>
            <sz val="9"/>
            <rFont val="宋体"/>
            <family val="3"/>
            <charset val="134"/>
          </rPr>
          <t>user:</t>
        </r>
        <r>
          <rPr>
            <sz val="9"/>
            <rFont val="宋体"/>
            <family val="3"/>
            <charset val="134"/>
          </rPr>
          <t xml:space="preserve">
学科竞赛：2021年浙江省大学生物理创新（理论）竞赛三等奖+10
</t>
        </r>
      </text>
    </comment>
    <comment ref="F521" authorId="440">
      <text>
        <r>
          <rPr>
            <b/>
            <sz val="9"/>
            <rFont val="宋体"/>
            <family val="3"/>
            <charset val="134"/>
          </rPr>
          <t>user:</t>
        </r>
        <r>
          <rPr>
            <sz val="9"/>
            <rFont val="宋体"/>
            <family val="3"/>
            <charset val="134"/>
          </rPr>
          <t xml:space="preserve">
志愿服务（10小时）+1.</t>
        </r>
        <r>
          <rPr>
            <sz val="9"/>
            <rFont val="宋体"/>
            <family val="3"/>
            <charset val="134"/>
          </rPr>
          <t>25</t>
        </r>
        <r>
          <rPr>
            <sz val="9"/>
            <rFont val="宋体"/>
            <family val="3"/>
            <charset val="134"/>
          </rPr>
          <t xml:space="preserve">
</t>
        </r>
      </text>
    </comment>
    <comment ref="M521" authorId="440">
      <text>
        <r>
          <rPr>
            <b/>
            <sz val="9"/>
            <rFont val="宋体"/>
            <family val="3"/>
            <charset val="134"/>
          </rPr>
          <t>user:</t>
        </r>
        <r>
          <rPr>
            <sz val="9"/>
            <rFont val="宋体"/>
            <family val="3"/>
            <charset val="134"/>
          </rPr>
          <t xml:space="preserve">
校课题：实施共同富裕过程中乡村师资队伍建设问题的研究——以金华市武义县为例，成员+1.25
院课题：理科师范生工程思维现状调查—以浙江师范大学为例，成员+0.625</t>
        </r>
      </text>
    </comment>
    <comment ref="F522" authorId="440">
      <text>
        <r>
          <rPr>
            <b/>
            <sz val="9"/>
            <color rgb="FF000000"/>
            <rFont val="宋体"/>
            <family val="3"/>
            <charset val="134"/>
          </rPr>
          <t>user:</t>
        </r>
        <r>
          <rPr>
            <sz val="9"/>
            <color rgb="FF000000"/>
            <rFont val="宋体"/>
            <family val="3"/>
            <charset val="134"/>
          </rPr>
          <t xml:space="preserve">
</t>
        </r>
        <r>
          <rPr>
            <sz val="9"/>
            <color rgb="FF000000"/>
            <rFont val="宋体"/>
            <family val="3"/>
            <charset val="134"/>
          </rPr>
          <t>电动车违规停放</t>
        </r>
        <r>
          <rPr>
            <sz val="9"/>
            <color rgb="FF000000"/>
            <rFont val="宋体"/>
            <family val="3"/>
            <charset val="134"/>
          </rPr>
          <t xml:space="preserve">-2
</t>
        </r>
        <r>
          <rPr>
            <sz val="9"/>
            <color rgb="FF000000"/>
            <rFont val="宋体"/>
            <family val="3"/>
            <charset val="134"/>
          </rPr>
          <t>志愿服务（</t>
        </r>
        <r>
          <rPr>
            <sz val="9"/>
            <color rgb="FF000000"/>
            <rFont val="宋体"/>
            <family val="3"/>
            <charset val="134"/>
          </rPr>
          <t>3</t>
        </r>
        <r>
          <rPr>
            <sz val="9"/>
            <color rgb="FF000000"/>
            <rFont val="宋体"/>
            <family val="3"/>
            <charset val="134"/>
          </rPr>
          <t>小时）</t>
        </r>
        <r>
          <rPr>
            <sz val="9"/>
            <color rgb="FF000000"/>
            <rFont val="宋体"/>
            <family val="3"/>
            <charset val="134"/>
          </rPr>
          <t>-1</t>
        </r>
      </text>
    </comment>
    <comment ref="M522" authorId="440">
      <text>
        <r>
          <rPr>
            <b/>
            <sz val="9"/>
            <rFont val="宋体"/>
            <family val="3"/>
            <charset val="134"/>
          </rPr>
          <t>user:</t>
        </r>
        <r>
          <rPr>
            <sz val="9"/>
            <rFont val="宋体"/>
            <family val="3"/>
            <charset val="134"/>
          </rPr>
          <t xml:space="preserve">
校课题：实施共同富裕过程中乡村师资队伍建设问题的研究——以金华市武义县为例，成员+1.25</t>
        </r>
      </text>
    </comment>
    <comment ref="F523" authorId="440">
      <text>
        <r>
          <rPr>
            <b/>
            <sz val="9"/>
            <rFont val="宋体"/>
            <family val="3"/>
            <charset val="134"/>
          </rPr>
          <t>user:</t>
        </r>
        <r>
          <rPr>
            <sz val="9"/>
            <rFont val="宋体"/>
            <family val="3"/>
            <charset val="134"/>
          </rPr>
          <t xml:space="preserve">
志愿服务（25.5小时）+2.69</t>
        </r>
      </text>
    </comment>
    <comment ref="O523" authorId="440">
      <text>
        <r>
          <rPr>
            <b/>
            <sz val="9"/>
            <rFont val="宋体"/>
            <family val="3"/>
            <charset val="134"/>
          </rPr>
          <t>user:</t>
        </r>
        <r>
          <rPr>
            <sz val="9"/>
            <rFont val="宋体"/>
            <family val="3"/>
            <charset val="134"/>
          </rPr>
          <t xml:space="preserve">
学科竞赛：2022年“田家炳杯”全日制教育硕士专业学位研究生教学技能大赛校赛二等奖+8
学科竞赛：2021年浙江省大学生物理创新（理论）竞赛三等奖+5
</t>
        </r>
      </text>
    </comment>
    <comment ref="U523" authorId="440">
      <text>
        <r>
          <rPr>
            <b/>
            <sz val="9"/>
            <rFont val="宋体"/>
            <family val="3"/>
            <charset val="134"/>
          </rPr>
          <t>user:</t>
        </r>
        <r>
          <rPr>
            <sz val="9"/>
            <rFont val="宋体"/>
            <family val="3"/>
            <charset val="134"/>
          </rPr>
          <t xml:space="preserve">
教师教育学院第九届本硕博投篮 参与+0.5
第六届全国大学生预防艾滋病知识竞赛优秀奖+0.5
</t>
        </r>
      </text>
    </comment>
    <comment ref="F524" authorId="440">
      <text>
        <r>
          <rPr>
            <b/>
            <sz val="9"/>
            <color rgb="FF000000"/>
            <rFont val="宋体"/>
            <family val="3"/>
            <charset val="134"/>
          </rPr>
          <t>user:</t>
        </r>
        <r>
          <rPr>
            <sz val="9"/>
            <color rgb="FF000000"/>
            <rFont val="宋体"/>
            <family val="3"/>
            <charset val="134"/>
          </rPr>
          <t xml:space="preserve">
</t>
        </r>
        <r>
          <rPr>
            <sz val="9"/>
            <color rgb="FF000000"/>
            <rFont val="宋体"/>
            <family val="3"/>
            <charset val="134"/>
          </rPr>
          <t>志愿者时长（</t>
        </r>
        <r>
          <rPr>
            <sz val="9"/>
            <color rgb="FF000000"/>
            <rFont val="宋体"/>
            <family val="3"/>
            <charset val="134"/>
          </rPr>
          <t>18</t>
        </r>
        <r>
          <rPr>
            <sz val="9"/>
            <color rgb="FF000000"/>
            <rFont val="宋体"/>
            <family val="3"/>
            <charset val="134"/>
          </rPr>
          <t>小时）</t>
        </r>
        <r>
          <rPr>
            <sz val="9"/>
            <color rgb="FF000000"/>
            <rFont val="宋体"/>
            <family val="3"/>
            <charset val="134"/>
          </rPr>
          <t>+1.75</t>
        </r>
      </text>
    </comment>
    <comment ref="O524" authorId="440">
      <text>
        <r>
          <rPr>
            <b/>
            <sz val="9"/>
            <rFont val="宋体"/>
            <family val="3"/>
            <charset val="134"/>
          </rPr>
          <t>user:</t>
        </r>
        <r>
          <rPr>
            <sz val="9"/>
            <rFont val="宋体"/>
            <family val="3"/>
            <charset val="134"/>
          </rPr>
          <t xml:space="preserve">
学科竞赛：2022年“田家炳杯”全日制教育硕士专业学位研究生教学技能大赛校赛二等奖+8</t>
        </r>
      </text>
    </comment>
    <comment ref="U524" authorId="440">
      <text>
        <r>
          <rPr>
            <b/>
            <sz val="9"/>
            <rFont val="宋体"/>
            <family val="3"/>
            <charset val="134"/>
          </rPr>
          <t>user:</t>
        </r>
        <r>
          <rPr>
            <sz val="9"/>
            <rFont val="宋体"/>
            <family val="3"/>
            <charset val="134"/>
          </rPr>
          <t xml:space="preserve">
校级第六届尖峰俱乐部羽毛球联赛团体，一等奖+2
2021年教师教育学院第九届“投篮之星”，参赛+0.5
2021年教师教育学院师生羽毛球赛，参赛+0.5</t>
        </r>
      </text>
    </comment>
    <comment ref="F525" authorId="441">
      <text>
        <r>
          <rPr>
            <b/>
            <sz val="9"/>
            <color indexed="81"/>
            <rFont val="宋体"/>
            <family val="3"/>
            <charset val="134"/>
          </rPr>
          <t>lierwen777:</t>
        </r>
        <r>
          <rPr>
            <sz val="9"/>
            <color indexed="81"/>
            <rFont val="宋体"/>
            <family val="3"/>
            <charset val="134"/>
          </rPr>
          <t xml:space="preserve">
1.党支部书记（考核优秀）9
2.院志愿者先进个人 4
3.志愿者时长65小时 4</t>
        </r>
      </text>
    </comment>
    <comment ref="M525" authorId="441">
      <text>
        <r>
          <rPr>
            <b/>
            <sz val="9"/>
            <color indexed="81"/>
            <rFont val="宋体"/>
            <family val="3"/>
            <charset val="134"/>
          </rPr>
          <t>lierwen777:</t>
        </r>
        <r>
          <rPr>
            <sz val="9"/>
            <color indexed="81"/>
            <rFont val="宋体"/>
            <family val="3"/>
            <charset val="134"/>
          </rPr>
          <t xml:space="preserve">
1.院课题“新教材背景下生物实验和科学史专题教辅书的研究与开发”（成员，结题） 0.625
2.校党建课题“专业型研究生党支部的专业特色创新活动路径研究”（负责人，立项） 2.5
3.校党建课题“专业型研究生党支部的专业特色创新活动路径研究”（负责人，结题）2.5
</t>
        </r>
      </text>
    </comment>
    <comment ref="N525" authorId="441">
      <text>
        <r>
          <rPr>
            <b/>
            <sz val="9"/>
            <color indexed="81"/>
            <rFont val="宋体"/>
            <family val="3"/>
            <charset val="134"/>
          </rPr>
          <t>lierwen777:</t>
        </r>
        <r>
          <rPr>
            <sz val="9"/>
            <color indexed="81"/>
            <rFont val="宋体"/>
            <family val="3"/>
            <charset val="134"/>
          </rPr>
          <t xml:space="preserve">
授权实用新型专利“一种用于实验教学的果蝇培养与麻醉装置” 5</t>
        </r>
      </text>
    </comment>
    <comment ref="O525" authorId="441">
      <text>
        <r>
          <rPr>
            <b/>
            <sz val="9"/>
            <color indexed="81"/>
            <rFont val="宋体"/>
            <family val="3"/>
            <charset val="134"/>
          </rPr>
          <t>lierwen777:</t>
        </r>
        <r>
          <rPr>
            <sz val="9"/>
            <color indexed="81"/>
            <rFont val="宋体"/>
            <family val="3"/>
            <charset val="134"/>
          </rPr>
          <t xml:space="preserve">
校师范技能竞赛（生物组）二等奖 8</t>
        </r>
      </text>
    </comment>
    <comment ref="U525" authorId="441">
      <text>
        <r>
          <rPr>
            <b/>
            <sz val="9"/>
            <color indexed="81"/>
            <rFont val="宋体"/>
            <family val="3"/>
            <charset val="134"/>
          </rPr>
          <t>lierwen777:</t>
        </r>
        <r>
          <rPr>
            <sz val="9"/>
            <color indexed="81"/>
            <rFont val="宋体"/>
            <family val="3"/>
            <charset val="134"/>
          </rPr>
          <t xml:space="preserve">
院先锋岗先进个人 1.5</t>
        </r>
      </text>
    </comment>
    <comment ref="F526" authorId="441">
      <text>
        <r>
          <rPr>
            <b/>
            <sz val="9"/>
            <color indexed="81"/>
            <rFont val="宋体"/>
            <family val="3"/>
            <charset val="134"/>
          </rPr>
          <t>lierwen777:</t>
        </r>
        <r>
          <rPr>
            <sz val="9"/>
            <color indexed="81"/>
            <rFont val="宋体"/>
            <family val="3"/>
            <charset val="134"/>
          </rPr>
          <t xml:space="preserve">
志愿服务（22小时） 2.25</t>
        </r>
      </text>
    </comment>
    <comment ref="M526" authorId="441">
      <text>
        <r>
          <rPr>
            <b/>
            <sz val="9"/>
            <color indexed="81"/>
            <rFont val="宋体"/>
            <family val="3"/>
            <charset val="134"/>
          </rPr>
          <t>lierwen777:</t>
        </r>
        <r>
          <rPr>
            <sz val="9"/>
            <color indexed="81"/>
            <rFont val="宋体"/>
            <family val="3"/>
            <charset val="134"/>
          </rPr>
          <t xml:space="preserve">
1.教师教育学院第十期院课题立项（基于POE教学策略的生物学教学对学生批判性思维的影响研究，成员）0.625
2.教育学院《新教材背景下生物实验和科学史教辅书的研究与开发》优秀结题负责人 1.25</t>
        </r>
      </text>
    </comment>
    <comment ref="O526" authorId="441">
      <text>
        <r>
          <rPr>
            <b/>
            <sz val="9"/>
            <color indexed="81"/>
            <rFont val="宋体"/>
            <family val="3"/>
            <charset val="134"/>
          </rPr>
          <t>lierwen777:</t>
        </r>
        <r>
          <rPr>
            <sz val="9"/>
            <color indexed="81"/>
            <rFont val="宋体"/>
            <family val="3"/>
            <charset val="134"/>
          </rPr>
          <t xml:space="preserve">
师范技能大赛（生物）校赛三等奖 5</t>
        </r>
      </text>
    </comment>
    <comment ref="U526" authorId="441">
      <text>
        <r>
          <rPr>
            <b/>
            <sz val="9"/>
            <color indexed="81"/>
            <rFont val="宋体"/>
            <family val="3"/>
            <charset val="134"/>
          </rPr>
          <t>lierwen777:</t>
        </r>
        <r>
          <rPr>
            <sz val="9"/>
            <color indexed="81"/>
            <rFont val="宋体"/>
            <family val="3"/>
            <charset val="134"/>
          </rPr>
          <t xml:space="preserve">
教育学院微团课大赛三等奖 0.5</t>
        </r>
      </text>
    </comment>
    <comment ref="F527" authorId="441">
      <text>
        <r>
          <rPr>
            <b/>
            <sz val="9"/>
            <color indexed="81"/>
            <rFont val="宋体"/>
            <family val="3"/>
            <charset val="134"/>
          </rPr>
          <t>lierwen777:</t>
        </r>
        <r>
          <rPr>
            <sz val="9"/>
            <color indexed="81"/>
            <rFont val="宋体"/>
            <family val="3"/>
            <charset val="134"/>
          </rPr>
          <t xml:space="preserve">
志愿服务（42小时）4</t>
        </r>
      </text>
    </comment>
    <comment ref="O527" authorId="441">
      <text>
        <r>
          <rPr>
            <b/>
            <sz val="9"/>
            <color rgb="FF000000"/>
            <rFont val="宋体"/>
            <family val="3"/>
            <charset val="134"/>
          </rPr>
          <t>lierwen777:</t>
        </r>
        <r>
          <rPr>
            <sz val="9"/>
            <color rgb="FF000000"/>
            <rFont val="宋体"/>
            <family val="3"/>
            <charset val="134"/>
          </rPr>
          <t xml:space="preserve">
</t>
        </r>
        <r>
          <rPr>
            <sz val="9"/>
            <color rgb="FF000000"/>
            <rFont val="宋体"/>
            <family val="3"/>
            <charset val="134"/>
          </rPr>
          <t>1.</t>
        </r>
        <r>
          <rPr>
            <sz val="9"/>
            <color rgb="FF000000"/>
            <rFont val="宋体"/>
            <family val="3"/>
            <charset val="134"/>
          </rPr>
          <t>科研（学科竞赛：</t>
        </r>
        <r>
          <rPr>
            <sz val="9"/>
            <color rgb="FF000000"/>
            <rFont val="宋体"/>
            <family val="3"/>
            <charset val="134"/>
          </rPr>
          <t>2021</t>
        </r>
        <r>
          <rPr>
            <sz val="9"/>
            <color rgb="FF000000"/>
            <rFont val="宋体"/>
            <family val="3"/>
            <charset val="134"/>
          </rPr>
          <t>年全国“田家炳杯”全日制教育硕士专业学位研究生教学技能大赛，三等奖）</t>
        </r>
        <r>
          <rPr>
            <sz val="9"/>
            <color rgb="FF000000"/>
            <rFont val="宋体"/>
            <family val="3"/>
            <charset val="134"/>
          </rPr>
          <t xml:space="preserve">0
</t>
        </r>
        <r>
          <rPr>
            <sz val="9"/>
            <color rgb="FF000000"/>
            <rFont val="宋体"/>
            <family val="3"/>
            <charset val="134"/>
          </rPr>
          <t>2.</t>
        </r>
        <r>
          <rPr>
            <sz val="9"/>
            <color rgb="FF000000"/>
            <rFont val="宋体"/>
            <family val="3"/>
            <charset val="134"/>
          </rPr>
          <t>科研（学科竞赛：</t>
        </r>
        <r>
          <rPr>
            <sz val="9"/>
            <color rgb="FF000000"/>
            <rFont val="宋体"/>
            <family val="3"/>
            <charset val="134"/>
          </rPr>
          <t>2022</t>
        </r>
        <r>
          <rPr>
            <sz val="9"/>
            <color rgb="FF000000"/>
            <rFont val="宋体"/>
            <family val="3"/>
            <charset val="134"/>
          </rPr>
          <t>年浙江师范大学全日制教育硕士专业学位研究生学科教学（生物）教学技能比赛二等奖）</t>
        </r>
        <r>
          <rPr>
            <sz val="9"/>
            <color rgb="FF000000"/>
            <rFont val="宋体"/>
            <family val="3"/>
            <charset val="134"/>
          </rPr>
          <t>8</t>
        </r>
      </text>
    </comment>
    <comment ref="U527" authorId="441">
      <text>
        <r>
          <rPr>
            <b/>
            <sz val="9"/>
            <color indexed="81"/>
            <rFont val="宋体"/>
            <family val="3"/>
            <charset val="134"/>
          </rPr>
          <t>lierwen777:</t>
        </r>
        <r>
          <rPr>
            <sz val="9"/>
            <color indexed="81"/>
            <rFont val="宋体"/>
            <family val="3"/>
            <charset val="134"/>
          </rPr>
          <t xml:space="preserve">
1.第六届全国大学生预防艾滋病知识竞赛，优秀奖 0.5
2.党员先锋岗先进个人 1.5
3.第二届全国大学生职业发展大赛，校级赛一等奖 </t>
        </r>
        <r>
          <rPr>
            <sz val="9"/>
            <color indexed="81"/>
            <rFont val="宋体"/>
            <family val="3"/>
            <charset val="134"/>
          </rPr>
          <t>0.5</t>
        </r>
      </text>
    </comment>
    <comment ref="F528" authorId="441">
      <text>
        <r>
          <rPr>
            <b/>
            <sz val="9"/>
            <color indexed="81"/>
            <rFont val="宋体"/>
            <family val="3"/>
            <charset val="134"/>
          </rPr>
          <t>lierwen777:</t>
        </r>
        <r>
          <rPr>
            <sz val="9"/>
            <color indexed="81"/>
            <rFont val="宋体"/>
            <family val="3"/>
            <charset val="134"/>
          </rPr>
          <t xml:space="preserve">
志愿者时长35h 3.875</t>
        </r>
      </text>
    </comment>
    <comment ref="M528" authorId="441">
      <text>
        <r>
          <rPr>
            <b/>
            <sz val="9"/>
            <color indexed="81"/>
            <rFont val="宋体"/>
            <family val="3"/>
            <charset val="134"/>
          </rPr>
          <t>lierwen777:</t>
        </r>
        <r>
          <rPr>
            <sz val="9"/>
            <color indexed="81"/>
            <rFont val="宋体"/>
            <family val="3"/>
            <charset val="134"/>
          </rPr>
          <t xml:space="preserve">
1.2021年度浙江省教育厅一般科研项目《基于SWH策略的科学写作活动对学生元认知能力的发展研究》项目立项，成员 2.5
2.2022年5月教师教育学院第十期学生课外学术科技活动课题-“基于元认知的高中生物说题模式构建及实践研究”立项负责人 1.25
3.2022年5月教师教育学院第十期学生课外学术科技活动课题-“高中生物学教材课后习题与课程标准的一致性研究——以浙科版为例”立项成员 0.625</t>
        </r>
      </text>
    </comment>
    <comment ref="N528" authorId="441">
      <text>
        <r>
          <rPr>
            <b/>
            <sz val="9"/>
            <color indexed="81"/>
            <rFont val="宋体"/>
            <family val="3"/>
            <charset val="134"/>
          </rPr>
          <t>lierwen777:</t>
        </r>
        <r>
          <rPr>
            <sz val="9"/>
            <color indexed="81"/>
            <rFont val="宋体"/>
            <family val="3"/>
            <charset val="134"/>
          </rPr>
          <t xml:space="preserve">
计算机软件著作《基于C#和WinForm平台的人像采集系统V1.0》一作 5</t>
        </r>
      </text>
    </comment>
    <comment ref="O528" authorId="441">
      <text>
        <r>
          <rPr>
            <b/>
            <sz val="9"/>
            <color indexed="81"/>
            <rFont val="宋体"/>
            <family val="3"/>
            <charset val="134"/>
          </rPr>
          <t>lierwen777:</t>
        </r>
        <r>
          <rPr>
            <sz val="9"/>
            <color indexed="81"/>
            <rFont val="宋体"/>
            <family val="3"/>
            <charset val="134"/>
          </rPr>
          <t xml:space="preserve">
浙江师范大学2021年大学生创新创业大赛铜奖，成员（校级） 2.5</t>
        </r>
      </text>
    </comment>
    <comment ref="U528" authorId="441">
      <text>
        <r>
          <rPr>
            <b/>
            <sz val="9"/>
            <color indexed="81"/>
            <rFont val="宋体"/>
            <family val="3"/>
            <charset val="134"/>
          </rPr>
          <t>lierwen777:</t>
        </r>
        <r>
          <rPr>
            <sz val="9"/>
            <color indexed="81"/>
            <rFont val="宋体"/>
            <family val="3"/>
            <charset val="134"/>
          </rPr>
          <t xml:space="preserve">
1.第三十期教师教育学院“相观斋”茶座参与者 0.5
2.“第六届全国大学生预防艾滋病知识竞赛”优秀奖 0.5
3.社会实践：中国海洋大学《国家基础教育课程、教材、教学调查》项目寒假社会实践 0.5
4.2022第二届“应急科普华夏行”大学生自然灾害竞赛初赛一等奖 </t>
        </r>
        <r>
          <rPr>
            <sz val="9"/>
            <color indexed="81"/>
            <rFont val="宋体"/>
            <family val="3"/>
            <charset val="134"/>
          </rPr>
          <t>0.5</t>
        </r>
      </text>
    </comment>
    <comment ref="F529" authorId="441">
      <text>
        <r>
          <rPr>
            <b/>
            <sz val="9"/>
            <color indexed="81"/>
            <rFont val="宋体"/>
            <family val="3"/>
            <charset val="134"/>
          </rPr>
          <t>lierwen777:</t>
        </r>
        <r>
          <rPr>
            <sz val="9"/>
            <color indexed="81"/>
            <rFont val="宋体"/>
            <family val="3"/>
            <charset val="134"/>
          </rPr>
          <t xml:space="preserve">
1.志愿服务（49小时）4
2.学生工作（教育硕士研究生第四党支部20级党小组组长） 4</t>
        </r>
      </text>
    </comment>
    <comment ref="M529" authorId="441">
      <text>
        <r>
          <rPr>
            <b/>
            <sz val="9"/>
            <color indexed="81"/>
            <rFont val="宋体"/>
            <family val="3"/>
            <charset val="134"/>
          </rPr>
          <t>lierwen777:</t>
        </r>
        <r>
          <rPr>
            <sz val="9"/>
            <color indexed="81"/>
            <rFont val="宋体"/>
            <family val="3"/>
            <charset val="134"/>
          </rPr>
          <t xml:space="preserve">
1.科研（校党建课题《专业型研究生党支部的专业特色创新活动路径研究》立项（成员） 1.25
2.科研（校党建课题《专业型研究生党支部的专业特色创新活动路径研究》结题（成员）1.25
3.科研（院级课题《新旧浙科版高中生物学教材《遗传与进化》的比较研究（成员，结题优秀）0.625
4.科研（院级课题《高中生物学课堂中PBL教学对学生元认知能力的影响研究》（负责人，立项）1.25
5.科研（院级课题立项《高中生物学课堂中ADI模型教学对学生科学解释能力的影响研究》（成员，立项） 0.625</t>
        </r>
      </text>
    </comment>
    <comment ref="O529" authorId="441">
      <text>
        <r>
          <rPr>
            <b/>
            <sz val="9"/>
            <color indexed="81"/>
            <rFont val="宋体"/>
            <family val="3"/>
            <charset val="134"/>
          </rPr>
          <t>lierwen777:</t>
        </r>
        <r>
          <rPr>
            <sz val="9"/>
            <color indexed="81"/>
            <rFont val="宋体"/>
            <family val="3"/>
            <charset val="134"/>
          </rPr>
          <t xml:space="preserve">
学科竞赛（浙江师范大学教师技能大赛（生物组）三等奖）5</t>
        </r>
      </text>
    </comment>
    <comment ref="U529" authorId="441">
      <text>
        <r>
          <rPr>
            <b/>
            <sz val="9"/>
            <color indexed="81"/>
            <rFont val="宋体"/>
            <family val="3"/>
            <charset val="134"/>
          </rPr>
          <t>lierwen777:</t>
        </r>
        <r>
          <rPr>
            <sz val="9"/>
            <color indexed="81"/>
            <rFont val="宋体"/>
            <family val="3"/>
            <charset val="134"/>
          </rPr>
          <t xml:space="preserve">
1.2021-2022年度党员先锋岗活动先进个人 1.5
2.2022年第二届“应急科普华夏行”大学生自然灾害竞赛，获初赛一等奖</t>
        </r>
        <r>
          <rPr>
            <sz val="9"/>
            <color indexed="81"/>
            <rFont val="宋体"/>
            <family val="3"/>
            <charset val="134"/>
          </rPr>
          <t>0.5</t>
        </r>
        <r>
          <rPr>
            <sz val="9"/>
            <color indexed="81"/>
            <rFont val="宋体"/>
            <family val="3"/>
            <charset val="134"/>
          </rPr>
          <t xml:space="preserve">
3.参加全国大学生创新能力大赛，获初赛一等奖</t>
        </r>
        <r>
          <rPr>
            <sz val="9"/>
            <color indexed="81"/>
            <rFont val="宋体"/>
            <family val="3"/>
            <charset val="134"/>
          </rPr>
          <t>0.5</t>
        </r>
      </text>
    </comment>
    <comment ref="F530" authorId="441">
      <text>
        <r>
          <rPr>
            <b/>
            <sz val="9"/>
            <color indexed="81"/>
            <rFont val="宋体"/>
            <family val="3"/>
            <charset val="134"/>
          </rPr>
          <t>lierwen777:</t>
        </r>
        <r>
          <rPr>
            <sz val="9"/>
            <color indexed="81"/>
            <rFont val="宋体"/>
            <family val="3"/>
            <charset val="134"/>
          </rPr>
          <t xml:space="preserve">
志愿时48h 4</t>
        </r>
      </text>
    </comment>
    <comment ref="M530" authorId="441">
      <text>
        <r>
          <rPr>
            <b/>
            <sz val="9"/>
            <color indexed="81"/>
            <rFont val="宋体"/>
            <family val="3"/>
            <charset val="134"/>
          </rPr>
          <t>lierwen777:</t>
        </r>
        <r>
          <rPr>
            <sz val="9"/>
            <color indexed="81"/>
            <rFont val="宋体"/>
            <family val="3"/>
            <charset val="134"/>
          </rPr>
          <t xml:space="preserve">
1.““科学史-论证”在高中生物学概念转变中的应用研究”教师教育学院第十期院级学生科研课题立项（负责人）1.25
2.“基于元认知的高中生物说题模式构建及实践研究”教师教育学院第十期院级学生科研课题立项（成员） 0.625
3.研究生“服务省域战略 助力共同富裕建设”专项课题立项（成员） 1.25</t>
        </r>
      </text>
    </comment>
    <comment ref="O530" authorId="441">
      <text>
        <r>
          <rPr>
            <b/>
            <sz val="9"/>
            <color indexed="81"/>
            <rFont val="宋体"/>
            <family val="3"/>
            <charset val="134"/>
          </rPr>
          <t>lierwen777:</t>
        </r>
        <r>
          <rPr>
            <sz val="9"/>
            <color indexed="81"/>
            <rFont val="宋体"/>
            <family val="3"/>
            <charset val="134"/>
          </rPr>
          <t xml:space="preserve">
2021年度浙江师范大学教师教育学院、教育与人类发展学院创新创业大赛优胜奖（负责人）1</t>
        </r>
      </text>
    </comment>
    <comment ref="U530" authorId="441">
      <text>
        <r>
          <rPr>
            <b/>
            <sz val="9"/>
            <color indexed="81"/>
            <rFont val="宋体"/>
            <family val="3"/>
            <charset val="134"/>
          </rPr>
          <t>lierwen777:</t>
        </r>
        <r>
          <rPr>
            <sz val="9"/>
            <color indexed="81"/>
            <rFont val="宋体"/>
            <family val="3"/>
            <charset val="134"/>
          </rPr>
          <t xml:space="preserve">
1.浙江师范大学“沿途芳华，由你开启”研究生录取通知书设计大赛三等奖（成员）1
2.2022年第二届“应急科普华夏行”大学生自然灾害竞赛初赛一等奖</t>
        </r>
        <r>
          <rPr>
            <sz val="9"/>
            <color indexed="81"/>
            <rFont val="宋体"/>
            <family val="3"/>
            <charset val="134"/>
          </rPr>
          <t>0.5</t>
        </r>
        <r>
          <rPr>
            <sz val="9"/>
            <color indexed="81"/>
            <rFont val="宋体"/>
            <family val="3"/>
            <charset val="134"/>
          </rPr>
          <t xml:space="preserve">
3.2021年大学生基本技能大赛初赛写作技能专项赛校级赛三等奖</t>
        </r>
        <r>
          <rPr>
            <sz val="9"/>
            <color indexed="81"/>
            <rFont val="宋体"/>
            <family val="3"/>
            <charset val="134"/>
          </rPr>
          <t>0.5</t>
        </r>
        <r>
          <rPr>
            <sz val="9"/>
            <color indexed="81"/>
            <rFont val="宋体"/>
            <family val="3"/>
            <charset val="134"/>
          </rPr>
          <t xml:space="preserve">
4.教师教育学院“千灯万福庆元宵，筑梦冰雪向未来”摄影绘画书法大赛参与奖0.5
5.教师教育学院“迎浙师华诞，书师大芳华”献礼浙师66周年校庆书法大赛参与奖0.5</t>
        </r>
      </text>
    </comment>
    <comment ref="F531" authorId="441">
      <text>
        <r>
          <rPr>
            <b/>
            <sz val="9"/>
            <color indexed="81"/>
            <rFont val="宋体"/>
            <family val="3"/>
            <charset val="134"/>
          </rPr>
          <t>lierwen777:</t>
        </r>
        <r>
          <rPr>
            <sz val="9"/>
            <color indexed="81"/>
            <rFont val="宋体"/>
            <family val="3"/>
            <charset val="134"/>
          </rPr>
          <t xml:space="preserve">
2021-2022学年研究生文明寝室（新桃源23栋622）3</t>
        </r>
      </text>
    </comment>
    <comment ref="M531" authorId="441">
      <text>
        <r>
          <rPr>
            <b/>
            <sz val="9"/>
            <color indexed="81"/>
            <rFont val="宋体"/>
            <family val="3"/>
            <charset val="134"/>
          </rPr>
          <t>lierwen777:</t>
        </r>
        <r>
          <rPr>
            <sz val="9"/>
            <color indexed="81"/>
            <rFont val="宋体"/>
            <family val="3"/>
            <charset val="134"/>
          </rPr>
          <t xml:space="preserve">
1.2021年浙江省教育厅科研项目立项并结题（基于SWH策略的科学写作活动对学生元认知能力的发展研究，成员）2.5
2.教师教育学院第九期院课题中期通过，结题合格（高中生物学任务材料情境特点对学生情境兴趣的影响研究，成员）0.625
3.教师教育学院第十期院课题立项（高中生物学教科书课后习题难度的比较研究——以人教版、浙科版为例，项目负责人）1.25
4.教师教育学院第十期院课题立项（基于GAP的高中生物学教科书插图的质量研究，成员）0.625</t>
        </r>
      </text>
    </comment>
    <comment ref="O531" authorId="441">
      <text>
        <r>
          <rPr>
            <b/>
            <sz val="9"/>
            <color indexed="81"/>
            <rFont val="宋体"/>
            <family val="3"/>
            <charset val="134"/>
          </rPr>
          <t>lierwen777:</t>
        </r>
        <r>
          <rPr>
            <sz val="9"/>
            <color indexed="81"/>
            <rFont val="宋体"/>
            <family val="3"/>
            <charset val="134"/>
          </rPr>
          <t xml:space="preserve">
浙江师范大学2021年大学生创新创业大赛铜奖（项目格物学堂——乡村科学课后服务探路者，成员）2.5</t>
        </r>
      </text>
    </comment>
    <comment ref="U531" authorId="441">
      <text>
        <r>
          <rPr>
            <b/>
            <sz val="9"/>
            <color indexed="81"/>
            <rFont val="宋体"/>
            <family val="3"/>
            <charset val="134"/>
          </rPr>
          <t>lierwen777:</t>
        </r>
        <r>
          <rPr>
            <sz val="9"/>
            <color indexed="81"/>
            <rFont val="宋体"/>
            <family val="3"/>
            <charset val="134"/>
          </rPr>
          <t xml:space="preserve">
1.《国家基础教育课程、教材、教学调查》项目的寒假社会实践调查（社会实践）0.5
2.“应急科普华夏行”2021年大学生火灾应对技能竞赛（一等奖）2
3.“应急科普华夏行”2021年大学生急救技能竞赛（初赛一等奖）</t>
        </r>
        <r>
          <rPr>
            <sz val="9"/>
            <color indexed="81"/>
            <rFont val="宋体"/>
            <family val="3"/>
            <charset val="134"/>
          </rPr>
          <t>0.5</t>
        </r>
        <r>
          <rPr>
            <sz val="9"/>
            <color indexed="81"/>
            <rFont val="宋体"/>
            <family val="3"/>
            <charset val="134"/>
          </rPr>
          <t xml:space="preserve">
4.2021年大学生健康科普知识竞赛（一等奖）2</t>
        </r>
      </text>
    </comment>
    <comment ref="F532" authorId="441">
      <text>
        <r>
          <rPr>
            <b/>
            <sz val="9"/>
            <color indexed="81"/>
            <rFont val="宋体"/>
            <family val="3"/>
            <charset val="134"/>
          </rPr>
          <t>lierwen777:</t>
        </r>
        <r>
          <rPr>
            <sz val="9"/>
            <color indexed="81"/>
            <rFont val="宋体"/>
            <family val="3"/>
            <charset val="134"/>
          </rPr>
          <t xml:space="preserve">
1.志愿服务24小时2.5
2.2021-2022学年研究生文明寝室（新桃源23栋622）3</t>
        </r>
      </text>
    </comment>
    <comment ref="M532" authorId="441">
      <text>
        <r>
          <rPr>
            <b/>
            <sz val="9"/>
            <color indexed="81"/>
            <rFont val="宋体"/>
            <family val="3"/>
            <charset val="134"/>
          </rPr>
          <t>lierwen777:</t>
        </r>
        <r>
          <rPr>
            <sz val="9"/>
            <color indexed="81"/>
            <rFont val="宋体"/>
            <family val="3"/>
            <charset val="134"/>
          </rPr>
          <t xml:space="preserve">
1.教师教育学院第九期院课题中期通过，结题优秀（新教材背景下生物实验和科学史专题教辅书的研究与开发，成员）0.625
2.教师教育学院第十期院课题立项（基于POE教学策略的生物学教学对学生批判性思维的影响研究，项目负责人）1.25
3.教师教育学院第十期院课题立项（高中生物学新手-熟手-专家型教师课堂论证话语比较研究，成员）0.625</t>
        </r>
      </text>
    </comment>
    <comment ref="U532" authorId="441">
      <text>
        <r>
          <rPr>
            <b/>
            <sz val="9"/>
            <color indexed="81"/>
            <rFont val="宋体"/>
            <family val="3"/>
            <charset val="134"/>
          </rPr>
          <t>lierwen777:</t>
        </r>
        <r>
          <rPr>
            <sz val="9"/>
            <color indexed="81"/>
            <rFont val="宋体"/>
            <family val="3"/>
            <charset val="134"/>
          </rPr>
          <t xml:space="preserve">
1.参加“迎浙师华诞，书师大芳华”献礼浙师66周年校庆书法大赛0.5
2.“牢记领袖教导 分享青春感悟”——《习近平与大学生朋友们》精读大赛0.5</t>
        </r>
      </text>
    </comment>
    <comment ref="F533" authorId="441">
      <text>
        <r>
          <rPr>
            <b/>
            <sz val="9"/>
            <color indexed="81"/>
            <rFont val="宋体"/>
            <family val="3"/>
            <charset val="134"/>
          </rPr>
          <t>lierwen777:</t>
        </r>
        <r>
          <rPr>
            <sz val="9"/>
            <color indexed="81"/>
            <rFont val="宋体"/>
            <family val="3"/>
            <charset val="134"/>
          </rPr>
          <t xml:space="preserve">
1.志愿服务（27小时）3.875
2.2021-2022学年研究生文明寝室（新桃源23栋622）3</t>
        </r>
      </text>
    </comment>
    <comment ref="M533" authorId="441">
      <text>
        <r>
          <rPr>
            <b/>
            <sz val="9"/>
            <color indexed="81"/>
            <rFont val="宋体"/>
            <family val="3"/>
            <charset val="134"/>
          </rPr>
          <t>lierwen777:</t>
        </r>
        <r>
          <rPr>
            <sz val="9"/>
            <color indexed="81"/>
            <rFont val="宋体"/>
            <family val="3"/>
            <charset val="134"/>
          </rPr>
          <t xml:space="preserve">
1.教师教育学院第九期院课题结题优秀（新教材背景下生物实验和科学史专题教辅书的研究与开发，成员）0.625
2.教师教育学院第十期院课题立项（高中生物学新手-熟手-专家型教师课堂论证话语比较研究，负责人）1.25
3.教师教育学院第十期院课题立项（基于POE教学策略的生物学教学对学生批判性思维的影响研究，成员）0.625</t>
        </r>
      </text>
    </comment>
    <comment ref="O533" authorId="441">
      <text>
        <r>
          <rPr>
            <b/>
            <sz val="9"/>
            <color indexed="81"/>
            <rFont val="宋体"/>
            <family val="3"/>
            <charset val="134"/>
          </rPr>
          <t>lierwen777:</t>
        </r>
        <r>
          <rPr>
            <sz val="9"/>
            <color indexed="81"/>
            <rFont val="宋体"/>
            <family val="3"/>
            <charset val="134"/>
          </rPr>
          <t xml:space="preserve">
1.浙江师范大学全日制教育硕士教学技能大赛学科教学（生物）组三等奖 5</t>
        </r>
      </text>
    </comment>
    <comment ref="U533" authorId="441">
      <text>
        <r>
          <rPr>
            <b/>
            <sz val="9"/>
            <color indexed="81"/>
            <rFont val="宋体"/>
            <family val="3"/>
            <charset val="134"/>
          </rPr>
          <t>lierwen777:</t>
        </r>
        <r>
          <rPr>
            <sz val="9"/>
            <color indexed="81"/>
            <rFont val="宋体"/>
            <family val="3"/>
            <charset val="134"/>
          </rPr>
          <t xml:space="preserve">
1.2021年全国大学生科学素质知识竞答活动（决赛三等奖）</t>
        </r>
        <r>
          <rPr>
            <sz val="9"/>
            <color indexed="81"/>
            <rFont val="宋体"/>
            <family val="3"/>
            <charset val="134"/>
          </rPr>
          <t>1</t>
        </r>
        <r>
          <rPr>
            <sz val="9"/>
            <color indexed="81"/>
            <rFont val="宋体"/>
            <family val="3"/>
            <charset val="134"/>
          </rPr>
          <t xml:space="preserve">
2.教师教育学院微团课大赛三等奖 0.5
3.摄影绘画书法大赛（参加）0.5
4.“应急科普华夏行”2021年大学生急救技能竞赛（初赛一等奖）</t>
        </r>
        <r>
          <rPr>
            <sz val="9"/>
            <color indexed="81"/>
            <rFont val="宋体"/>
            <family val="3"/>
            <charset val="134"/>
          </rPr>
          <t>0.5</t>
        </r>
        <r>
          <rPr>
            <sz val="9"/>
            <color indexed="81"/>
            <rFont val="宋体"/>
            <family val="3"/>
            <charset val="134"/>
          </rPr>
          <t xml:space="preserve">
5.2021全国大学生职业发展大赛（初赛二等奖）0</t>
        </r>
        <r>
          <rPr>
            <sz val="9"/>
            <color indexed="81"/>
            <rFont val="宋体"/>
            <family val="3"/>
            <charset val="134"/>
          </rPr>
          <t>.5</t>
        </r>
      </text>
    </comment>
    <comment ref="F534" authorId="442">
      <text>
        <r>
          <rPr>
            <b/>
            <sz val="9"/>
            <color indexed="81"/>
            <rFont val="宋体"/>
            <family val="3"/>
            <charset val="134"/>
          </rPr>
          <t>Glenn:</t>
        </r>
        <r>
          <rPr>
            <sz val="9"/>
            <color indexed="81"/>
            <rFont val="宋体"/>
            <family val="3"/>
            <charset val="134"/>
          </rPr>
          <t xml:space="preserve">
2021-2022学年研究生文明寝室（新桃源23栋622），3</t>
        </r>
      </text>
    </comment>
    <comment ref="M534" authorId="442">
      <text>
        <r>
          <rPr>
            <b/>
            <sz val="9"/>
            <color indexed="81"/>
            <rFont val="宋体"/>
            <family val="3"/>
            <charset val="134"/>
          </rPr>
          <t>Glenn:</t>
        </r>
        <r>
          <rPr>
            <sz val="9"/>
            <color indexed="81"/>
            <rFont val="宋体"/>
            <family val="3"/>
            <charset val="134"/>
          </rPr>
          <t xml:space="preserve">
</t>
        </r>
        <r>
          <rPr>
            <sz val="8"/>
            <color indexed="81"/>
            <rFont val="宋体"/>
            <family val="3"/>
            <charset val="134"/>
          </rPr>
          <t>院课题立项-教师教育学院第十期院课题立项（高中生物学教师科学本质观与论证PCK的相关性研究，成员），0.625</t>
        </r>
      </text>
    </comment>
    <comment ref="U534" authorId="442">
      <text>
        <r>
          <rPr>
            <b/>
            <sz val="9"/>
            <color indexed="81"/>
            <rFont val="宋体"/>
            <family val="3"/>
            <charset val="134"/>
          </rPr>
          <t>Glenn:</t>
        </r>
        <r>
          <rPr>
            <sz val="9"/>
            <color indexed="81"/>
            <rFont val="宋体"/>
            <family val="3"/>
            <charset val="134"/>
          </rPr>
          <t xml:space="preserve">
1.综合性比赛：“应急科普华夏行”2021年大学生火灾应对技能竞赛（三等奖）,1
2.综合性比赛：2021年全国大学生科学素质知识竞答活动（初赛一等奖）,</t>
        </r>
        <r>
          <rPr>
            <sz val="9"/>
            <color indexed="81"/>
            <rFont val="宋体"/>
            <family val="3"/>
            <charset val="134"/>
          </rPr>
          <t>0.5</t>
        </r>
      </text>
    </comment>
    <comment ref="F535" authorId="442">
      <text>
        <r>
          <rPr>
            <b/>
            <sz val="9"/>
            <color indexed="81"/>
            <rFont val="宋体"/>
            <family val="3"/>
            <charset val="134"/>
          </rPr>
          <t>Glenn:</t>
        </r>
        <r>
          <rPr>
            <sz val="9"/>
            <color indexed="81"/>
            <rFont val="宋体"/>
            <family val="3"/>
            <charset val="134"/>
          </rPr>
          <t xml:space="preserve">
志愿服务：（30小时），3.25</t>
        </r>
      </text>
    </comment>
    <comment ref="M535" authorId="442">
      <text>
        <r>
          <rPr>
            <b/>
            <sz val="9"/>
            <color indexed="81"/>
            <rFont val="宋体"/>
            <family val="3"/>
            <charset val="134"/>
          </rPr>
          <t>Glenn:</t>
        </r>
        <r>
          <rPr>
            <sz val="9"/>
            <color indexed="81"/>
            <rFont val="宋体"/>
            <family val="3"/>
            <charset val="134"/>
          </rPr>
          <t xml:space="preserve">
科研项目：院课题立项（高中生物学教师科学本质观与论证PCK的相关性研究，成员），0.625</t>
        </r>
      </text>
    </comment>
    <comment ref="O535" authorId="442">
      <text>
        <r>
          <rPr>
            <b/>
            <sz val="9"/>
            <color indexed="81"/>
            <rFont val="宋体"/>
            <family val="3"/>
            <charset val="134"/>
          </rPr>
          <t>Glenn:</t>
        </r>
        <r>
          <rPr>
            <sz val="9"/>
            <color indexed="81"/>
            <rFont val="宋体"/>
            <family val="3"/>
            <charset val="134"/>
          </rPr>
          <t xml:space="preserve">
学科竞赛：浙师大全日制硕士研究生师范技能大赛（生物组）三等奖,5</t>
        </r>
      </text>
    </comment>
    <comment ref="U535" authorId="442">
      <text>
        <r>
          <rPr>
            <b/>
            <sz val="9"/>
            <color indexed="81"/>
            <rFont val="宋体"/>
            <family val="3"/>
            <charset val="134"/>
          </rPr>
          <t>Glenn:</t>
        </r>
        <r>
          <rPr>
            <sz val="9"/>
            <color indexed="81"/>
            <rFont val="宋体"/>
            <family val="3"/>
            <charset val="134"/>
          </rPr>
          <t xml:space="preserve">
综合性比赛：第六届全国大学生预防艾滋病知识竞赛，优胜奖，0.5</t>
        </r>
      </text>
    </comment>
    <comment ref="F536" authorId="442">
      <text>
        <r>
          <rPr>
            <b/>
            <sz val="9"/>
            <color indexed="81"/>
            <rFont val="宋体"/>
            <family val="3"/>
            <charset val="134"/>
          </rPr>
          <t>Glenn:</t>
        </r>
        <r>
          <rPr>
            <sz val="9"/>
            <color indexed="81"/>
            <rFont val="宋体"/>
            <family val="3"/>
            <charset val="134"/>
          </rPr>
          <t xml:space="preserve">
1.志愿服务：524小时,4
2.荣誉加分：校级志愿者行动先进个人，8</t>
        </r>
      </text>
    </comment>
    <comment ref="M536" authorId="442">
      <text>
        <r>
          <rPr>
            <b/>
            <sz val="9"/>
            <color indexed="81"/>
            <rFont val="宋体"/>
            <family val="3"/>
            <charset val="134"/>
          </rPr>
          <t>Glenn:</t>
        </r>
        <r>
          <rPr>
            <sz val="9"/>
            <color indexed="81"/>
            <rFont val="宋体"/>
            <family val="3"/>
            <charset val="134"/>
          </rPr>
          <t xml:space="preserve">
1.院课题结题（《高中生物学任务材料情境特点对学生情境兴趣的影响研究》，负责人，1.25
2.院课题立项（《高中生物学教材课后习题与课程标准的一致性研究——以浙科版为例》，成员,0.625
3.校课题“服务省域战略，助力共同富裕建设”专项课题（《格物学堂——乡村科学课后服务探路者》，成员,1.25
4.2021年浙江省教育厅科研项目（《基于SWH策略的科学写作活动对学生元认知能力的发展研究》立项，成员,2.5</t>
        </r>
      </text>
    </comment>
    <comment ref="O536" authorId="442">
      <text>
        <r>
          <rPr>
            <b/>
            <sz val="9"/>
            <color indexed="81"/>
            <rFont val="宋体"/>
            <family val="3"/>
            <charset val="134"/>
          </rPr>
          <t>Glenn:</t>
        </r>
        <r>
          <rPr>
            <sz val="9"/>
            <color indexed="81"/>
            <rFont val="宋体"/>
            <family val="3"/>
            <charset val="134"/>
          </rPr>
          <t xml:space="preserve">
1.浙师大全日制硕士研究生师范技能大赛（生物组）三等奖，5
2.浙师大创新创业大赛铜奖（格物学堂——乡村科学课后服务探路者，成员，2.5</t>
        </r>
      </text>
    </comment>
    <comment ref="U536" authorId="442">
      <text>
        <r>
          <rPr>
            <b/>
            <sz val="9"/>
            <color indexed="81"/>
            <rFont val="宋体"/>
            <family val="3"/>
            <charset val="134"/>
          </rPr>
          <t>Glenn:</t>
        </r>
        <r>
          <rPr>
            <sz val="9"/>
            <color indexed="81"/>
            <rFont val="宋体"/>
            <family val="3"/>
            <charset val="134"/>
          </rPr>
          <t xml:space="preserve">
1.综合性比赛：教育学院“千灯万福庆元宵，筑梦冰雪向未来”摄影大赛（《万众齐心中国结》，参与）0.5
2.社会实践：中国海洋大学《国家基础教育课程、教材、教学调查》项目寒假社会实践,0.5
3.综合性比赛：第六届全国大学生预防艾滋病知识竞赛，优胜奖,0.5</t>
        </r>
      </text>
    </comment>
    <comment ref="F537" authorId="442">
      <text>
        <r>
          <rPr>
            <b/>
            <sz val="9"/>
            <color indexed="81"/>
            <rFont val="宋体"/>
            <family val="3"/>
            <charset val="134"/>
          </rPr>
          <t>Glenn:</t>
        </r>
        <r>
          <rPr>
            <sz val="9"/>
            <color indexed="81"/>
            <rFont val="宋体"/>
            <family val="3"/>
            <charset val="134"/>
          </rPr>
          <t xml:space="preserve">
志愿服务：时长（52h）</t>
        </r>
      </text>
    </comment>
    <comment ref="M537" authorId="442">
      <text>
        <r>
          <rPr>
            <b/>
            <sz val="9"/>
            <color indexed="81"/>
            <rFont val="宋体"/>
            <family val="3"/>
            <charset val="134"/>
          </rPr>
          <t>Glenn:</t>
        </r>
        <r>
          <rPr>
            <sz val="9"/>
            <color indexed="81"/>
            <rFont val="宋体"/>
            <family val="3"/>
            <charset val="134"/>
          </rPr>
          <t xml:space="preserve">
1.教师教育学院第十期学生课外学术科技活动课题-“基于元认知的高中生物说题模式，成员
构建及实践研究”立项，成员，0.625
2.2021年浙江省教育厅科研项目（《基于SWH策略的科学写作活动对学生元认知能力的发展研究》立项，负责人,5</t>
        </r>
      </text>
    </comment>
    <comment ref="O537" authorId="442">
      <text>
        <r>
          <rPr>
            <b/>
            <sz val="9"/>
            <color indexed="81"/>
            <rFont val="宋体"/>
            <family val="3"/>
            <charset val="134"/>
          </rPr>
          <t>Glenn:</t>
        </r>
        <r>
          <rPr>
            <sz val="9"/>
            <color indexed="81"/>
            <rFont val="宋体"/>
            <family val="3"/>
            <charset val="134"/>
          </rPr>
          <t xml:space="preserve">
1.学科竞赛：浙江师范大学全日制教育硕士专业学位研究生教学技能大学学科教学(生物）组二等奖；8
2.浙江师范大学2021年大学生创新创业大赛铜奖，成员，2.5</t>
        </r>
      </text>
    </comment>
    <comment ref="U537" authorId="442">
      <text>
        <r>
          <rPr>
            <b/>
            <sz val="9"/>
            <color indexed="81"/>
            <rFont val="宋体"/>
            <family val="3"/>
            <charset val="134"/>
          </rPr>
          <t>Glenn:</t>
        </r>
        <r>
          <rPr>
            <sz val="9"/>
            <color indexed="81"/>
            <rFont val="宋体"/>
            <family val="3"/>
            <charset val="134"/>
          </rPr>
          <t xml:space="preserve">
1.社会实践：中国海洋大学《国家基础教育课程、教材、教学调查》项目寒假社会实践，0.5
2.浙江师范大学操舞比赛体育舞蹈团体最佳组织奖，</t>
        </r>
        <r>
          <rPr>
            <sz val="9"/>
            <color indexed="81"/>
            <rFont val="宋体"/>
            <family val="3"/>
            <charset val="134"/>
          </rPr>
          <t>0</t>
        </r>
        <r>
          <rPr>
            <sz val="9"/>
            <color indexed="81"/>
            <rFont val="宋体"/>
            <family val="3"/>
            <charset val="134"/>
          </rPr>
          <t xml:space="preserve">
</t>
        </r>
      </text>
    </comment>
    <comment ref="F538" authorId="442">
      <text>
        <r>
          <rPr>
            <b/>
            <sz val="9"/>
            <color indexed="81"/>
            <rFont val="宋体"/>
            <family val="3"/>
            <charset val="134"/>
          </rPr>
          <t>Glenn:</t>
        </r>
        <r>
          <rPr>
            <sz val="9"/>
            <color indexed="81"/>
            <rFont val="宋体"/>
            <family val="3"/>
            <charset val="134"/>
          </rPr>
          <t xml:space="preserve">
志愿服务：志愿者时长（37h）</t>
        </r>
      </text>
    </comment>
    <comment ref="M538" authorId="442">
      <text>
        <r>
          <rPr>
            <b/>
            <sz val="9"/>
            <color indexed="81"/>
            <rFont val="宋体"/>
            <family val="3"/>
            <charset val="134"/>
          </rPr>
          <t>Glenn:</t>
        </r>
        <r>
          <rPr>
            <sz val="9"/>
            <color indexed="81"/>
            <rFont val="宋体"/>
            <family val="3"/>
            <charset val="134"/>
          </rPr>
          <t xml:space="preserve">
1.教师教育学院第十期院级学生科研课题《高中生物学教师科学本质观与论证PCK的相关性研究》立项（负责人），1.25
2.教师教育学院第十期院级学生科研课题《高中生物学教科书课后习题难度的比较研究——以人教版、浙科版为例》立项（项目成员），0.625</t>
        </r>
      </text>
    </comment>
    <comment ref="F539" authorId="442">
      <text>
        <r>
          <rPr>
            <b/>
            <sz val="9"/>
            <color indexed="81"/>
            <rFont val="宋体"/>
            <family val="3"/>
            <charset val="134"/>
          </rPr>
          <t>Glenn:</t>
        </r>
        <r>
          <rPr>
            <sz val="9"/>
            <color indexed="81"/>
            <rFont val="宋体"/>
            <family val="3"/>
            <charset val="134"/>
          </rPr>
          <t xml:space="preserve">
1.学生工作（副班长，考核优秀），6
2.荣誉加分（校级最美寝室，桃源23-624），5
3.荣誉加分（校级优秀团员），8
4.志愿服务（15小时），1.375</t>
        </r>
      </text>
    </comment>
    <comment ref="M539" authorId="442">
      <text>
        <r>
          <rPr>
            <b/>
            <sz val="9"/>
            <color indexed="81"/>
            <rFont val="宋体"/>
            <family val="3"/>
            <charset val="134"/>
          </rPr>
          <t>Glenn:</t>
        </r>
        <r>
          <rPr>
            <sz val="9"/>
            <color indexed="81"/>
            <rFont val="宋体"/>
            <family val="3"/>
            <charset val="134"/>
          </rPr>
          <t xml:space="preserve">
1.教育学院第十期院级课题立项“高中生物学对分课堂教学模式对学生自主学习能力影响的实证研究”负责人，1.25
2.教育学院第十期院级课题立项“高中生物学历案教学对学生批判性思维影响的实证研究”项目成员，0.625
3.教师教育学院第九期院级课题立项“新旧浙科版高中生物学教材《遗传与进化》的比较研究”负责人  结题优秀，1.25</t>
        </r>
      </text>
    </comment>
    <comment ref="N539" authorId="442">
      <text>
        <r>
          <rPr>
            <b/>
            <sz val="9"/>
            <color indexed="81"/>
            <rFont val="宋体"/>
            <family val="3"/>
            <charset val="134"/>
          </rPr>
          <t>Glenn:</t>
        </r>
        <r>
          <rPr>
            <sz val="9"/>
            <color indexed="81"/>
            <rFont val="宋体"/>
            <family val="3"/>
            <charset val="134"/>
          </rPr>
          <t xml:space="preserve">
“浙科版高中《生物学》必修2“生物的变异”一章的解析”发表于《生物学教学》二级，一作），20</t>
        </r>
      </text>
    </comment>
    <comment ref="O539" authorId="442">
      <text>
        <r>
          <rPr>
            <b/>
            <sz val="9"/>
            <color indexed="81"/>
            <rFont val="宋体"/>
            <family val="3"/>
            <charset val="134"/>
          </rPr>
          <t>Glenn:</t>
        </r>
        <r>
          <rPr>
            <sz val="9"/>
            <color indexed="81"/>
            <rFont val="宋体"/>
            <family val="3"/>
            <charset val="134"/>
          </rPr>
          <t xml:space="preserve">
1.2021年“田家炳杯”全日制教育硕士专业学位研究生教学技能大赛，一等奖，</t>
        </r>
        <r>
          <rPr>
            <sz val="9"/>
            <color indexed="81"/>
            <rFont val="宋体"/>
            <family val="3"/>
            <charset val="134"/>
          </rPr>
          <t>1</t>
        </r>
        <r>
          <rPr>
            <sz val="9"/>
            <color indexed="81"/>
            <rFont val="宋体"/>
            <family val="3"/>
            <charset val="134"/>
          </rPr>
          <t>0
2.2022年浙江师范大学全日制硕士专业学位研究生教学技能大赛，二等奖，8</t>
        </r>
      </text>
    </comment>
    <comment ref="U539" authorId="442">
      <text>
        <r>
          <rPr>
            <b/>
            <sz val="9"/>
            <color indexed="81"/>
            <rFont val="宋体"/>
            <family val="3"/>
            <charset val="134"/>
          </rPr>
          <t>Glenn:</t>
        </r>
        <r>
          <rPr>
            <sz val="9"/>
            <color indexed="81"/>
            <rFont val="宋体"/>
            <family val="3"/>
            <charset val="134"/>
          </rPr>
          <t xml:space="preserve">
1.综合性比赛（教师教育学院微团课大赛 一等奖），1.5
2.综合性比赛（“千灯万福庆元宵，筑梦冰雪向未来”主题大赛——书法组，参与），0.5</t>
        </r>
      </text>
    </comment>
    <comment ref="F540" authorId="442">
      <text>
        <r>
          <rPr>
            <b/>
            <sz val="9"/>
            <color indexed="81"/>
            <rFont val="宋体"/>
            <family val="3"/>
            <charset val="134"/>
          </rPr>
          <t>Glenn:</t>
        </r>
        <r>
          <rPr>
            <sz val="9"/>
            <color indexed="81"/>
            <rFont val="宋体"/>
            <family val="3"/>
            <charset val="134"/>
          </rPr>
          <t xml:space="preserve">
1.志愿服务：时长（31小时），3.375
2.荣誉加分：校级最美寝室-桃源23栋624，5</t>
        </r>
      </text>
    </comment>
    <comment ref="M540" authorId="442">
      <text>
        <r>
          <rPr>
            <b/>
            <sz val="9"/>
            <color indexed="81"/>
            <rFont val="宋体"/>
            <family val="3"/>
            <charset val="134"/>
          </rPr>
          <t>Glenn:</t>
        </r>
        <r>
          <rPr>
            <sz val="9"/>
            <color indexed="81"/>
            <rFont val="宋体"/>
            <family val="3"/>
            <charset val="134"/>
          </rPr>
          <t xml:space="preserve">
1.教师教育学院第十期院级学生科研课题立项“高中生物学教师探究教学信念与探究教学实践的相关性分析”负责人  ，1.25
2.教师教育学院第十期院级学生科研课题立项“高中生生物认知偏好与批判性思维倾向的相关性研究”成员，0.625</t>
        </r>
      </text>
    </comment>
    <comment ref="N540" authorId="442">
      <text>
        <r>
          <rPr>
            <sz val="9"/>
            <color indexed="81"/>
            <rFont val="宋体"/>
            <family val="3"/>
            <charset val="134"/>
          </rPr>
          <t>Glenn:
论文“向日葵向日性新解”发表于《生物学教学》二级，二作，10</t>
        </r>
      </text>
    </comment>
    <comment ref="U540" authorId="442">
      <text>
        <r>
          <rPr>
            <b/>
            <sz val="9"/>
            <color indexed="81"/>
            <rFont val="宋体"/>
            <family val="3"/>
            <charset val="134"/>
          </rPr>
          <t>Glenn:</t>
        </r>
        <r>
          <rPr>
            <sz val="9"/>
            <color indexed="81"/>
            <rFont val="宋体"/>
            <family val="3"/>
            <charset val="134"/>
          </rPr>
          <t xml:space="preserve">
综合性比赛：教师教育学院研究生摄影绘画书法大赛书法组一等奖，2</t>
        </r>
      </text>
    </comment>
    <comment ref="F541" authorId="442">
      <text>
        <r>
          <rPr>
            <b/>
            <sz val="9"/>
            <color indexed="81"/>
            <rFont val="宋体"/>
            <family val="3"/>
            <charset val="134"/>
          </rPr>
          <t>Glenn:</t>
        </r>
        <r>
          <rPr>
            <sz val="9"/>
            <color indexed="81"/>
            <rFont val="宋体"/>
            <family val="3"/>
            <charset val="134"/>
          </rPr>
          <t xml:space="preserve">
1.学生工作：团支书，考核合格，6
2.志愿服务：（52小时），4
3.荣誉加分：（院级志愿者行动先进个人），4</t>
        </r>
      </text>
    </comment>
    <comment ref="M541" authorId="442">
      <text>
        <r>
          <rPr>
            <b/>
            <sz val="9"/>
            <color indexed="81"/>
            <rFont val="宋体"/>
            <family val="3"/>
            <charset val="134"/>
          </rPr>
          <t>Glenn:</t>
        </r>
        <r>
          <rPr>
            <sz val="9"/>
            <color indexed="81"/>
            <rFont val="宋体"/>
            <family val="3"/>
            <charset val="134"/>
          </rPr>
          <t xml:space="preserve">
1.院课题结题（《高中生物学任务材料情境特点对学生情境兴趣的影响研究》，成员，0.625
2.院课题立项（《高中生物学教材课后习题与课程标准的一致性研究——以浙科版为例》，负责人，1.25
3.院课题立项（《基于元认知的高中生物说题模式构建及实践研究》，成员，0.625
4.校课题“服务省域战略，助力共同富裕建设”专项课题（《格物学堂——乡村科学课后服务探路者》，成员，1.25</t>
        </r>
      </text>
    </comment>
    <comment ref="O541" authorId="442">
      <text>
        <r>
          <rPr>
            <b/>
            <sz val="9"/>
            <color indexed="81"/>
            <rFont val="宋体"/>
            <family val="3"/>
            <charset val="134"/>
          </rPr>
          <t>Glenn:</t>
        </r>
        <r>
          <rPr>
            <sz val="9"/>
            <color indexed="81"/>
            <rFont val="宋体"/>
            <family val="3"/>
            <charset val="134"/>
          </rPr>
          <t xml:space="preserve">
1.学科竞赛：浙师大创新创业大赛铜奖（格物学堂——乡村科学课后服务探路者，负责人，5
2.浙师大全日制硕士研究生师范技能大赛（生物组）三等奖，5</t>
        </r>
      </text>
    </comment>
    <comment ref="U541" authorId="442">
      <text>
        <r>
          <rPr>
            <b/>
            <sz val="9"/>
            <color indexed="81"/>
            <rFont val="宋体"/>
            <family val="3"/>
            <charset val="134"/>
          </rPr>
          <t>Glenn:</t>
        </r>
        <r>
          <rPr>
            <sz val="9"/>
            <color indexed="81"/>
            <rFont val="宋体"/>
            <family val="3"/>
            <charset val="134"/>
          </rPr>
          <t xml:space="preserve">
1.综合性比赛：教育学院“千灯万福庆元宵，筑梦冰雪向未来”摄影大赛三等奖，《鲁镇的元宵》，1
2.综合性比赛：教育学院“情之所至，皆为感动”摄影大赛三等奖，《浙师·九十春光》，1
3.综合性比赛：教育学院微团课一等奖（《弘扬两弹一星精神，争做强国一代青年》），1.5
4.校2021-2022赛季尖峰运动俱乐部乒乓球联赛，男子团体第五名，0.5
5.综合性比赛：“应急科普华夏行”2021年大学生火灾应对技能竞赛，二等奖,1.5
6.综合性比赛：参与分-教师教育学院+“光影寄情 献礼校庆”摄影大赛,0.5
7.社会实践：中国海洋大学《国家基础教育课程、教材、教学调查》项目寒假社会实践,0.5
8.综合性比赛：第六届全国大学生预防艾滋病知识竞赛，优胜奖,0.5</t>
        </r>
      </text>
    </comment>
    <comment ref="F542" authorId="443">
      <text>
        <r>
          <rPr>
            <b/>
            <sz val="9"/>
            <color indexed="81"/>
            <rFont val="宋体"/>
            <family val="3"/>
            <charset val="134"/>
          </rPr>
          <t>朱朱朱:</t>
        </r>
        <r>
          <rPr>
            <sz val="9"/>
            <color indexed="81"/>
            <rFont val="宋体"/>
            <family val="3"/>
            <charset val="134"/>
          </rPr>
          <t xml:space="preserve">
1.志愿者时长26h，2.75
2.校级最美寝室（桃源23-624）,5</t>
        </r>
      </text>
    </comment>
    <comment ref="M542" authorId="444">
      <text>
        <r>
          <rPr>
            <b/>
            <sz val="9"/>
            <color indexed="81"/>
            <rFont val="宋体"/>
            <family val="3"/>
            <charset val="134"/>
          </rPr>
          <t>朱朱朱:</t>
        </r>
        <r>
          <rPr>
            <sz val="9"/>
            <color indexed="81"/>
            <rFont val="宋体"/>
            <family val="3"/>
            <charset val="134"/>
          </rPr>
          <t xml:space="preserve">
1.教师教育学院第九期院级课题立项“新旧浙科版高中生物学教材《遗传与进化》的比较研究”项目结题 项目成员，0.625 
2.教师教育学院第十期院级课题立项“高中生物学历案教学对学生批判性思维影响的实证研究”项目负责人,1.25
3.教师教育学院第十期院级课题立项“高中生物学对分课堂教学模式对学生自主学习能力影响的实证研究”项目成员，0.625</t>
        </r>
      </text>
    </comment>
    <comment ref="N542" authorId="444">
      <text>
        <r>
          <rPr>
            <b/>
            <sz val="9"/>
            <color indexed="81"/>
            <rFont val="宋体"/>
            <family val="3"/>
            <charset val="134"/>
          </rPr>
          <t>朱朱朱:</t>
        </r>
        <r>
          <rPr>
            <sz val="9"/>
            <color indexed="81"/>
            <rFont val="宋体"/>
            <family val="3"/>
            <charset val="134"/>
          </rPr>
          <t xml:space="preserve">
浙科版高中《生物学》必修2“生物的变异”一章的解析”发表于《生物学教学》二级，二作</t>
        </r>
      </text>
    </comment>
    <comment ref="O542" authorId="444">
      <text>
        <r>
          <rPr>
            <b/>
            <sz val="9"/>
            <color indexed="81"/>
            <rFont val="宋体"/>
            <family val="3"/>
            <charset val="134"/>
          </rPr>
          <t>朱朱朱:</t>
        </r>
        <r>
          <rPr>
            <sz val="9"/>
            <color indexed="81"/>
            <rFont val="宋体"/>
            <family val="3"/>
            <charset val="134"/>
          </rPr>
          <t xml:space="preserve">
浙江师范大学全日制教育硕士专业学位研究生教学技能大赛学科教学（生物）组 二等奖</t>
        </r>
      </text>
    </comment>
    <comment ref="U542" authorId="444">
      <text>
        <r>
          <rPr>
            <b/>
            <sz val="9"/>
            <color indexed="81"/>
            <rFont val="宋体"/>
            <family val="3"/>
            <charset val="134"/>
          </rPr>
          <t>朱朱朱:</t>
        </r>
        <r>
          <rPr>
            <sz val="9"/>
            <color indexed="81"/>
            <rFont val="宋体"/>
            <family val="3"/>
            <charset val="134"/>
          </rPr>
          <t xml:space="preserve">
1.教师教育学院第六届微党课大赛 三等奖，1
2.参加教师教育学院研究生摄影绘画书法大赛 绘画组，0.5</t>
        </r>
      </text>
    </comment>
    <comment ref="F543" authorId="443">
      <text>
        <r>
          <rPr>
            <b/>
            <sz val="9"/>
            <color indexed="81"/>
            <rFont val="宋体"/>
            <family val="3"/>
            <charset val="134"/>
          </rPr>
          <t>朱朱朱:</t>
        </r>
        <r>
          <rPr>
            <sz val="9"/>
            <color indexed="81"/>
            <rFont val="宋体"/>
            <family val="3"/>
            <charset val="134"/>
          </rPr>
          <t xml:space="preserve">
1.志愿者服务（39小时），4
2.荣誉加分：最美寝室（桃源23幢624）,5</t>
        </r>
      </text>
    </comment>
    <comment ref="M543" authorId="444">
      <text>
        <r>
          <rPr>
            <b/>
            <sz val="9"/>
            <color indexed="81"/>
            <rFont val="宋体"/>
            <family val="3"/>
            <charset val="134"/>
          </rPr>
          <t>朱朱朱:</t>
        </r>
        <r>
          <rPr>
            <sz val="9"/>
            <color indexed="81"/>
            <rFont val="宋体"/>
            <family val="3"/>
            <charset val="134"/>
          </rPr>
          <t xml:space="preserve">
1.教师教育学院第十期学生课外学术科技活动课题立项“高中生生物认知偏好与批判性思维倾向的相关性研究”负责人，1.25
2.课题：教师教育学院第十期院级学生科研课题立项“高中生物学教师探究教学信念与探究教学实践的相关性分析”成员,0.625</t>
        </r>
      </text>
    </comment>
    <comment ref="N543" authorId="444">
      <text>
        <r>
          <rPr>
            <b/>
            <sz val="9"/>
            <color indexed="81"/>
            <rFont val="宋体"/>
            <family val="3"/>
            <charset val="134"/>
          </rPr>
          <t>朱朱朱:</t>
        </r>
        <r>
          <rPr>
            <sz val="9"/>
            <color indexed="81"/>
            <rFont val="宋体"/>
            <family val="3"/>
            <charset val="134"/>
          </rPr>
          <t xml:space="preserve">
科研论文：“向日葵向日性新解”发表于《生物学教学》二级期刊，一作</t>
        </r>
      </text>
    </comment>
    <comment ref="U543" authorId="444">
      <text>
        <r>
          <rPr>
            <b/>
            <sz val="9"/>
            <color indexed="81"/>
            <rFont val="宋体"/>
            <family val="3"/>
            <charset val="134"/>
          </rPr>
          <t>朱朱朱:</t>
        </r>
        <r>
          <rPr>
            <sz val="9"/>
            <color indexed="81"/>
            <rFont val="宋体"/>
            <family val="3"/>
            <charset val="134"/>
          </rPr>
          <t xml:space="preserve">
综合性比赛：参与教师教育学院研究生摄影绘画书法大赛绘画组</t>
        </r>
      </text>
    </comment>
    <comment ref="F544" authorId="443">
      <text>
        <r>
          <rPr>
            <b/>
            <sz val="9"/>
            <color indexed="81"/>
            <rFont val="宋体"/>
            <family val="3"/>
            <charset val="134"/>
          </rPr>
          <t>朱朱朱:</t>
        </r>
        <r>
          <rPr>
            <sz val="9"/>
            <color indexed="81"/>
            <rFont val="宋体"/>
            <family val="3"/>
            <charset val="134"/>
          </rPr>
          <t xml:space="preserve">
志愿者时长29，3.125</t>
        </r>
      </text>
    </comment>
    <comment ref="M544" authorId="444">
      <text>
        <r>
          <rPr>
            <b/>
            <sz val="9"/>
            <color indexed="81"/>
            <rFont val="宋体"/>
            <family val="3"/>
            <charset val="134"/>
          </rPr>
          <t>朱朱朱:</t>
        </r>
        <r>
          <rPr>
            <sz val="9"/>
            <color indexed="81"/>
            <rFont val="宋体"/>
            <family val="3"/>
            <charset val="134"/>
          </rPr>
          <t xml:space="preserve">
教师教育学院第十期院级学生科研课题《基于POE教学策略的生物学教学对学生批判性思维的影响研究》立项（项目成员）,0.625</t>
        </r>
      </text>
    </comment>
    <comment ref="O544" authorId="444">
      <text>
        <r>
          <rPr>
            <b/>
            <sz val="9"/>
            <color indexed="81"/>
            <rFont val="宋体"/>
            <family val="3"/>
            <charset val="134"/>
          </rPr>
          <t>朱朱朱:</t>
        </r>
        <r>
          <rPr>
            <sz val="9"/>
            <color indexed="81"/>
            <rFont val="宋体"/>
            <family val="3"/>
            <charset val="134"/>
          </rPr>
          <t xml:space="preserve">
浙江师范大学全日制教育硕士专业学位研究生教学技能大赛学科教学（生物）组三等奖</t>
        </r>
      </text>
    </comment>
    <comment ref="U544" authorId="444">
      <text>
        <r>
          <rPr>
            <b/>
            <sz val="9"/>
            <color indexed="81"/>
            <rFont val="宋体"/>
            <family val="3"/>
            <charset val="134"/>
          </rPr>
          <t>朱朱朱:</t>
        </r>
        <r>
          <rPr>
            <sz val="9"/>
            <color indexed="81"/>
            <rFont val="宋体"/>
            <family val="3"/>
            <charset val="134"/>
          </rPr>
          <t xml:space="preserve">
1.参加“2021年全国大学生科学素质知识竞答活动”，成绩优秀，荣获初赛一等奖，</t>
        </r>
        <r>
          <rPr>
            <sz val="9"/>
            <color indexed="81"/>
            <rFont val="宋体"/>
            <family val="3"/>
            <charset val="134"/>
          </rPr>
          <t>0.5</t>
        </r>
        <r>
          <rPr>
            <sz val="9"/>
            <color indexed="81"/>
            <rFont val="宋体"/>
            <family val="3"/>
            <charset val="134"/>
          </rPr>
          <t xml:space="preserve">
2.参加由中国商业经济学会教育培训分会主办的“2021年第二届全国大学生财经素养大赛，成绩优异，荣获初赛一等奖，</t>
        </r>
        <r>
          <rPr>
            <sz val="9"/>
            <color indexed="81"/>
            <rFont val="宋体"/>
            <family val="3"/>
            <charset val="134"/>
          </rPr>
          <t>0.5</t>
        </r>
        <r>
          <rPr>
            <sz val="9"/>
            <color indexed="81"/>
            <rFont val="宋体"/>
            <family val="3"/>
            <charset val="134"/>
          </rPr>
          <t xml:space="preserve">
3.在中国电子商会主办的“2021年第二节全国大学生职业发展大赛”中，成绩优秀，荣获校级赛一等奖，</t>
        </r>
        <r>
          <rPr>
            <sz val="9"/>
            <color indexed="81"/>
            <rFont val="宋体"/>
            <family val="3"/>
            <charset val="134"/>
          </rPr>
          <t>0.5</t>
        </r>
        <r>
          <rPr>
            <sz val="9"/>
            <color indexed="81"/>
            <rFont val="宋体"/>
            <family val="3"/>
            <charset val="134"/>
          </rPr>
          <t xml:space="preserve">
4.参加“迎浙师华诞，书师大芳华”献礼浙师66周年校庆书法大赛，0.5
5.参加本硕博篮球赛的女子投篮，0.5
6.教师教育学院“千灯万福庆元宵 筑梦冰雪向未来”研究生摄影绘画书法大赛摄影组优胜奖，0.5</t>
        </r>
      </text>
    </comment>
    <comment ref="F545" authorId="443">
      <text>
        <r>
          <rPr>
            <b/>
            <sz val="9"/>
            <color indexed="81"/>
            <rFont val="宋体"/>
            <family val="3"/>
            <charset val="134"/>
          </rPr>
          <t>朱朱朱:</t>
        </r>
        <r>
          <rPr>
            <sz val="9"/>
            <color indexed="81"/>
            <rFont val="宋体"/>
            <family val="3"/>
            <charset val="134"/>
          </rPr>
          <t xml:space="preserve">
1.志愿者时长（25），2.625 
2.研会文体部部长，6 
3.文体委员，2  </t>
        </r>
      </text>
    </comment>
    <comment ref="M545" authorId="444">
      <text>
        <r>
          <rPr>
            <b/>
            <sz val="9"/>
            <color indexed="81"/>
            <rFont val="宋体"/>
            <family val="3"/>
            <charset val="134"/>
          </rPr>
          <t>朱朱朱:</t>
        </r>
        <r>
          <rPr>
            <sz val="9"/>
            <color indexed="81"/>
            <rFont val="宋体"/>
            <family val="3"/>
            <charset val="134"/>
          </rPr>
          <t xml:space="preserve">
教师教育学院第十期院级学生科研课题《驳斥型文本教学对学生“生物变异”概念转变的实践研究》立项（项目成员），0.625</t>
        </r>
      </text>
    </comment>
    <comment ref="U545" authorId="444">
      <text>
        <r>
          <rPr>
            <b/>
            <sz val="9"/>
            <color indexed="81"/>
            <rFont val="宋体"/>
            <family val="3"/>
            <charset val="134"/>
          </rPr>
          <t>朱朱朱:</t>
        </r>
        <r>
          <rPr>
            <sz val="9"/>
            <color indexed="81"/>
            <rFont val="宋体"/>
            <family val="3"/>
            <charset val="134"/>
          </rPr>
          <t xml:space="preserve">
1.教师教育学院微团课大赛三等奖，0.5
2.参加2021年第二届全国大学生财经素养大赛，荣获初赛一等奖，</t>
        </r>
        <r>
          <rPr>
            <sz val="9"/>
            <color indexed="81"/>
            <rFont val="宋体"/>
            <family val="3"/>
            <charset val="134"/>
          </rPr>
          <t>0.5</t>
        </r>
        <r>
          <rPr>
            <sz val="9"/>
            <color indexed="81"/>
            <rFont val="宋体"/>
            <family val="3"/>
            <charset val="134"/>
          </rPr>
          <t xml:space="preserve">
3.参加2021答学生急救技能竞赛，荣获初赛一等奖，</t>
        </r>
        <r>
          <rPr>
            <sz val="9"/>
            <color indexed="81"/>
            <rFont val="宋体"/>
            <family val="3"/>
            <charset val="134"/>
          </rPr>
          <t>0.5</t>
        </r>
        <r>
          <rPr>
            <sz val="9"/>
            <color indexed="81"/>
            <rFont val="宋体"/>
            <family val="3"/>
            <charset val="134"/>
          </rPr>
          <t xml:space="preserve">
4.参加2021年第二届全国大学生职业发展大赛，荣获校级赛一等奖，</t>
        </r>
        <r>
          <rPr>
            <sz val="9"/>
            <color indexed="81"/>
            <rFont val="宋体"/>
            <family val="3"/>
            <charset val="134"/>
          </rPr>
          <t>0.5</t>
        </r>
        <r>
          <rPr>
            <sz val="9"/>
            <color indexed="81"/>
            <rFont val="宋体"/>
            <family val="3"/>
            <charset val="134"/>
          </rPr>
          <t xml:space="preserve">
5.教师教育学院研究生摄影绘画书法大赛摄影组优胜奖，0.5
6.参加本硕博篮球赛的女子投篮，0.5</t>
        </r>
      </text>
    </comment>
    <comment ref="F546" authorId="444">
      <text>
        <r>
          <rPr>
            <b/>
            <sz val="9"/>
            <color indexed="81"/>
            <rFont val="宋体"/>
            <family val="3"/>
            <charset val="134"/>
          </rPr>
          <t>朱朱朱:</t>
        </r>
        <r>
          <rPr>
            <sz val="9"/>
            <color indexed="81"/>
            <rFont val="宋体"/>
            <family val="3"/>
            <charset val="134"/>
          </rPr>
          <t xml:space="preserve">
志愿者时长（37h），4</t>
        </r>
      </text>
    </comment>
    <comment ref="M546" authorId="444">
      <text>
        <r>
          <rPr>
            <b/>
            <sz val="9"/>
            <color indexed="81"/>
            <rFont val="宋体"/>
            <family val="3"/>
            <charset val="134"/>
          </rPr>
          <t>朱朱朱:</t>
        </r>
        <r>
          <rPr>
            <sz val="9"/>
            <color indexed="81"/>
            <rFont val="宋体"/>
            <family val="3"/>
            <charset val="134"/>
          </rPr>
          <t xml:space="preserve">
教师教育学院第十期院级学生科研课题《基于POE教学策略的生物学教学对学生批判性思维的影响研究》立项（项目成员）,0.625</t>
        </r>
      </text>
    </comment>
    <comment ref="U546" authorId="444">
      <text>
        <r>
          <rPr>
            <b/>
            <sz val="9"/>
            <color indexed="81"/>
            <rFont val="宋体"/>
            <family val="3"/>
            <charset val="134"/>
          </rPr>
          <t>朱朱朱:</t>
        </r>
        <r>
          <rPr>
            <sz val="9"/>
            <color indexed="81"/>
            <rFont val="宋体"/>
            <family val="3"/>
            <charset val="134"/>
          </rPr>
          <t xml:space="preserve">
1.“2021年全国大学生科学素质知识竞答活动”，成绩优秀，荣获初赛一等奖，</t>
        </r>
        <r>
          <rPr>
            <sz val="9"/>
            <color indexed="81"/>
            <rFont val="宋体"/>
            <family val="3"/>
            <charset val="134"/>
          </rPr>
          <t>0.5</t>
        </r>
        <r>
          <rPr>
            <sz val="9"/>
            <color indexed="81"/>
            <rFont val="宋体"/>
            <family val="3"/>
            <charset val="134"/>
          </rPr>
          <t xml:space="preserve">
2.在中国电子商会主办的“2021年第二届全国大学生职业发展大赛”中，成绩优秀，荣获校级赛一等奖，</t>
        </r>
        <r>
          <rPr>
            <sz val="9"/>
            <color indexed="81"/>
            <rFont val="宋体"/>
            <family val="3"/>
            <charset val="134"/>
          </rPr>
          <t>0.5</t>
        </r>
        <r>
          <rPr>
            <sz val="9"/>
            <color indexed="81"/>
            <rFont val="宋体"/>
            <family val="3"/>
            <charset val="134"/>
          </rPr>
          <t xml:space="preserve">
3.2021年大学生急救技能竞赛，成绩优秀，荣获初赛一等奖，</t>
        </r>
        <r>
          <rPr>
            <sz val="9"/>
            <color indexed="81"/>
            <rFont val="宋体"/>
            <family val="3"/>
            <charset val="134"/>
          </rPr>
          <t>0.5</t>
        </r>
        <r>
          <rPr>
            <sz val="9"/>
            <color indexed="81"/>
            <rFont val="宋体"/>
            <family val="3"/>
            <charset val="134"/>
          </rPr>
          <t xml:space="preserve">
4.参加“迎浙师华诞，书师大芳华”献礼浙师66周年校庆书法大赛，0.5
5.参加本硕博篮球赛的女子投篮，0.5</t>
        </r>
      </text>
    </comment>
    <comment ref="F547" authorId="444">
      <text>
        <r>
          <rPr>
            <b/>
            <sz val="9"/>
            <color indexed="81"/>
            <rFont val="宋体"/>
            <family val="3"/>
            <charset val="134"/>
          </rPr>
          <t>朱朱朱:</t>
        </r>
        <r>
          <rPr>
            <sz val="9"/>
            <color indexed="81"/>
            <rFont val="宋体"/>
            <family val="3"/>
            <charset val="134"/>
          </rPr>
          <t xml:space="preserve">
志愿者时长（48h）,4</t>
        </r>
      </text>
    </comment>
    <comment ref="M547" authorId="444">
      <text>
        <r>
          <rPr>
            <b/>
            <sz val="9"/>
            <color indexed="81"/>
            <rFont val="宋体"/>
            <family val="3"/>
            <charset val="134"/>
          </rPr>
          <t>朱朱朱:</t>
        </r>
        <r>
          <rPr>
            <sz val="9"/>
            <color indexed="81"/>
            <rFont val="宋体"/>
            <family val="3"/>
            <charset val="134"/>
          </rPr>
          <t xml:space="preserve">
1.教师教育学院第九期院课题《基于”教学评”一致性的单元教学模式构建及实践研究》项目结题（负责人）,1.25
2.教师教育学院第十期院级学生科研课题《基于GAP的高中生物学教科书插图的质量研究》立项（项目成员）,0.625</t>
        </r>
      </text>
    </comment>
    <comment ref="O547" authorId="444">
      <text>
        <r>
          <rPr>
            <b/>
            <sz val="9"/>
            <color indexed="81"/>
            <rFont val="宋体"/>
            <family val="3"/>
            <charset val="134"/>
          </rPr>
          <t>朱朱朱:</t>
        </r>
        <r>
          <rPr>
            <sz val="9"/>
            <color indexed="81"/>
            <rFont val="宋体"/>
            <family val="3"/>
            <charset val="134"/>
          </rPr>
          <t xml:space="preserve">
1.浙江师范大学2021年大学生创新创业大赛铜奖（项目成员），2.5
2.浙江师范大学全日制教育硕士专业学位研究生教学技能大赛学科教学（生物）组二等奖，8</t>
        </r>
      </text>
    </comment>
    <comment ref="U547" authorId="444">
      <text>
        <r>
          <rPr>
            <b/>
            <sz val="9"/>
            <color indexed="81"/>
            <rFont val="宋体"/>
            <family val="3"/>
            <charset val="134"/>
          </rPr>
          <t>朱朱朱:</t>
        </r>
        <r>
          <rPr>
            <sz val="9"/>
            <color indexed="81"/>
            <rFont val="宋体"/>
            <family val="3"/>
            <charset val="134"/>
          </rPr>
          <t xml:space="preserve">
1.参加由中国商业经济学会教育培训分会主办的“2021年第二届全国大学生财经素养大赛，成绩优异，荣获初赛一等奖，</t>
        </r>
        <r>
          <rPr>
            <sz val="9"/>
            <color indexed="81"/>
            <rFont val="宋体"/>
            <family val="3"/>
            <charset val="134"/>
          </rPr>
          <t>0.5</t>
        </r>
        <r>
          <rPr>
            <sz val="9"/>
            <color indexed="81"/>
            <rFont val="宋体"/>
            <family val="3"/>
            <charset val="134"/>
          </rPr>
          <t xml:space="preserve">
2.在中国电子商会主办的“2021年第二节全国大学生职业发展大赛”中，成绩优秀，荣获校级赛一等奖，</t>
        </r>
        <r>
          <rPr>
            <sz val="9"/>
            <color indexed="81"/>
            <rFont val="宋体"/>
            <family val="3"/>
            <charset val="134"/>
          </rPr>
          <t>0.5</t>
        </r>
        <r>
          <rPr>
            <sz val="9"/>
            <color indexed="81"/>
            <rFont val="宋体"/>
            <family val="3"/>
            <charset val="134"/>
          </rPr>
          <t xml:space="preserve">
3.参加“2021年全国大学生科学素质知识竞答活动”，成绩优秀，荣获初赛一等奖，</t>
        </r>
        <r>
          <rPr>
            <sz val="9"/>
            <color indexed="81"/>
            <rFont val="宋体"/>
            <family val="3"/>
            <charset val="134"/>
          </rPr>
          <t>0.5</t>
        </r>
        <r>
          <rPr>
            <sz val="9"/>
            <color indexed="81"/>
            <rFont val="宋体"/>
            <family val="3"/>
            <charset val="134"/>
          </rPr>
          <t xml:space="preserve">
4.参加2021年第十二届国学文化节系列活动之主题征文大赛，0.5
5.参加本硕博篮球赛的女子投篮，0.5</t>
        </r>
      </text>
    </comment>
    <comment ref="F548" authorId="444">
      <text>
        <r>
          <rPr>
            <b/>
            <sz val="9"/>
            <color indexed="81"/>
            <rFont val="宋体"/>
            <family val="3"/>
            <charset val="134"/>
          </rPr>
          <t>朱朱朱:</t>
        </r>
        <r>
          <rPr>
            <sz val="9"/>
            <color indexed="81"/>
            <rFont val="宋体"/>
            <family val="3"/>
            <charset val="134"/>
          </rPr>
          <t xml:space="preserve">
志愿者时长（30h）,3.25</t>
        </r>
      </text>
    </comment>
    <comment ref="M548" authorId="444">
      <text>
        <r>
          <rPr>
            <b/>
            <sz val="9"/>
            <color indexed="81"/>
            <rFont val="宋体"/>
            <family val="3"/>
            <charset val="134"/>
          </rPr>
          <t>朱朱朱:</t>
        </r>
        <r>
          <rPr>
            <sz val="9"/>
            <color indexed="81"/>
            <rFont val="宋体"/>
            <family val="3"/>
            <charset val="134"/>
          </rPr>
          <t xml:space="preserve">
1.第九期教师教育学院课题：基于“教学评”一致性的单元教学模式构建及实践研究  结题成员，0.625
2.第十期院课题：驳斥型文本教学对学生“生物变异”概念转变的实践研究 立项负责人，1.25
3.第十期院课题：基于GAP的高中生物学教科书插图的质量研究 立项成员，0.625</t>
        </r>
      </text>
    </comment>
    <comment ref="U548" authorId="444">
      <text>
        <r>
          <rPr>
            <b/>
            <sz val="9"/>
            <color indexed="81"/>
            <rFont val="宋体"/>
            <family val="3"/>
            <charset val="134"/>
          </rPr>
          <t>朱朱朱:</t>
        </r>
        <r>
          <rPr>
            <sz val="9"/>
            <color indexed="81"/>
            <rFont val="宋体"/>
            <family val="3"/>
            <charset val="134"/>
          </rPr>
          <t xml:space="preserve">
1.“情之所至，皆为感动”主题摄影大赛一等奖，2
2.相关斋（参与），0.5</t>
        </r>
      </text>
    </comment>
    <comment ref="F549" authorId="444">
      <text>
        <r>
          <rPr>
            <b/>
            <sz val="9"/>
            <color indexed="81"/>
            <rFont val="宋体"/>
            <family val="3"/>
            <charset val="134"/>
          </rPr>
          <t>朱朱朱:</t>
        </r>
        <r>
          <rPr>
            <sz val="9"/>
            <color indexed="81"/>
            <rFont val="宋体"/>
            <family val="3"/>
            <charset val="134"/>
          </rPr>
          <t xml:space="preserve">
志愿者时长（13h）</t>
        </r>
      </text>
    </comment>
    <comment ref="M549" authorId="444">
      <text>
        <r>
          <rPr>
            <b/>
            <sz val="9"/>
            <color indexed="81"/>
            <rFont val="宋体"/>
            <family val="3"/>
            <charset val="134"/>
          </rPr>
          <t>朱朱朱:</t>
        </r>
        <r>
          <rPr>
            <sz val="9"/>
            <color indexed="81"/>
            <rFont val="宋体"/>
            <family val="3"/>
            <charset val="134"/>
          </rPr>
          <t xml:space="preserve">
1.第九期教师教育学院课题：基于“教学评”一致性的单元教学模式构建及实践研究  结题成员，0.625
2.第十期院课题：驳斥型文本教学对学生“生物变异”概念转变的实践研究 立项成员，0.625
3.第十期院课题：基于GAP的高中生物学教科书插图的质量研究 立项负责人，1.25</t>
        </r>
      </text>
    </comment>
    <comment ref="U549" authorId="444">
      <text>
        <r>
          <rPr>
            <b/>
            <sz val="9"/>
            <color indexed="81"/>
            <rFont val="宋体"/>
            <family val="3"/>
            <charset val="134"/>
          </rPr>
          <t>朱朱朱:</t>
        </r>
        <r>
          <rPr>
            <sz val="9"/>
            <color indexed="81"/>
            <rFont val="宋体"/>
            <family val="3"/>
            <charset val="134"/>
          </rPr>
          <t xml:space="preserve">
《国家基础教育课程、教材、教学调查》项目寒假社会实践调查  </t>
        </r>
      </text>
    </comment>
    <comment ref="F550" authorId="444">
      <text>
        <r>
          <rPr>
            <b/>
            <sz val="9"/>
            <color indexed="81"/>
            <rFont val="宋体"/>
            <family val="3"/>
            <charset val="134"/>
          </rPr>
          <t>朱朱朱:</t>
        </r>
        <r>
          <rPr>
            <sz val="9"/>
            <color indexed="81"/>
            <rFont val="宋体"/>
            <family val="3"/>
            <charset val="134"/>
          </rPr>
          <t xml:space="preserve">
1.志愿者时长（42h）,4
2.学生工作：支委，考核合格，4
3.荣誉加分：院志愿者活动先进个人，4</t>
        </r>
      </text>
    </comment>
    <comment ref="M550" authorId="444">
      <text>
        <r>
          <rPr>
            <b/>
            <sz val="9"/>
            <color indexed="81"/>
            <rFont val="宋体"/>
            <family val="3"/>
            <charset val="134"/>
          </rPr>
          <t>朱朱朱:</t>
        </r>
        <r>
          <rPr>
            <sz val="9"/>
            <color indexed="81"/>
            <rFont val="宋体"/>
            <family val="3"/>
            <charset val="134"/>
          </rPr>
          <t xml:space="preserve">
1.党建课题：专业型研究生党支部的专业特色创新活动路径研究 项目成员 合格，1.25
2.院课题：新教材背景下生物实验和科学史专题教辅书的研究与开发 项目成员 结题优秀，0.625
3.院课题：高中生物学课堂中ADI模型教学对学生科学解释能力的影响研究 课题立项 项目负责人，1.25
4.院课题：高中生物学课堂中PBL教学对学生元认知能力的影响研究 项目成员。0.625</t>
        </r>
      </text>
    </comment>
    <comment ref="O550" authorId="444">
      <text>
        <r>
          <rPr>
            <b/>
            <sz val="9"/>
            <color indexed="81"/>
            <rFont val="宋体"/>
            <family val="3"/>
            <charset val="134"/>
          </rPr>
          <t>朱朱朱:</t>
        </r>
        <r>
          <rPr>
            <sz val="9"/>
            <color indexed="81"/>
            <rFont val="宋体"/>
            <family val="3"/>
            <charset val="134"/>
          </rPr>
          <t xml:space="preserve">
科研（学科竞赛：“田家炳”杯全日制教育硕士专业学位研究生教学技能大赛校赛二等奖）</t>
        </r>
      </text>
    </comment>
    <comment ref="U550" authorId="444">
      <text>
        <r>
          <rPr>
            <b/>
            <sz val="9"/>
            <color indexed="81"/>
            <rFont val="宋体"/>
            <family val="3"/>
            <charset val="134"/>
          </rPr>
          <t>朱朱朱:</t>
        </r>
        <r>
          <rPr>
            <sz val="9"/>
            <color indexed="81"/>
            <rFont val="宋体"/>
            <family val="3"/>
            <charset val="134"/>
          </rPr>
          <t xml:space="preserve">
1.综合性比赛（2022年第二届“应急科普华夏行”大学生生活安全专题竞赛一等奖），2
2.综合性比赛（2022年全国大学生双碳战略科普知识竞赛一等奖），2
3.综合性比赛（第六届全国高校商务英语竞赛一等奖），2
4.综合性比赛（第一届舞蹈翻跳大赛个人赛道三等奖），0.5</t>
        </r>
      </text>
    </comment>
    <comment ref="F551" authorId="445">
      <text>
        <r>
          <rPr>
            <b/>
            <sz val="9"/>
            <rFont val="宋体"/>
            <family val="3"/>
            <charset val="134"/>
          </rPr>
          <t>志愿服务33小时 +3.63</t>
        </r>
      </text>
    </comment>
    <comment ref="M551" authorId="445">
      <text>
        <r>
          <rPr>
            <b/>
            <sz val="9"/>
            <rFont val="宋体"/>
            <family val="3"/>
            <charset val="134"/>
          </rPr>
          <t>省教育厅一般课题：中日高中物理教科书与课程标准的一致性比较研究，结题成员 +2.5
教育学院第九期课题：关于大学生考研与就业选择现状的调查研究，负责人+1.25
教育学院第九期课题：类比思维应用于高中物理概念教学的研究，成员 +0.625
校党建课题：专业型研究生党支部的专业特色创新活动路径研究，一学年内立项与结题，成员+2.5</t>
        </r>
      </text>
    </comment>
    <comment ref="O551" authorId="445">
      <text>
        <r>
          <rPr>
            <b/>
            <sz val="9"/>
            <rFont val="宋体"/>
            <family val="3"/>
            <charset val="134"/>
          </rPr>
          <t>2021年“田家炳杯”全日制教育硕士教学技能大赛科学与技术教育组全国三等奖 +</t>
        </r>
        <r>
          <rPr>
            <b/>
            <sz val="9"/>
            <rFont val="宋体"/>
            <family val="3"/>
            <charset val="134"/>
          </rPr>
          <t>0</t>
        </r>
        <r>
          <rPr>
            <b/>
            <sz val="9"/>
            <rFont val="宋体"/>
            <family val="3"/>
            <charset val="134"/>
          </rPr>
          <t xml:space="preserve">
浙江师范大学全日制教育硕士专业学位研究生科学与技术教育专业教学技能大赛三等奖+5</t>
        </r>
      </text>
    </comment>
    <comment ref="U551" authorId="445">
      <text>
        <r>
          <rPr>
            <b/>
            <sz val="9"/>
            <rFont val="宋体"/>
            <family val="3"/>
            <charset val="134"/>
          </rPr>
          <t>综合性比赛（教师教育学院“情之所至，皆为感动”摄影大赛，参与）+0.5
综合性比赛（浙江师范大学“百年风华·浙里光影”主题摄影比赛 参与）}+0.5</t>
        </r>
      </text>
    </comment>
    <comment ref="F552" authorId="445">
      <text>
        <r>
          <rPr>
            <b/>
            <sz val="9"/>
            <rFont val="宋体"/>
            <family val="3"/>
            <charset val="134"/>
          </rPr>
          <t>志愿服务498小时 +4
浙江师范大学志愿服务先行个人 +8</t>
        </r>
      </text>
    </comment>
    <comment ref="M552" authorId="445">
      <text>
        <r>
          <rPr>
            <b/>
            <sz val="9"/>
            <rFont val="宋体"/>
            <family val="3"/>
            <charset val="134"/>
          </rPr>
          <t>院课题：核心素养背景下中小学科学课堂探究式实验教学现状调查研究（成员）、+0.625</t>
        </r>
        <r>
          <rPr>
            <sz val="9"/>
            <rFont val="宋体"/>
            <family val="3"/>
            <charset val="134"/>
          </rPr>
          <t xml:space="preserve">
</t>
        </r>
      </text>
    </comment>
    <comment ref="U552" authorId="445">
      <text>
        <r>
          <rPr>
            <b/>
            <sz val="9"/>
            <rFont val="宋体"/>
            <family val="3"/>
            <charset val="134"/>
          </rPr>
          <t>2022年第二届全国初赛大学生财经素养大赛一等奖 +</t>
        </r>
        <r>
          <rPr>
            <b/>
            <sz val="9"/>
            <rFont val="宋体"/>
            <family val="3"/>
            <charset val="134"/>
          </rPr>
          <t>0.5</t>
        </r>
      </text>
    </comment>
    <comment ref="F553" authorId="445">
      <text>
        <r>
          <rPr>
            <b/>
            <sz val="9"/>
            <rFont val="宋体"/>
            <family val="3"/>
            <charset val="134"/>
          </rPr>
          <t>学生工作（院研会学术部部长 考核优秀)+9
校级优秀团干部 +8
校级最美寝室+5
浙江师范大学志愿者先进个人+8
志愿服务60小时 +4</t>
        </r>
      </text>
    </comment>
    <comment ref="M553" authorId="445">
      <text>
        <r>
          <rPr>
            <b/>
            <sz val="9"/>
            <rFont val="宋体"/>
            <family val="3"/>
            <charset val="134"/>
          </rPr>
          <t>科研（科研项目：浙江省教育厅科研项目结项《小学生STEM学习兴趣的实证研究——以浙江省六所STEM培育小学为例》，负责人》+5
科研（科研项目：浙江省教育厅科研项目立项《理科师范生STEM综合教学意向影响因素分析》，成员）+2.5
科研（科研项目：校“服务省域战略，助力共同富裕建设”课题立项《高等教育在浙江省共同富裕建设中解决农村相对贫困代际传递问题的对策研究》，成员）+1.25
科研（科研项目：第九期院课题结项《理科师范生综合性STEM教学意向现状及其影响因素研究——以浙江省三所师范院校为例》，负责人）+1.25
科研（科研项目：第九期院课题结项《机器人教育对中小学生计算思维的影响研究》，成员）+0.625
科研（科研项目：第十期院课题立项《初中生批判性思维现状及其提升策略研究》，负责人+1.25</t>
        </r>
      </text>
    </comment>
    <comment ref="N553" authorId="445">
      <text>
        <r>
          <rPr>
            <b/>
            <sz val="9"/>
            <rFont val="宋体"/>
            <family val="3"/>
            <charset val="134"/>
          </rPr>
          <t>科研（计算机软件著作权：STEM学习兴趣测评系统，一作）+5</t>
        </r>
      </text>
    </comment>
    <comment ref="O553" authorId="445">
      <text>
        <r>
          <rPr>
            <b/>
            <sz val="9"/>
            <rFont val="宋体"/>
            <family val="3"/>
            <charset val="134"/>
          </rPr>
          <t>科研（A类学科竞赛：浙江师范大学大学生广告创意设计竞赛三等奖，负责人）	+5		
科研（A类学科竞赛：教师教育学院大学生职业生涯规划大赛三等奖）+2.5			
科研（A类学科竞赛：浙江师范大学第十一届“挑战杯”大学生创业计划竞赛三等奖，排名2/7）	+1	
科研（A类学科竞赛：教师教育学院创新创业大赛优胜奖，排名2/8）+0.</t>
        </r>
        <r>
          <rPr>
            <b/>
            <sz val="9"/>
            <rFont val="宋体"/>
            <family val="3"/>
            <charset val="134"/>
          </rPr>
          <t>5</t>
        </r>
        <r>
          <rPr>
            <sz val="9"/>
            <rFont val="宋体"/>
            <family val="3"/>
            <charset val="134"/>
          </rPr>
          <t xml:space="preserve">
</t>
        </r>
        <r>
          <rPr>
            <b/>
            <sz val="9"/>
            <rFont val="宋体"/>
            <family val="3"/>
            <charset val="134"/>
          </rPr>
          <t>科研（学科竞赛：校教学技能大赛二等奖）+8</t>
        </r>
      </text>
    </comment>
    <comment ref="U553" authorId="445">
      <text>
        <r>
          <rPr>
            <b/>
            <sz val="9"/>
            <rFont val="宋体"/>
            <family val="3"/>
            <charset val="134"/>
          </rPr>
          <t>综合性比赛（大学生健康科普知识竞赛一等奖）+2
综合性比赛（第二届全国大学生职业发展大赛二等奖）+</t>
        </r>
        <r>
          <rPr>
            <b/>
            <sz val="9"/>
            <rFont val="宋体"/>
            <family val="3"/>
            <charset val="134"/>
          </rPr>
          <t>0.5</t>
        </r>
        <r>
          <rPr>
            <b/>
            <sz val="9"/>
            <rFont val="宋体"/>
            <family val="3"/>
            <charset val="134"/>
          </rPr>
          <t xml:space="preserve">
综合性比赛（第三届大学生组织管理能力大赛二等奖）+1.5
综合性比赛（教师教育学院“情之所至，皆为感动”主题摄影大赛三等奖）+1</t>
        </r>
      </text>
    </comment>
    <comment ref="F554" authorId="445">
      <text>
        <r>
          <rPr>
            <b/>
            <sz val="9"/>
            <rFont val="宋体"/>
            <family val="3"/>
            <charset val="134"/>
          </rPr>
          <t>志愿服务35.1小时 +3.94
寝室未断电 非责任人-3</t>
        </r>
      </text>
    </comment>
    <comment ref="M554" authorId="445">
      <text>
        <r>
          <rPr>
            <b/>
            <sz val="9"/>
            <rFont val="宋体"/>
            <family val="3"/>
            <charset val="134"/>
          </rPr>
          <t>科研（项目结题：教师教育学院第九期学生课外学术科技活动课题（师范生信息化教学能力现状与影响因素研究——以浙江师范大学为例），负责人）+1.25
科研（项目结题：教师教育学院第九期学生课外学术科技活动课题（教育类研究生学习倦怠情况及影响因素分析——以浙江师范大学为例），成员）+0.625
科研（项目立项：教师教育学院第十期学生课外学术科技活动课题（初中生科学学习自我效能感的现状调查及其培养策略研究-以杭州某中学为例），负责人）+1.25
科研（项目立项：教师教育学院第十期学生课外学术科技活动课题（核心素养背景下中学生科学推理能力的现状及其影响因素分析），成员）+0.625</t>
        </r>
      </text>
    </comment>
    <comment ref="N554" authorId="445">
      <text>
        <r>
          <rPr>
            <b/>
            <sz val="9"/>
            <rFont val="宋体"/>
            <family val="3"/>
            <charset val="134"/>
          </rPr>
          <t>科研（期刊：《基于citespace的科学思维研究文献计量分析》发表于《生物学教学》二级 二作）一作单位浙江师范大学 +20</t>
        </r>
      </text>
    </comment>
    <comment ref="O554" authorId="445">
      <text>
        <r>
          <rPr>
            <b/>
            <sz val="9"/>
            <rFont val="宋体"/>
            <family val="3"/>
            <charset val="134"/>
          </rPr>
          <t>浙江师范大学全日制教育硕士专业学位研究生科学与技术教育专业教学技能大赛一等奖 +10
科研（学科竞赛：（浙江省物理创新（理论）竞赛二等奖）+8</t>
        </r>
      </text>
    </comment>
    <comment ref="U554" authorId="445">
      <text>
        <r>
          <rPr>
            <b/>
            <sz val="9"/>
            <rFont val="宋体"/>
            <family val="3"/>
            <charset val="134"/>
          </rPr>
          <t>综合性比赛（2021年大学生公共卫生科普竞赛一等奖）+2
综合性比赛（2021年大学生火灾应对技能竞一等奖）+2
综合性比赛（教师教育学院第六届微党课大赛三等奖）+1
综合性比赛（2021年大学生急救技能竞赛一等奖）初赛 +</t>
        </r>
        <r>
          <rPr>
            <b/>
            <sz val="9"/>
            <rFont val="宋体"/>
            <family val="3"/>
            <charset val="134"/>
          </rPr>
          <t>0.5</t>
        </r>
      </text>
    </comment>
    <comment ref="F555" authorId="445">
      <text>
        <r>
          <rPr>
            <b/>
            <sz val="9"/>
            <rFont val="宋体"/>
            <family val="3"/>
            <charset val="134"/>
          </rPr>
          <t xml:space="preserve">寝室扣分 负责人 </t>
        </r>
        <r>
          <rPr>
            <b/>
            <sz val="9"/>
            <rFont val="宋体"/>
            <family val="3"/>
            <charset val="134"/>
          </rPr>
          <t>-5
志愿服务 58.1小时+4
学生工作 生活委员考核合格 +4</t>
        </r>
      </text>
    </comment>
    <comment ref="M555" authorId="445">
      <text>
        <r>
          <rPr>
            <b/>
            <sz val="9"/>
            <rFont val="宋体"/>
            <family val="3"/>
            <charset val="134"/>
          </rPr>
          <t>科研（第九期院课题《核心素养背景下中小学科学课堂探究式实验教学现状调查研究》负责人，结题合格）+1.25 
科研（第九期院课题《立德树人视域下融合思政的初中科学课程现状调查与研究》成员，结题合格）+0.625
科研（第十期院课题《核心素养视角下学生创造性思维现状调查和研究》负责人，立项）+1.25
科研（第十期院课题《新课标背景下培养学生科学推理能力的现状调查和研究》成员，立项）+0.625</t>
        </r>
      </text>
    </comment>
    <comment ref="U555" authorId="445">
      <text>
        <r>
          <rPr>
            <b/>
            <sz val="9"/>
            <rFont val="宋体"/>
            <family val="3"/>
            <charset val="134"/>
          </rPr>
          <t xml:space="preserve">综合性比赛（2021年大学生公共卫生科普竞赛 一等奖）+2
</t>
        </r>
        <r>
          <rPr>
            <b/>
            <sz val="9"/>
            <rFont val="宋体"/>
            <family val="3"/>
            <charset val="134"/>
          </rPr>
          <t>综合性比赛（2021年大学生火灾应对技能竞赛 一等奖）+2
综合性比赛（2021年第二届全国大学生职业发展大赛 校级赛一等奖）+2
综合性比赛（“光影寄情 献礼校庆”摄影大赛 参与）+0.5
综合性比赛（2022年度教师教育学院微团课大赛 二等奖）+0.5
综合性比赛（2022年度教师教育学院微团课大赛 二等奖）  有特等奖 降级+1</t>
        </r>
      </text>
    </comment>
    <comment ref="F556" authorId="445">
      <text>
        <r>
          <rPr>
            <b/>
            <sz val="9"/>
            <rFont val="宋体"/>
            <family val="3"/>
            <charset val="134"/>
          </rPr>
          <t xml:space="preserve">寝室扣分 非责任人 -3
志愿服务 51小时   +4
</t>
        </r>
      </text>
    </comment>
    <comment ref="M556" authorId="445">
      <text>
        <r>
          <rPr>
            <b/>
            <sz val="9"/>
            <rFont val="宋体"/>
            <family val="3"/>
            <charset val="134"/>
          </rPr>
          <t>科研（项目结题：教师教育学院第九期学生课外学术科技活动课题（师范生信息化教学能力现状与影响因素研究——以浙江师范大学为例），成员+0.625
科研（项目结题：教师教育学院第九期学生课外学术科技活动课题（教育类研究生学习倦怠情况及影响因素分析——以浙江师范大学为例），负责人）+1.25
科研（项目立项：教师教育学院第十期学生课外学术科技活动课题（初中生科学学习自我效能感的现状调查及其培养策略研究-以杭州某中学为例），成员）+0.625
科研（项目立项：教师教育学院第十期学生课外学术科技活动课题（核心素养背景下中学生科学推理能力的现状及其影响因素分析），负责人）+1.25</t>
        </r>
      </text>
    </comment>
    <comment ref="N556" authorId="445">
      <text>
        <r>
          <rPr>
            <b/>
            <sz val="9"/>
            <rFont val="宋体"/>
            <family val="3"/>
            <charset val="134"/>
          </rPr>
          <t>科研（期刊：《基于citespace的科学思维研究文献计量分析》发表于《生物学教学》二级 一作）+20</t>
        </r>
      </text>
    </comment>
    <comment ref="O556" authorId="445">
      <text>
        <r>
          <rPr>
            <b/>
            <sz val="9"/>
            <rFont val="宋体"/>
            <family val="3"/>
            <charset val="134"/>
          </rPr>
          <t>浙江师范大学全日制教育硕士专业学位研究生科学与技术教育专业教学技能大赛三等奖+5</t>
        </r>
      </text>
    </comment>
    <comment ref="U556" authorId="445">
      <text>
        <r>
          <rPr>
            <b/>
            <sz val="9"/>
            <rFont val="宋体"/>
            <family val="3"/>
            <charset val="134"/>
          </rPr>
          <t>综合性比赛（"应急科普华夏行"2021年大学生火灾应对技能竞赛一等奖）+2
综合性比赛（2021年大学生健康科普知识竞赛一等奖）+2
综合性比赛（2021年大学生公共卫生科普竞赛一等奖）+2
综合性比赛（参与教师教育学院第六届微团课大赛）+0.5
综合性比赛（《习近平与大学生朋友们》精读比赛参与）+0.5</t>
        </r>
      </text>
    </comment>
    <comment ref="F557" authorId="445">
      <text>
        <r>
          <rPr>
            <b/>
            <sz val="9"/>
            <rFont val="宋体"/>
            <family val="3"/>
            <charset val="134"/>
          </rPr>
          <t>学生工作 副班长 考核优秀 +7
校级最美寝室 +5
志愿服务44小时 +4</t>
        </r>
      </text>
    </comment>
    <comment ref="M557" authorId="445">
      <text>
        <r>
          <rPr>
            <b/>
            <sz val="9"/>
            <rFont val="宋体"/>
            <family val="3"/>
            <charset val="134"/>
          </rPr>
          <t xml:space="preserve">科研（第十期院课题《初中科学教材探究实验内容比较分析研究---基于批判性思维教学的视角》立项，主持）+1.25 
科研（第十期院课题《初中科学教材习题中科学推理能力考查的分析研究——以浙教版为例》立项，参与)+0.625
</t>
        </r>
      </text>
    </comment>
    <comment ref="O557" authorId="445">
      <text>
        <r>
          <rPr>
            <b/>
            <sz val="9"/>
            <rFont val="宋体"/>
            <family val="3"/>
            <charset val="134"/>
          </rPr>
          <t>科研（学科竞赛：浙江省大学生物理创新竞赛（理论）二等奖）+8</t>
        </r>
      </text>
    </comment>
    <comment ref="U557" authorId="445">
      <text>
        <r>
          <rPr>
            <b/>
            <sz val="9"/>
            <rFont val="宋体"/>
            <family val="3"/>
            <charset val="134"/>
          </rPr>
          <t>综合性比赛:（浙江师范大学第十一届国学文化节征文组一等奖）+4
综合性比赛:（网络答题：全国大学生乡村振兴知识科普竞赛一等奖）+2
综合性比赛：参与《习近平与青年大学生朋友》精读大赛+0.5
综合性比赛：参与教师教育学院摄影书法绘画大赛+0.5</t>
        </r>
      </text>
    </comment>
    <comment ref="F558" authorId="445">
      <text>
        <r>
          <rPr>
            <b/>
            <sz val="9"/>
            <rFont val="宋体"/>
            <family val="3"/>
            <charset val="134"/>
          </rPr>
          <t>寝室未断电 非责任人 -3
志愿服务 29.6小时 +3.2</t>
        </r>
      </text>
    </comment>
    <comment ref="M558" authorId="445">
      <text>
        <r>
          <rPr>
            <b/>
            <sz val="9"/>
            <rFont val="宋体"/>
            <family val="3"/>
            <charset val="134"/>
          </rPr>
          <t xml:space="preserve">科研（院级课题《课后服务项目对K-12学生创造力和问题解决能力的影响研究》立项，成员）+0.625
科研（2021年浙江省教育厅科研项目《理科师范生STEM综合教学意向影响因素分析》立项，成员）+2.5
科研（院级课题《理科师范生综合性STEM教学意向现状及其影响因素研究——以浙江省三所师范院校为例》结题，成员）+0.625
科研（2020年浙江省教育厅科研项目《小学生STEM学习兴趣的实证研究——以浙江省六所STEM培育小学为例》结题，成员）+2.5 
</t>
        </r>
      </text>
    </comment>
    <comment ref="U558" authorId="445">
      <text>
        <r>
          <rPr>
            <b/>
            <sz val="9"/>
            <rFont val="宋体"/>
            <family val="3"/>
            <charset val="134"/>
          </rPr>
          <t>综合性比赛（教师教育学院微团课大赛三等奖）+0.5 （有特等奖视为院优胜奖）
综合性比赛（2021年大学生火灾应对知识竞赛三等奖）+1
综合性比赛（《习近平与大学生朋友们》精读大赛，参与）+0.5</t>
        </r>
      </text>
    </comment>
    <comment ref="F559" authorId="445">
      <text>
        <r>
          <rPr>
            <b/>
            <sz val="9"/>
            <rFont val="宋体"/>
            <family val="3"/>
            <charset val="134"/>
          </rPr>
          <t>志愿服务24小时 +2.5</t>
        </r>
      </text>
    </comment>
    <comment ref="M559" authorId="445">
      <text>
        <r>
          <rPr>
            <b/>
            <sz val="9"/>
            <rFont val="宋体"/>
            <family val="3"/>
            <charset val="134"/>
          </rPr>
          <t>科研（第九期课题顺利结题---组员  结题合格）+0.625</t>
        </r>
      </text>
    </comment>
    <comment ref="F560" authorId="445">
      <text>
        <r>
          <rPr>
            <b/>
            <sz val="9"/>
            <rFont val="宋体"/>
            <family val="3"/>
            <charset val="134"/>
          </rPr>
          <t>志愿服务 21.5小时 +2.91</t>
        </r>
      </text>
    </comment>
    <comment ref="M560" authorId="445">
      <text>
        <r>
          <rPr>
            <b/>
            <sz val="9"/>
            <rFont val="宋体"/>
            <family val="3"/>
            <charset val="134"/>
          </rPr>
          <t>省教育厅一般课题：中日高中物理教科书与课程标准的一致性比较研究，成员+2.5</t>
        </r>
      </text>
    </comment>
    <comment ref="F561" authorId="445">
      <text>
        <r>
          <rPr>
            <b/>
            <sz val="9"/>
            <rFont val="宋体"/>
            <family val="3"/>
            <charset val="134"/>
          </rPr>
          <t>志愿服务 24小时 +2.5</t>
        </r>
      </text>
    </comment>
    <comment ref="M561" authorId="445">
      <text>
        <r>
          <rPr>
            <b/>
            <sz val="9"/>
            <rFont val="宋体"/>
            <family val="3"/>
            <charset val="134"/>
          </rPr>
          <t xml:space="preserve">科研（第九期课题顺利结题---组员  结题合格+0.625 
科研（第十期院级课题立项 -- 组员  立项）+0.625
</t>
        </r>
      </text>
    </comment>
    <comment ref="O561" authorId="445">
      <text>
        <r>
          <rPr>
            <b/>
            <sz val="9"/>
            <rFont val="宋体"/>
            <family val="3"/>
            <charset val="134"/>
          </rPr>
          <t>浙江师范大学全日制教育硕士专业学位研究生科学与技术教育专业教学技能大赛三等奖 +5</t>
        </r>
      </text>
    </comment>
    <comment ref="U561" authorId="445">
      <text>
        <r>
          <rPr>
            <b/>
            <sz val="9"/>
            <rFont val="宋体"/>
            <family val="3"/>
            <charset val="134"/>
          </rPr>
          <t>综合比赛…《习近平与大学生朋友》 精读参与+0.5</t>
        </r>
        <r>
          <rPr>
            <sz val="9"/>
            <rFont val="宋体"/>
            <family val="3"/>
            <charset val="134"/>
          </rPr>
          <t xml:space="preserve">
</t>
        </r>
      </text>
    </comment>
    <comment ref="F562" authorId="445">
      <text>
        <r>
          <rPr>
            <b/>
            <sz val="9"/>
            <rFont val="宋体"/>
            <family val="3"/>
            <charset val="134"/>
          </rPr>
          <t>志愿服务22小时 +2.25</t>
        </r>
        <r>
          <rPr>
            <sz val="9"/>
            <rFont val="宋体"/>
            <family val="3"/>
            <charset val="134"/>
          </rPr>
          <t xml:space="preserve">
</t>
        </r>
      </text>
    </comment>
    <comment ref="M562" authorId="445">
      <text>
        <r>
          <rPr>
            <b/>
            <sz val="9"/>
            <rFont val="宋体"/>
            <family val="3"/>
            <charset val="134"/>
          </rPr>
          <t xml:space="preserve">科研（第九期课题顺利结题---负责人）+1.25   
科研（第九期课题顺利结题---组员）+0.625   
科研（第十期院级课题立项 -- 负责人）+1.25   
科研（第十期院级课题立项 -- 组员）+0.625   
</t>
        </r>
      </text>
    </comment>
    <comment ref="U562" authorId="445">
      <text>
        <r>
          <rPr>
            <b/>
            <sz val="9"/>
            <rFont val="宋体"/>
            <family val="3"/>
            <charset val="134"/>
          </rPr>
          <t>校级征文比赛参与+0.5</t>
        </r>
      </text>
    </comment>
    <comment ref="F563" authorId="445">
      <text>
        <r>
          <rPr>
            <b/>
            <sz val="9"/>
            <rFont val="宋体"/>
            <family val="3"/>
            <charset val="134"/>
          </rPr>
          <t>志愿服务 20.5小时 +2.</t>
        </r>
        <r>
          <rPr>
            <b/>
            <sz val="9"/>
            <rFont val="宋体"/>
            <family val="3"/>
            <charset val="134"/>
          </rPr>
          <t>036</t>
        </r>
        <r>
          <rPr>
            <sz val="9"/>
            <rFont val="宋体"/>
            <family val="3"/>
            <charset val="134"/>
          </rPr>
          <t xml:space="preserve">
</t>
        </r>
      </text>
    </comment>
    <comment ref="M563" authorId="445">
      <text>
        <r>
          <rPr>
            <b/>
            <sz val="9"/>
            <rFont val="宋体"/>
            <family val="3"/>
            <charset val="134"/>
          </rPr>
          <t xml:space="preserve">科研（教师教育学院第十期院级学生科研课题立项（主持）+1.25
科研（“服务省域战略 助力共同富裕建设”专项课题立项（参与）+1.25 </t>
        </r>
      </text>
    </comment>
    <comment ref="O563" authorId="445">
      <text>
        <r>
          <rPr>
            <b/>
            <sz val="9"/>
            <rFont val="宋体"/>
            <family val="3"/>
            <charset val="134"/>
          </rPr>
          <t>科研（浙江师范大学教育硕士技能大赛一等奖）</t>
        </r>
        <r>
          <rPr>
            <b/>
            <sz val="9"/>
            <rFont val="宋体"/>
            <family val="3"/>
            <charset val="134"/>
          </rPr>
          <t>+10</t>
        </r>
      </text>
    </comment>
    <comment ref="U563" authorId="445">
      <text>
        <r>
          <rPr>
            <b/>
            <sz val="9"/>
            <rFont val="宋体"/>
            <family val="3"/>
            <charset val="134"/>
          </rPr>
          <t>综合性比赛（第十二届国学文化节主题征文大赛（参与））+0.5
综合性比赛（2020年度教师教育学院微团课大赛三等奖）有特等奖看作优胜奖 +0.5
综合性比赛（爱帮权小侠“4·15全民国家安全教育日”主题海报征集活动）+0.5</t>
        </r>
      </text>
    </comment>
    <comment ref="F564" authorId="445">
      <text>
        <r>
          <rPr>
            <b/>
            <sz val="9"/>
            <rFont val="宋体"/>
            <family val="3"/>
            <charset val="134"/>
          </rPr>
          <t>校级文明寝室 +3
志愿服务 38小时 +4</t>
        </r>
        <r>
          <rPr>
            <sz val="9"/>
            <rFont val="宋体"/>
            <family val="3"/>
            <charset val="134"/>
          </rPr>
          <t xml:space="preserve">
</t>
        </r>
      </text>
    </comment>
    <comment ref="M564" authorId="445">
      <text>
        <r>
          <rPr>
            <b/>
            <sz val="9"/>
            <rFont val="宋体"/>
            <family val="3"/>
            <charset val="134"/>
          </rPr>
          <t>科研（校课题“服务省域战略，助力共同富裕建设”立项：“浙有善育”：共同富裕视域下技术赋能义务教育均衡发展的淳安模式探索（成员））+1.25</t>
        </r>
      </text>
    </comment>
    <comment ref="O564" authorId="445">
      <text>
        <r>
          <rPr>
            <b/>
            <sz val="9"/>
            <rFont val="宋体"/>
            <family val="3"/>
            <charset val="134"/>
          </rPr>
          <t>科研（学科竞赛：2021年“田家炳杯”全日制教育硕士专业学位研究生教学技能大赛二等奖）+5
科研：（学科竞赛：2022年浙江师范大学全日制教育硕士专业学位研究生教学技能大赛科学与技术教育组一等奖）+10</t>
        </r>
      </text>
    </comment>
    <comment ref="U564" authorId="445">
      <text>
        <r>
          <rPr>
            <b/>
            <sz val="9"/>
            <rFont val="宋体"/>
            <family val="3"/>
            <charset val="134"/>
          </rPr>
          <t>综合性比赛（第六届全国大学生预防艾滋病知识竞赛优秀奖）+0.5
综合性比赛（参与团支部微团课大赛）+0.5
综合性比赛（参与研究生征文大赛）+0.5</t>
        </r>
      </text>
    </comment>
    <comment ref="F565" authorId="445">
      <text>
        <r>
          <rPr>
            <b/>
            <sz val="9"/>
            <rFont val="宋体"/>
            <family val="3"/>
            <charset val="134"/>
          </rPr>
          <t xml:space="preserve">校级文明寝室 +3
志愿服务 20小时 +2 </t>
        </r>
        <r>
          <rPr>
            <sz val="9"/>
            <rFont val="宋体"/>
            <family val="3"/>
            <charset val="134"/>
          </rPr>
          <t xml:space="preserve">
</t>
        </r>
      </text>
    </comment>
    <comment ref="M565" authorId="445">
      <text>
        <r>
          <rPr>
            <b/>
            <sz val="9"/>
            <rFont val="宋体"/>
            <family val="3"/>
            <charset val="134"/>
          </rPr>
          <t>科研（校课题“服务省域战略，助力共同富裕建设”立项：“浙有善育”：共同富裕视域下技术赋能义务教育均衡发展的淳安模式探索（成员））+1.25</t>
        </r>
      </text>
    </comment>
    <comment ref="O565" authorId="445">
      <text>
        <r>
          <rPr>
            <b/>
            <sz val="9"/>
            <rFont val="宋体"/>
            <family val="3"/>
            <charset val="134"/>
          </rPr>
          <t>科研：学科竞赛（2022年全国“田家炳杯”全日制教育硕士专业学位研究生科学与技术教育专业教学技能大赛二等奖）+8</t>
        </r>
        <r>
          <rPr>
            <sz val="9"/>
            <rFont val="宋体"/>
            <family val="3"/>
            <charset val="134"/>
          </rPr>
          <t xml:space="preserve">
</t>
        </r>
      </text>
    </comment>
    <comment ref="U565" authorId="445">
      <text>
        <r>
          <rPr>
            <b/>
            <sz val="9"/>
            <rFont val="宋体"/>
            <family val="3"/>
            <charset val="134"/>
          </rPr>
          <t>教师教育学院微团课大赛（参与）0.5</t>
        </r>
      </text>
    </comment>
    <comment ref="F566" authorId="445">
      <text>
        <r>
          <rPr>
            <b/>
            <sz val="9"/>
            <rFont val="宋体"/>
            <family val="3"/>
            <charset val="134"/>
          </rPr>
          <t>校级文明寝室 +3
志愿服务 16小时 +1.5</t>
        </r>
        <r>
          <rPr>
            <sz val="9"/>
            <rFont val="宋体"/>
            <family val="3"/>
            <charset val="134"/>
          </rPr>
          <t xml:space="preserve">
</t>
        </r>
      </text>
    </comment>
    <comment ref="M566" authorId="445">
      <text>
        <r>
          <rPr>
            <b/>
            <sz val="9"/>
            <rFont val="宋体"/>
            <family val="3"/>
            <charset val="134"/>
          </rPr>
          <t>教师教育学院第十期学生课外学术科技活动教育学课题立项（组员）+0.625</t>
        </r>
      </text>
    </comment>
    <comment ref="O566" authorId="445">
      <text>
        <r>
          <rPr>
            <b/>
            <sz val="9"/>
            <rFont val="宋体"/>
            <family val="3"/>
            <charset val="134"/>
          </rPr>
          <t>科研：学科竞赛（2022年全国“田家炳杯”全日制教育硕士专业学位研究生科学与技术教育专业教学技能大赛二等奖）+8</t>
        </r>
      </text>
    </comment>
    <comment ref="U566" authorId="445">
      <text>
        <r>
          <rPr>
            <b/>
            <sz val="9"/>
            <rFont val="宋体"/>
            <family val="3"/>
            <charset val="134"/>
          </rPr>
          <t>微团课参与</t>
        </r>
        <r>
          <rPr>
            <sz val="9"/>
            <rFont val="宋体"/>
            <family val="3"/>
            <charset val="134"/>
          </rPr>
          <t xml:space="preserve">
 </t>
        </r>
        <r>
          <rPr>
            <b/>
            <sz val="9"/>
            <rFont val="宋体"/>
            <family val="3"/>
            <charset val="134"/>
          </rPr>
          <t>0.5</t>
        </r>
      </text>
    </comment>
    <comment ref="F567" authorId="445">
      <text>
        <r>
          <rPr>
            <b/>
            <sz val="9"/>
            <rFont val="宋体"/>
            <family val="3"/>
            <charset val="134"/>
          </rPr>
          <t>校级文明寝室 +3
志愿服务24小时 +2.5</t>
        </r>
        <r>
          <rPr>
            <sz val="9"/>
            <rFont val="宋体"/>
            <family val="3"/>
            <charset val="134"/>
          </rPr>
          <t xml:space="preserve">
</t>
        </r>
      </text>
    </comment>
    <comment ref="M567" authorId="445">
      <text>
        <r>
          <rPr>
            <b/>
            <sz val="9"/>
            <rFont val="宋体"/>
            <family val="3"/>
            <charset val="134"/>
          </rPr>
          <t>科研（院级课题《课后服务项目对K-12学生创造力和问题解决能力的影响研究》立项，成员）+0.625
科研（院级课题《理科师范生综合性STEM教学意向现状及其影响因素研究——以浙江省三所师范院校为例》结题，成员）+0.625
科研（2020年浙江省教育厅科研项目《小学生STEM学习兴趣的实证研究——以浙江省六所STEM培育小学为例》结题，成员）+2.5 
科研（2021年浙江省教育厅科研项目《理科师范生STEM综合教学意向影响因素分析》立项，负责人）+5</t>
        </r>
      </text>
    </comment>
    <comment ref="F568" authorId="445">
      <text>
        <r>
          <rPr>
            <b/>
            <sz val="9"/>
            <rFont val="宋体"/>
            <family val="3"/>
            <charset val="134"/>
          </rPr>
          <t>校级最美寝室 +5
志愿服务24小时 +2.5</t>
        </r>
        <r>
          <rPr>
            <sz val="9"/>
            <rFont val="宋体"/>
            <family val="3"/>
            <charset val="134"/>
          </rPr>
          <t xml:space="preserve">
</t>
        </r>
      </text>
    </comment>
    <comment ref="M568" authorId="445">
      <text>
        <r>
          <rPr>
            <b/>
            <sz val="9"/>
            <rFont val="宋体"/>
            <family val="3"/>
            <charset val="134"/>
          </rPr>
          <t>科研项目：参与第十期院课题《初中科学教材探究实验内容比较分析研究---基于批判性思维教学的视角》+0.625</t>
        </r>
      </text>
    </comment>
    <comment ref="O568" authorId="445">
      <text>
        <r>
          <rPr>
            <b/>
            <sz val="9"/>
            <rFont val="宋体"/>
            <family val="3"/>
            <charset val="134"/>
          </rPr>
          <t>浙江师范大学全日制教育硕士专业学位研究生科学与技术教育专业教学技能大赛三等奖+5</t>
        </r>
        <r>
          <rPr>
            <sz val="9"/>
            <rFont val="宋体"/>
            <family val="3"/>
            <charset val="134"/>
          </rPr>
          <t xml:space="preserve">
</t>
        </r>
      </text>
    </comment>
    <comment ref="U568" authorId="445">
      <text>
        <r>
          <rPr>
            <b/>
            <sz val="9"/>
            <rFont val="宋体"/>
            <family val="3"/>
            <charset val="134"/>
          </rPr>
          <t>综合性比赛：参与中共浙江师范大学教师教育学院第六届微党课大赛+0.5
综合性比赛：校团委举办的《习近平与青年大学生朋友》优秀奖+1
综合性比赛：参与三行情书·明信片设计大赛+0.5</t>
        </r>
      </text>
    </comment>
    <comment ref="F569" authorId="445">
      <text>
        <r>
          <rPr>
            <b/>
            <sz val="9"/>
            <rFont val="宋体"/>
            <family val="3"/>
            <charset val="134"/>
          </rPr>
          <t>校级最美寝室 +5
志愿服务 30小时 +3.25</t>
        </r>
        <r>
          <rPr>
            <sz val="9"/>
            <rFont val="宋体"/>
            <family val="3"/>
            <charset val="134"/>
          </rPr>
          <t xml:space="preserve">
</t>
        </r>
      </text>
    </comment>
    <comment ref="O569" authorId="445">
      <text>
        <r>
          <rPr>
            <b/>
            <sz val="9"/>
            <rFont val="宋体"/>
            <family val="3"/>
            <charset val="134"/>
          </rPr>
          <t>浙江师范大学第十一届“挑战杯”大学生创业计划竞赛二等奖，负责人	+5		
全国“田家炳杯”全日制教育硕士专业学位研究生教学技能大赛一等奖	+10		
2022年浙江师范大学全日制教育硕士专业学位研究生教学技能大赛科学与技术教育组二等奖 +8</t>
        </r>
      </text>
    </comment>
    <comment ref="U569" authorId="445">
      <text>
        <r>
          <rPr>
            <b/>
            <sz val="9"/>
            <rFont val="宋体"/>
            <family val="3"/>
            <charset val="134"/>
          </rPr>
          <t>2022年“牢记领袖领导 分享青春感悟”——《习近平与大学生朋友们》精读大赛优秀奖+1
2021年全国大学生科学素质知识竞答活动初赛二等奖0.</t>
        </r>
        <r>
          <rPr>
            <b/>
            <sz val="9"/>
            <rFont val="宋体"/>
            <family val="3"/>
            <charset val="134"/>
          </rPr>
          <t>5</t>
        </r>
        <r>
          <rPr>
            <b/>
            <sz val="9"/>
            <rFont val="宋体"/>
            <family val="3"/>
            <charset val="134"/>
          </rPr>
          <t xml:space="preserve">
2022年第二届“应急科普华夏行”大学生网络和信息安全专题竞赛一等奖+2</t>
        </r>
        <r>
          <rPr>
            <sz val="9"/>
            <rFont val="宋体"/>
            <family val="3"/>
            <charset val="134"/>
          </rPr>
          <t xml:space="preserve">
</t>
        </r>
        <r>
          <rPr>
            <b/>
            <sz val="9"/>
            <rFont val="宋体"/>
            <family val="3"/>
            <charset val="134"/>
          </rPr>
          <t>2022年全国大学生乡村振兴知识科普暨青年乡村振兴短视频大赛一等奖+2
第五届中非知识竞赛（参与）+0.5
第六届浙江师范大学教师教育学微团课大赛（参与）+0.5</t>
        </r>
      </text>
    </comment>
    <comment ref="F570" authorId="446">
      <text>
        <r>
          <rPr>
            <b/>
            <sz val="9"/>
            <color rgb="FF000000"/>
            <rFont val="方正书宋_GBK"/>
            <charset val="134"/>
          </rPr>
          <t>zhengxu:</t>
        </r>
        <r>
          <rPr>
            <sz val="9"/>
            <color rgb="FF000000"/>
            <rFont val="方正书宋_GBK"/>
            <charset val="134"/>
          </rPr>
          <t xml:space="preserve">
</t>
        </r>
        <r>
          <rPr>
            <sz val="9"/>
            <color rgb="FF000000"/>
            <rFont val="方正书宋_GBK"/>
            <charset val="134"/>
          </rPr>
          <t>德育（志愿服务时长：</t>
        </r>
        <r>
          <rPr>
            <sz val="9"/>
            <color rgb="FF000000"/>
            <rFont val="方正书宋_GBK"/>
            <charset val="134"/>
          </rPr>
          <t xml:space="preserve">58.9 </t>
        </r>
        <r>
          <rPr>
            <sz val="9"/>
            <color rgb="FF000000"/>
            <rFont val="方正书宋_GBK"/>
            <charset val="134"/>
          </rPr>
          <t>小时）</t>
        </r>
        <r>
          <rPr>
            <sz val="9"/>
            <color rgb="FF000000"/>
            <rFont val="方正书宋_GBK"/>
            <charset val="134"/>
          </rPr>
          <t xml:space="preserve">+4
</t>
        </r>
        <r>
          <rPr>
            <sz val="9"/>
            <color rgb="FF000000"/>
            <rFont val="方正书宋_GBK"/>
            <charset val="134"/>
          </rPr>
          <t>德育（荣誉加分：最美寝室）</t>
        </r>
        <r>
          <rPr>
            <sz val="9"/>
            <color rgb="FF000000"/>
            <rFont val="方正书宋_GBK"/>
            <charset val="134"/>
          </rPr>
          <t xml:space="preserve">+5
</t>
        </r>
        <r>
          <rPr>
            <sz val="9"/>
            <color rgb="FF000000"/>
            <rFont val="方正书宋_GBK"/>
            <charset val="134"/>
          </rPr>
          <t>德育（荣誉加分：最美寝室）</t>
        </r>
        <r>
          <rPr>
            <sz val="9"/>
            <color rgb="FF000000"/>
            <rFont val="方正书宋_GBK"/>
            <charset val="134"/>
          </rPr>
          <t xml:space="preserve">+4
</t>
        </r>
        <r>
          <rPr>
            <sz val="9"/>
            <color rgb="FF000000"/>
            <rFont val="方正书宋_GBK"/>
            <charset val="134"/>
          </rPr>
          <t>德育（荣誉加分：最美寝室）</t>
        </r>
        <r>
          <rPr>
            <sz val="9"/>
            <color rgb="FF000000"/>
            <rFont val="方正书宋_GBK"/>
            <charset val="134"/>
          </rPr>
          <t>+4</t>
        </r>
      </text>
    </comment>
    <comment ref="M570" authorId="446">
      <text>
        <r>
          <rPr>
            <sz val="9"/>
            <color rgb="FF000000"/>
            <rFont val="方正书宋_GBK"/>
            <charset val="134"/>
          </rPr>
          <t>科研（浙江省教育厅课题：基于</t>
        </r>
        <r>
          <rPr>
            <sz val="9"/>
            <color rgb="FF000000"/>
            <rFont val="方正书宋_GBK"/>
            <charset val="134"/>
          </rPr>
          <t>STEM</t>
        </r>
        <r>
          <rPr>
            <sz val="9"/>
            <color rgb="FF000000"/>
            <rFont val="方正书宋_GBK"/>
            <charset val="134"/>
          </rPr>
          <t>教育理念的初中数学拓展课教学研究，项目编号</t>
        </r>
        <r>
          <rPr>
            <sz val="9"/>
            <color rgb="FF000000"/>
            <rFont val="方正书宋_GBK"/>
            <charset val="134"/>
          </rPr>
          <t>Y202147153</t>
        </r>
        <r>
          <rPr>
            <sz val="9"/>
            <color rgb="FF000000"/>
            <rFont val="方正书宋_GBK"/>
            <charset val="134"/>
          </rPr>
          <t>，项目成员，开题）</t>
        </r>
        <r>
          <rPr>
            <sz val="9"/>
            <color rgb="FF000000"/>
            <rFont val="方正书宋_GBK"/>
            <charset val="134"/>
          </rPr>
          <t xml:space="preserve">+2.5
</t>
        </r>
        <r>
          <rPr>
            <sz val="9"/>
            <color rgb="FF000000"/>
            <rFont val="方正书宋_GBK"/>
            <charset val="134"/>
          </rPr>
          <t>科研（浙江省教育厅课题：基于</t>
        </r>
        <r>
          <rPr>
            <sz val="9"/>
            <color rgb="FF000000"/>
            <rFont val="方正书宋_GBK"/>
            <charset val="134"/>
          </rPr>
          <t>STEM</t>
        </r>
        <r>
          <rPr>
            <sz val="9"/>
            <color rgb="FF000000"/>
            <rFont val="方正书宋_GBK"/>
            <charset val="134"/>
          </rPr>
          <t>教育理念的初中数学拓展课教学研究，项目编号</t>
        </r>
        <r>
          <rPr>
            <sz val="9"/>
            <color rgb="FF000000"/>
            <rFont val="方正书宋_GBK"/>
            <charset val="134"/>
          </rPr>
          <t>Y202147153</t>
        </r>
        <r>
          <rPr>
            <sz val="9"/>
            <color rgb="FF000000"/>
            <rFont val="方正书宋_GBK"/>
            <charset val="134"/>
          </rPr>
          <t>，项目成员，结题）</t>
        </r>
        <r>
          <rPr>
            <sz val="9"/>
            <color rgb="FF000000"/>
            <rFont val="方正书宋_GBK"/>
            <charset val="134"/>
          </rPr>
          <t xml:space="preserve">+2.5
</t>
        </r>
        <r>
          <rPr>
            <sz val="9"/>
            <color rgb="FF000000"/>
            <rFont val="方正书宋_GBK"/>
            <charset val="134"/>
          </rPr>
          <t>科研（院级课题：培养学生数学建模能力的项目学习教学设计研究，项目组成员，排名</t>
        </r>
        <r>
          <rPr>
            <sz val="9"/>
            <color rgb="FF000000"/>
            <rFont val="方正书宋_GBK"/>
            <charset val="134"/>
          </rPr>
          <t>3/4</t>
        </r>
        <r>
          <rPr>
            <sz val="9"/>
            <color rgb="FF000000"/>
            <rFont val="方正书宋_GBK"/>
            <charset val="134"/>
          </rPr>
          <t>，开题）</t>
        </r>
        <r>
          <rPr>
            <sz val="9"/>
            <color rgb="FF000000"/>
            <rFont val="方正书宋_GBK"/>
            <charset val="134"/>
          </rPr>
          <t xml:space="preserve">+0.625
</t>
        </r>
        <r>
          <rPr>
            <sz val="9"/>
            <color rgb="FF000000"/>
            <rFont val="方正书宋_GBK"/>
            <charset val="134"/>
          </rPr>
          <t>科研（院级课题：指向数学抽象素养的教学设计研究，项目组负责人，排名</t>
        </r>
        <r>
          <rPr>
            <sz val="9"/>
            <color rgb="FF000000"/>
            <rFont val="方正书宋_GBK"/>
            <charset val="134"/>
          </rPr>
          <t>1/4</t>
        </r>
        <r>
          <rPr>
            <sz val="9"/>
            <color rgb="FF000000"/>
            <rFont val="方正书宋_GBK"/>
            <charset val="134"/>
          </rPr>
          <t>，开题）</t>
        </r>
        <r>
          <rPr>
            <sz val="9"/>
            <color rgb="FF000000"/>
            <rFont val="方正书宋_GBK"/>
            <charset val="134"/>
          </rPr>
          <t xml:space="preserve">+1.25
</t>
        </r>
      </text>
    </comment>
    <comment ref="N570" authorId="446">
      <text>
        <r>
          <rPr>
            <b/>
            <sz val="9"/>
            <color rgb="FF000000"/>
            <rFont val="方正书宋_GBK"/>
            <charset val="134"/>
          </rPr>
          <t>zhengxu:</t>
        </r>
        <r>
          <rPr>
            <sz val="9"/>
            <color rgb="FF000000"/>
            <rFont val="方正书宋_GBK"/>
            <charset val="134"/>
          </rPr>
          <t xml:space="preserve">
</t>
        </r>
        <r>
          <rPr>
            <sz val="9"/>
            <color rgb="FF000000"/>
            <rFont val="方正书宋_GBK"/>
            <charset val="134"/>
          </rPr>
          <t>科研（论文《数学抽象视角下的高中数学教材内容分析</t>
        </r>
        <r>
          <rPr>
            <sz val="9"/>
            <color rgb="FF000000"/>
            <rFont val="方正书宋_GBK"/>
            <charset val="134"/>
          </rPr>
          <t>——</t>
        </r>
        <r>
          <rPr>
            <sz val="9"/>
            <color rgb="FF000000"/>
            <rFont val="方正书宋_GBK"/>
            <charset val="134"/>
          </rPr>
          <t>以三角函数一章为例》被转载于人大复印资料《高中数学教与学》</t>
        </r>
        <r>
          <rPr>
            <sz val="9"/>
            <color rgb="FF000000"/>
            <rFont val="方正书宋_GBK"/>
            <charset val="134"/>
          </rPr>
          <t>2021</t>
        </r>
        <r>
          <rPr>
            <sz val="9"/>
            <color rgb="FF000000"/>
            <rFont val="方正书宋_GBK"/>
            <charset val="134"/>
          </rPr>
          <t>年第</t>
        </r>
        <r>
          <rPr>
            <sz val="9"/>
            <color rgb="FF000000"/>
            <rFont val="方正书宋_GBK"/>
            <charset val="134"/>
          </rPr>
          <t>12</t>
        </r>
        <r>
          <rPr>
            <sz val="9"/>
            <color rgb="FF000000"/>
            <rFont val="方正书宋_GBK"/>
            <charset val="134"/>
          </rPr>
          <t>期，二级，一作，排名</t>
        </r>
        <r>
          <rPr>
            <sz val="9"/>
            <color rgb="FF000000"/>
            <rFont val="方正书宋_GBK"/>
            <charset val="134"/>
          </rPr>
          <t>1/1</t>
        </r>
        <r>
          <rPr>
            <sz val="9"/>
            <color rgb="FF000000"/>
            <rFont val="方正书宋_GBK"/>
            <charset val="134"/>
          </rPr>
          <t>）</t>
        </r>
        <r>
          <rPr>
            <sz val="9"/>
            <color rgb="FF000000"/>
            <rFont val="方正书宋_GBK"/>
            <charset val="134"/>
          </rPr>
          <t xml:space="preserve">+20
</t>
        </r>
      </text>
    </comment>
    <comment ref="U570" authorId="446">
      <text>
        <r>
          <rPr>
            <b/>
            <sz val="9"/>
            <color rgb="FF000000"/>
            <rFont val="方正书宋_GBK"/>
            <charset val="134"/>
          </rPr>
          <t>zhengxu:</t>
        </r>
        <r>
          <rPr>
            <sz val="9"/>
            <color rgb="FF000000"/>
            <rFont val="方正书宋_GBK"/>
            <charset val="134"/>
          </rPr>
          <t xml:space="preserve">
</t>
        </r>
        <r>
          <rPr>
            <sz val="9"/>
            <color rgb="FF000000"/>
            <rFont val="方正书宋_GBK"/>
            <charset val="134"/>
          </rPr>
          <t>素质拓展（相观斋活动</t>
        </r>
        <r>
          <rPr>
            <sz val="9"/>
            <color rgb="FF000000"/>
            <rFont val="方正书宋_GBK"/>
            <charset val="134"/>
          </rPr>
          <t>1</t>
        </r>
        <r>
          <rPr>
            <sz val="9"/>
            <color rgb="FF000000"/>
            <rFont val="方正书宋_GBK"/>
            <charset val="134"/>
          </rPr>
          <t>次）</t>
        </r>
        <r>
          <rPr>
            <sz val="9"/>
            <color rgb="FF000000"/>
            <rFont val="方正书宋_GBK"/>
            <charset val="134"/>
          </rPr>
          <t xml:space="preserve">+0.5
</t>
        </r>
        <r>
          <rPr>
            <sz val="9"/>
            <color rgb="FF000000"/>
            <rFont val="方正书宋_GBK"/>
            <charset val="134"/>
          </rPr>
          <t>素质拓展（综合性比赛：“华为杯”第十八届中国研究生数学建模参赛奖）</t>
        </r>
        <r>
          <rPr>
            <sz val="9"/>
            <color rgb="FF000000"/>
            <rFont val="方正书宋_GBK"/>
            <charset val="134"/>
          </rPr>
          <t xml:space="preserve">+0.5
</t>
        </r>
        <r>
          <rPr>
            <sz val="9"/>
            <color rgb="FF000000"/>
            <rFont val="方正书宋_GBK"/>
            <charset val="134"/>
          </rPr>
          <t>素质拓展（综合性比赛：</t>
        </r>
        <r>
          <rPr>
            <sz val="9"/>
            <color rgb="FF000000"/>
            <rFont val="方正书宋_GBK"/>
            <charset val="134"/>
          </rPr>
          <t>2021</t>
        </r>
        <r>
          <rPr>
            <sz val="9"/>
            <color rgb="FF000000"/>
            <rFont val="方正书宋_GBK"/>
            <charset val="134"/>
          </rPr>
          <t>数模小美赛二等奖）</t>
        </r>
        <r>
          <rPr>
            <sz val="9"/>
            <color rgb="FF000000"/>
            <rFont val="方正书宋_GBK"/>
            <charset val="134"/>
          </rPr>
          <t>+1</t>
        </r>
      </text>
    </comment>
    <comment ref="F571" authorId="446">
      <text>
        <r>
          <rPr>
            <b/>
            <sz val="9"/>
            <rFont val="方正书宋_GBK"/>
            <charset val="134"/>
          </rPr>
          <t>zhengxu:</t>
        </r>
        <r>
          <rPr>
            <sz val="9"/>
            <rFont val="方正书宋_GBK"/>
            <charset val="134"/>
          </rPr>
          <t xml:space="preserve">
学生工作（校研会综合办公部负责人，考核优秀）+9
荣誉加分（校级先进团支部）+4
志愿服务（52.4小时）+4
荣誉加分（校级最美寝室）+5
荣誉加分（校级优秀志愿者行动先进个人）+8
</t>
        </r>
      </text>
    </comment>
    <comment ref="M571" authorId="446">
      <text>
        <r>
          <rPr>
            <b/>
            <sz val="9"/>
            <rFont val="方正书宋_GBK"/>
            <charset val="134"/>
          </rPr>
          <t>zhengxu:</t>
        </r>
        <r>
          <rPr>
            <sz val="9"/>
            <rFont val="方正书宋_GBK"/>
            <charset val="134"/>
          </rPr>
          <t xml:space="preserve">
科研（院级课题：指向数学运算能力的有理数单元教学设计，项目成员，结题优秀）+0.625
</t>
        </r>
      </text>
    </comment>
    <comment ref="U571" authorId="446">
      <text>
        <r>
          <rPr>
            <b/>
            <sz val="9"/>
            <rFont val="方正书宋_GBK"/>
            <charset val="134"/>
          </rPr>
          <t>zhengxu:</t>
        </r>
        <r>
          <rPr>
            <sz val="9"/>
            <rFont val="方正书宋_GBK"/>
            <charset val="134"/>
          </rPr>
          <t xml:space="preserve">
综合性比赛（小美赛数学建模竞赛二等奖）+1
综合性比赛（“华为杯”第十八届中国研究生数学建模竞赛成功参与）+0.5</t>
        </r>
      </text>
    </comment>
    <comment ref="F572" authorId="446">
      <text>
        <r>
          <rPr>
            <b/>
            <sz val="9"/>
            <rFont val="方正书宋_GBK"/>
            <charset val="134"/>
          </rPr>
          <t>zhengxu:</t>
        </r>
        <r>
          <rPr>
            <sz val="9"/>
            <rFont val="方正书宋_GBK"/>
            <charset val="134"/>
          </rPr>
          <t xml:space="preserve">
德育（校级先进团支部+4）
德育（志愿时长40h）+4
德育（班级宣传委员，考核合格）+4
德育（最美寝室）+5</t>
        </r>
      </text>
    </comment>
    <comment ref="U572" authorId="446">
      <text>
        <r>
          <rPr>
            <b/>
            <sz val="9"/>
            <rFont val="方正书宋_GBK"/>
            <charset val="134"/>
          </rPr>
          <t>zhengxu:</t>
        </r>
        <r>
          <rPr>
            <sz val="9"/>
            <rFont val="方正书宋_GBK"/>
            <charset val="134"/>
          </rPr>
          <t xml:space="preserve">
素质拓展（综合性比赛：教师教育学院微团课大赛三等奖）+0.5
素质拓展（综合性比赛：参加教师教育学院研究生“千灯万福庆元宵，筑梦冰雪向未来”摄影大赛）+0.5
素质拓展（综合性比赛：参加浙江师范大学牢记领袖教导，分享青春感悟 精读比赛）+0.5</t>
        </r>
      </text>
    </comment>
    <comment ref="F573" authorId="446">
      <text>
        <r>
          <rPr>
            <b/>
            <sz val="9"/>
            <rFont val="方正书宋_GBK"/>
            <charset val="134"/>
          </rPr>
          <t>zhengxu:</t>
        </r>
        <r>
          <rPr>
            <sz val="9"/>
            <rFont val="方正书宋_GBK"/>
            <charset val="134"/>
          </rPr>
          <t xml:space="preserve">
德育（校级先进团支部+4）
德育（志愿时长53h）+4
德育（班级副班长，考核合格）+4
德育（院志愿者行动先进个人）+4</t>
        </r>
      </text>
    </comment>
    <comment ref="U573" authorId="446">
      <text>
        <r>
          <rPr>
            <b/>
            <sz val="9"/>
            <rFont val="方正书宋_GBK"/>
            <charset val="134"/>
          </rPr>
          <t>zhengxu:</t>
        </r>
        <r>
          <rPr>
            <sz val="9"/>
            <rFont val="方正书宋_GBK"/>
            <charset val="134"/>
          </rPr>
          <t xml:space="preserve">
素质拓展（综合性比赛：参加教师教育学院研究生“千灯万福庆元宵，筑梦冰雪向未来”摄影大赛）+0.5
</t>
        </r>
      </text>
    </comment>
    <comment ref="F574" authorId="446">
      <text>
        <r>
          <rPr>
            <b/>
            <sz val="9"/>
            <rFont val="方正书宋_GBK"/>
            <charset val="134"/>
          </rPr>
          <t>zhengxu:</t>
        </r>
        <r>
          <rPr>
            <sz val="9"/>
            <rFont val="方正书宋_GBK"/>
            <charset val="134"/>
          </rPr>
          <t xml:space="preserve">
德育（志愿时长49h）+4
德育（校级最美寝室桃源23幢523）+5
德育（班级文体委员，考核合格）+4
德育（院级志愿者行动先进个人）+4
荣誉加分（校级先进团支部）+4</t>
        </r>
      </text>
    </comment>
    <comment ref="N574" authorId="446">
      <text>
        <r>
          <rPr>
            <b/>
            <sz val="9"/>
            <rFont val="方正书宋_GBK"/>
            <charset val="134"/>
          </rPr>
          <t>zhengxu:</t>
        </r>
        <r>
          <rPr>
            <sz val="9"/>
            <rFont val="方正书宋_GBK"/>
            <charset val="134"/>
          </rPr>
          <t xml:space="preserve">
科研（论文《人教A版高中数学教材中的“阅读材料”比较研究》被转载于人大复印资料《高中数学教与学》2021年第11期，二级，一作，排名1/1/）+20
科研（论文《Pinning Stabilizer Design for Probabilistic Boolean Control Networks via Condensation Digraph》发表于《IEEE TRANSACTIONS ON NEURAL NETWORKS AND LEANING SYSTEM》2022年，SCI1权威期刊A，二作（非导师一作）30）</t>
        </r>
      </text>
    </comment>
    <comment ref="U574" authorId="446">
      <text>
        <r>
          <rPr>
            <b/>
            <sz val="9"/>
            <rFont val="方正书宋_GBK"/>
            <charset val="134"/>
          </rPr>
          <t>zhengxu:</t>
        </r>
        <r>
          <rPr>
            <sz val="9"/>
            <rFont val="方正书宋_GBK"/>
            <charset val="134"/>
          </rPr>
          <t xml:space="preserve">
素质拓展（华为杯数学建模参赛奖）+0.5
素质拓展（2021数学建模小美赛二等奖）+1
3.2022ICCM最佳论文奖银奖）</t>
        </r>
      </text>
    </comment>
    <comment ref="F575" authorId="446">
      <text>
        <r>
          <rPr>
            <b/>
            <sz val="9"/>
            <rFont val="方正书宋_GBK"/>
            <charset val="134"/>
          </rPr>
          <t>zhengxu:</t>
        </r>
        <r>
          <rPr>
            <sz val="9"/>
            <rFont val="方正书宋_GBK"/>
            <charset val="134"/>
          </rPr>
          <t xml:space="preserve">
德育（志愿服务时长： 22小时）+2.625
德育（校级先进团支部）+4</t>
        </r>
      </text>
    </comment>
    <comment ref="F576" authorId="447">
      <text>
        <r>
          <rPr>
            <b/>
            <sz val="9"/>
            <rFont val="宋体"/>
            <family val="3"/>
            <charset val="134"/>
          </rPr>
          <t>xej:</t>
        </r>
        <r>
          <rPr>
            <sz val="9"/>
            <rFont val="宋体"/>
            <family val="3"/>
            <charset val="134"/>
          </rPr>
          <t xml:space="preserve">
1.校级先进团支部+4分
2.志愿者（46.2h）+4分
3.班长考核优秀+9分
4.院级志愿者行动先进个人+4分</t>
        </r>
      </text>
    </comment>
    <comment ref="M576" authorId="447">
      <text>
        <r>
          <rPr>
            <b/>
            <sz val="9"/>
            <rFont val="宋体"/>
            <family val="3"/>
            <charset val="134"/>
          </rPr>
          <t>xej:</t>
        </r>
        <r>
          <rPr>
            <sz val="9"/>
            <rFont val="宋体"/>
            <family val="3"/>
            <charset val="134"/>
          </rPr>
          <t xml:space="preserve">
1.第九期院课题结题，课题成员+0.625分
2.第十期院课题立项，课题成员+0.625分
3.第十期院课题立项，课题负责人+1.25分</t>
        </r>
      </text>
    </comment>
    <comment ref="O576" authorId="447">
      <text>
        <r>
          <rPr>
            <b/>
            <sz val="9"/>
            <rFont val="宋体"/>
            <family val="3"/>
            <charset val="134"/>
          </rPr>
          <t>xej:</t>
        </r>
        <r>
          <rPr>
            <sz val="9"/>
            <rFont val="宋体"/>
            <family val="3"/>
            <charset val="134"/>
          </rPr>
          <t xml:space="preserve">
1.2022年校级师范技能大赛三等奖+5分</t>
        </r>
      </text>
    </comment>
    <comment ref="U576" authorId="447">
      <text>
        <r>
          <rPr>
            <b/>
            <sz val="9"/>
            <rFont val="宋体"/>
            <family val="3"/>
            <charset val="134"/>
          </rPr>
          <t>xej:</t>
        </r>
        <r>
          <rPr>
            <sz val="9"/>
            <rFont val="宋体"/>
            <family val="3"/>
            <charset val="134"/>
          </rPr>
          <t xml:space="preserve">
1.元宵节摄影绘画书法大赛绘画组三等奖+1分
2.第六节全国大学生预防艾滋病知识竞赛优胜奖+0.5分
3.参与院微团课大赛+0.5分
4.2021年全国大学生科学素质知识竞答初赛一等奖+0.5分
5.参加院主题摄影大赛+0.5分</t>
        </r>
      </text>
    </comment>
    <comment ref="F577" authorId="447">
      <text>
        <r>
          <rPr>
            <b/>
            <sz val="9"/>
            <rFont val="宋体"/>
            <family val="3"/>
            <charset val="134"/>
          </rPr>
          <t>xej:</t>
        </r>
        <r>
          <rPr>
            <sz val="9"/>
            <rFont val="宋体"/>
            <family val="3"/>
            <charset val="134"/>
          </rPr>
          <t xml:space="preserve">
1.志愿服务时长： 22小时+2.25分
2.校级先进团支部+4分</t>
        </r>
      </text>
    </comment>
    <comment ref="F578" authorId="447">
      <text>
        <r>
          <rPr>
            <b/>
            <sz val="9"/>
            <rFont val="宋体"/>
            <family val="3"/>
            <charset val="134"/>
          </rPr>
          <t>xej:</t>
        </r>
        <r>
          <rPr>
            <sz val="9"/>
            <rFont val="宋体"/>
            <family val="3"/>
            <charset val="134"/>
          </rPr>
          <t xml:space="preserve">
1.校级先进团支部+4分
2.志愿者（36.9h）+4分
</t>
        </r>
      </text>
    </comment>
    <comment ref="M578" authorId="447">
      <text>
        <r>
          <rPr>
            <b/>
            <sz val="9"/>
            <rFont val="宋体"/>
            <family val="3"/>
            <charset val="134"/>
          </rPr>
          <t>xej:</t>
        </r>
        <r>
          <rPr>
            <sz val="9"/>
            <rFont val="宋体"/>
            <family val="3"/>
            <charset val="134"/>
          </rPr>
          <t xml:space="preserve">
1.第十期院课题开题，负责人+1.25分
2.第十期院课题开题，成员+0.625分</t>
        </r>
      </text>
    </comment>
    <comment ref="U578" authorId="447">
      <text>
        <r>
          <rPr>
            <b/>
            <sz val="9"/>
            <rFont val="宋体"/>
            <family val="3"/>
            <charset val="134"/>
          </rPr>
          <t>xej:</t>
        </r>
        <r>
          <rPr>
            <sz val="9"/>
            <rFont val="宋体"/>
            <family val="3"/>
            <charset val="134"/>
          </rPr>
          <t xml:space="preserve">
1.参加院微团课大赛+0.5分
2.元宵节摄影绘画书法大赛书法组优胜奖+0.5分
3.第六届全国大学生预防艾滋病知识竞赛优胜奖+0.5分</t>
        </r>
      </text>
    </comment>
    <comment ref="F579" authorId="447">
      <text>
        <r>
          <rPr>
            <b/>
            <sz val="9"/>
            <rFont val="宋体"/>
            <family val="3"/>
            <charset val="134"/>
          </rPr>
          <t>xej:</t>
        </r>
        <r>
          <rPr>
            <sz val="9"/>
            <rFont val="宋体"/>
            <family val="3"/>
            <charset val="134"/>
          </rPr>
          <t xml:space="preserve">
1.校级先进团支部+4分
2.志愿者（35.2h）+3.9分
</t>
        </r>
      </text>
    </comment>
    <comment ref="M579" authorId="447">
      <text>
        <r>
          <rPr>
            <b/>
            <sz val="9"/>
            <rFont val="宋体"/>
            <family val="3"/>
            <charset val="134"/>
          </rPr>
          <t>xej:</t>
        </r>
        <r>
          <rPr>
            <sz val="9"/>
            <rFont val="宋体"/>
            <family val="3"/>
            <charset val="134"/>
          </rPr>
          <t xml:space="preserve">
1.第十期院课题开题，成员+0.625分
2.第九期院课题结题，成员+0.625分</t>
        </r>
      </text>
    </comment>
    <comment ref="N579" authorId="447">
      <text>
        <r>
          <rPr>
            <b/>
            <sz val="9"/>
            <rFont val="宋体"/>
            <family val="3"/>
            <charset val="134"/>
          </rPr>
          <t>xej:</t>
        </r>
        <r>
          <rPr>
            <sz val="9"/>
            <rFont val="宋体"/>
            <family val="3"/>
            <charset val="134"/>
          </rPr>
          <t xml:space="preserve">
1.二级期刊，一作+20分</t>
        </r>
      </text>
    </comment>
    <comment ref="U579" authorId="447">
      <text>
        <r>
          <rPr>
            <b/>
            <sz val="9"/>
            <rFont val="宋体"/>
            <family val="3"/>
            <charset val="134"/>
          </rPr>
          <t>xej:</t>
        </r>
        <r>
          <rPr>
            <sz val="9"/>
            <rFont val="宋体"/>
            <family val="3"/>
            <charset val="134"/>
          </rPr>
          <t xml:space="preserve">
1.第六届全国大学生预防艾滋病知识竞赛优胜奖+0.5分</t>
        </r>
      </text>
    </comment>
    <comment ref="F580" authorId="447">
      <text>
        <r>
          <rPr>
            <b/>
            <sz val="9"/>
            <rFont val="宋体"/>
            <family val="3"/>
            <charset val="134"/>
          </rPr>
          <t>xej:</t>
        </r>
        <r>
          <rPr>
            <sz val="9"/>
            <rFont val="宋体"/>
            <family val="3"/>
            <charset val="134"/>
          </rPr>
          <t xml:space="preserve">
1.校级先进团支部+4分
2.志愿者（37.9h）+4分</t>
        </r>
      </text>
    </comment>
    <comment ref="M580" authorId="447">
      <text>
        <r>
          <rPr>
            <b/>
            <sz val="9"/>
            <rFont val="宋体"/>
            <family val="3"/>
            <charset val="134"/>
          </rPr>
          <t>xej:</t>
        </r>
        <r>
          <rPr>
            <sz val="9"/>
            <rFont val="宋体"/>
            <family val="3"/>
            <charset val="134"/>
          </rPr>
          <t xml:space="preserve">
1.第九期院课题结题，负责人+1.25分
2.第十期院课题开题，负责人+1.25分
3.第十期院课题开题，成员+0.625分</t>
        </r>
      </text>
    </comment>
    <comment ref="O580" authorId="447">
      <text>
        <r>
          <rPr>
            <b/>
            <sz val="9"/>
            <rFont val="宋体"/>
            <family val="3"/>
            <charset val="134"/>
          </rPr>
          <t>xej:</t>
        </r>
        <r>
          <rPr>
            <sz val="9"/>
            <rFont val="宋体"/>
            <family val="3"/>
            <charset val="134"/>
          </rPr>
          <t xml:space="preserve">
1.2022年校级师范技能大赛三等奖+5分</t>
        </r>
      </text>
    </comment>
    <comment ref="U580" authorId="447">
      <text>
        <r>
          <rPr>
            <b/>
            <sz val="9"/>
            <rFont val="宋体"/>
            <family val="3"/>
            <charset val="134"/>
          </rPr>
          <t>xej:</t>
        </r>
        <r>
          <rPr>
            <sz val="9"/>
            <rFont val="宋体"/>
            <family val="3"/>
            <charset val="134"/>
          </rPr>
          <t xml:space="preserve">
1.参加教师教育学院研究生“千灯万福庆元宵，筑梦冰雪向未来”摄影大赛+0.5分
2.参加研究生微团课大赛+0.5分
3.第六届全国大学生预防艾滋病知识竞赛优胜奖+0.5分</t>
        </r>
      </text>
    </comment>
    <comment ref="F581" authorId="447">
      <text>
        <r>
          <rPr>
            <b/>
            <sz val="9"/>
            <rFont val="宋体"/>
            <family val="3"/>
            <charset val="134"/>
          </rPr>
          <t>xej:</t>
        </r>
        <r>
          <rPr>
            <sz val="9"/>
            <rFont val="宋体"/>
            <family val="3"/>
            <charset val="134"/>
          </rPr>
          <t xml:space="preserve">
1.志愿服务时长： 22小时+2.25分
2.校级先进团支部+4分</t>
        </r>
      </text>
    </comment>
    <comment ref="F582" authorId="447">
      <text>
        <r>
          <rPr>
            <b/>
            <sz val="9"/>
            <rFont val="宋体"/>
            <family val="3"/>
            <charset val="134"/>
          </rPr>
          <t>xej:</t>
        </r>
        <r>
          <rPr>
            <sz val="9"/>
            <rFont val="宋体"/>
            <family val="3"/>
            <charset val="134"/>
          </rPr>
          <t xml:space="preserve">
1.志愿服务时长： 31.3小时+3.41分
2.校级先进团支部+4分</t>
        </r>
      </text>
    </comment>
    <comment ref="M582" authorId="447">
      <text>
        <r>
          <rPr>
            <b/>
            <sz val="9"/>
            <rFont val="宋体"/>
            <family val="3"/>
            <charset val="134"/>
          </rPr>
          <t>xej:</t>
        </r>
        <r>
          <rPr>
            <sz val="9"/>
            <rFont val="宋体"/>
            <family val="3"/>
            <charset val="134"/>
          </rPr>
          <t xml:space="preserve">
1.第九期院课题结题，负责人+1.25分</t>
        </r>
      </text>
    </comment>
    <comment ref="F583" authorId="447">
      <text>
        <r>
          <rPr>
            <b/>
            <sz val="9"/>
            <rFont val="宋体"/>
            <family val="3"/>
            <charset val="134"/>
          </rPr>
          <t>xej:</t>
        </r>
        <r>
          <rPr>
            <sz val="9"/>
            <rFont val="宋体"/>
            <family val="3"/>
            <charset val="134"/>
          </rPr>
          <t xml:space="preserve">
1.志愿服务时长：25.1小时+2.64分
2.校级先进团支部+4分</t>
        </r>
      </text>
    </comment>
    <comment ref="F584" authorId="447">
      <text>
        <r>
          <rPr>
            <b/>
            <sz val="9"/>
            <rFont val="宋体"/>
            <family val="3"/>
            <charset val="134"/>
          </rPr>
          <t>xej:</t>
        </r>
        <r>
          <rPr>
            <sz val="9"/>
            <rFont val="宋体"/>
            <family val="3"/>
            <charset val="134"/>
          </rPr>
          <t xml:space="preserve">
1.志愿服务时长： 22小时+2.25分
2.校级先进团支部+4分</t>
        </r>
      </text>
    </comment>
    <comment ref="F585" authorId="6">
      <text>
        <r>
          <rPr>
            <b/>
            <sz val="9"/>
            <rFont val="宋体"/>
            <family val="3"/>
            <charset val="134"/>
          </rPr>
          <t>lenovo:</t>
        </r>
        <r>
          <rPr>
            <sz val="9"/>
            <rFont val="宋体"/>
            <family val="3"/>
            <charset val="134"/>
          </rPr>
          <t xml:space="preserve">
1.志愿服务（31.4h）+3.425
2.荣誉称号（校级先进团支部）+4</t>
        </r>
      </text>
    </comment>
    <comment ref="F586" authorId="6">
      <text>
        <r>
          <rPr>
            <b/>
            <sz val="9"/>
            <rFont val="宋体"/>
            <family val="3"/>
            <charset val="134"/>
          </rPr>
          <t>lenovo:</t>
        </r>
        <r>
          <rPr>
            <sz val="9"/>
            <rFont val="宋体"/>
            <family val="3"/>
            <charset val="134"/>
          </rPr>
          <t xml:space="preserve">
1.志愿服务（53h）+4
2.荣誉称号（校级最美寝室）+5
3.荣誉称号（校级先进团支部）+4</t>
        </r>
      </text>
    </comment>
    <comment ref="M586" authorId="6">
      <text>
        <r>
          <rPr>
            <b/>
            <sz val="9"/>
            <rFont val="宋体"/>
            <family val="3"/>
            <charset val="134"/>
          </rPr>
          <t>lenovo:</t>
        </r>
        <r>
          <rPr>
            <sz val="9"/>
            <rFont val="宋体"/>
            <family val="3"/>
            <charset val="134"/>
          </rPr>
          <t xml:space="preserve">
1.院级课题立项，负责人+1.25</t>
        </r>
      </text>
    </comment>
    <comment ref="U586" authorId="6">
      <text>
        <r>
          <rPr>
            <b/>
            <sz val="9"/>
            <rFont val="宋体"/>
            <family val="3"/>
            <charset val="134"/>
          </rPr>
          <t>lenovo:</t>
        </r>
        <r>
          <rPr>
            <sz val="9"/>
            <rFont val="宋体"/>
            <family val="3"/>
            <charset val="134"/>
          </rPr>
          <t xml:space="preserve">
1.参与教师教育学院摄影比赛+0.5</t>
        </r>
      </text>
    </comment>
    <comment ref="F587" authorId="6">
      <text>
        <r>
          <rPr>
            <b/>
            <sz val="9"/>
            <rFont val="宋体"/>
            <family val="3"/>
            <charset val="134"/>
          </rPr>
          <t>lenovo:</t>
        </r>
        <r>
          <rPr>
            <sz val="9"/>
            <rFont val="宋体"/>
            <family val="3"/>
            <charset val="134"/>
          </rPr>
          <t xml:space="preserve">
1.志愿服务（45h）+4
2.荣誉称号（校级最美寝室）+5
3.荣誉称号（校级先进团支部）+4</t>
        </r>
      </text>
    </comment>
    <comment ref="M587" authorId="6">
      <text>
        <r>
          <rPr>
            <b/>
            <sz val="9"/>
            <rFont val="宋体"/>
            <family val="3"/>
            <charset val="134"/>
          </rPr>
          <t>lenovo:</t>
        </r>
        <r>
          <rPr>
            <sz val="9"/>
            <rFont val="宋体"/>
            <family val="3"/>
            <charset val="134"/>
          </rPr>
          <t xml:space="preserve">
1.地厅级项目开题结题，负责人，+10
2.院级项目开题，成员+0.625</t>
        </r>
      </text>
    </comment>
    <comment ref="N587" authorId="6">
      <text>
        <r>
          <rPr>
            <b/>
            <sz val="9"/>
            <rFont val="宋体"/>
            <family val="3"/>
            <charset val="134"/>
          </rPr>
          <t>lenovo:</t>
        </r>
        <r>
          <rPr>
            <sz val="9"/>
            <rFont val="宋体"/>
            <family val="3"/>
            <charset val="134"/>
          </rPr>
          <t xml:space="preserve">
1.二级期刊，一作+20
2.二级期刊，一作+20
</t>
        </r>
      </text>
    </comment>
    <comment ref="O587" authorId="6">
      <text>
        <r>
          <rPr>
            <b/>
            <sz val="9"/>
            <rFont val="宋体"/>
            <family val="3"/>
            <charset val="134"/>
          </rPr>
          <t>lenovo:</t>
        </r>
        <r>
          <rPr>
            <sz val="9"/>
            <rFont val="宋体"/>
            <family val="3"/>
            <charset val="134"/>
          </rPr>
          <t xml:space="preserve">
1.省级竞赛一等奖（减去去年校级竞赛一等奖加分）+10</t>
        </r>
      </text>
    </comment>
    <comment ref="U587" authorId="6">
      <text>
        <r>
          <rPr>
            <b/>
            <sz val="9"/>
            <rFont val="宋体"/>
            <family val="3"/>
            <charset val="134"/>
          </rPr>
          <t>lenovo:</t>
        </r>
        <r>
          <rPr>
            <sz val="9"/>
            <rFont val="宋体"/>
            <family val="3"/>
            <charset val="134"/>
          </rPr>
          <t xml:space="preserve">
1.参与相关斋+0.5
2.参与相关斋+0.5
3.征文+4
</t>
        </r>
      </text>
    </comment>
    <comment ref="F588" authorId="6">
      <text>
        <r>
          <rPr>
            <b/>
            <sz val="9"/>
            <rFont val="宋体"/>
            <family val="3"/>
            <charset val="134"/>
          </rPr>
          <t>lenovo:</t>
        </r>
        <r>
          <rPr>
            <sz val="9"/>
            <rFont val="宋体"/>
            <family val="3"/>
            <charset val="134"/>
          </rPr>
          <t xml:space="preserve">
1.志愿服务（38h）+4
2.荣誉称号（校级最美寝室）+5
3.荣誉称号（校级先进团支部）+4</t>
        </r>
      </text>
    </comment>
    <comment ref="M588" authorId="6">
      <text>
        <r>
          <rPr>
            <b/>
            <sz val="9"/>
            <rFont val="宋体"/>
            <family val="3"/>
            <charset val="134"/>
          </rPr>
          <t>lenovo:</t>
        </r>
        <r>
          <rPr>
            <sz val="9"/>
            <rFont val="宋体"/>
            <family val="3"/>
            <charset val="134"/>
          </rPr>
          <t xml:space="preserve">
1.院级课题结题，负责人+1.25</t>
        </r>
      </text>
    </comment>
    <comment ref="O588" authorId="6">
      <text>
        <r>
          <rPr>
            <b/>
            <sz val="9"/>
            <rFont val="宋体"/>
            <family val="3"/>
            <charset val="134"/>
          </rPr>
          <t>lenovo:</t>
        </r>
        <r>
          <rPr>
            <sz val="9"/>
            <rFont val="宋体"/>
            <family val="3"/>
            <charset val="134"/>
          </rPr>
          <t xml:space="preserve">
1.校级竞赛二等奖+8</t>
        </r>
      </text>
    </comment>
    <comment ref="U588" authorId="6">
      <text>
        <r>
          <rPr>
            <b/>
            <sz val="9"/>
            <rFont val="宋体"/>
            <family val="3"/>
            <charset val="134"/>
          </rPr>
          <t>lenovo:</t>
        </r>
        <r>
          <rPr>
            <sz val="9"/>
            <rFont val="宋体"/>
            <family val="3"/>
            <charset val="134"/>
          </rPr>
          <t xml:space="preserve">
1.参与相关斋+0.5
2.参与综合性比赛+0.5
3.院级摄影大赛优胜奖+0.5
4.院级比赛二等奖+1</t>
        </r>
      </text>
    </comment>
    <comment ref="F589" authorId="6">
      <text>
        <r>
          <rPr>
            <b/>
            <sz val="9"/>
            <rFont val="宋体"/>
            <family val="3"/>
            <charset val="134"/>
          </rPr>
          <t>lenovo:</t>
        </r>
        <r>
          <rPr>
            <sz val="9"/>
            <rFont val="宋体"/>
            <family val="3"/>
            <charset val="134"/>
          </rPr>
          <t xml:space="preserve">
1.志愿服务（24h）+2.5
2.荣誉称号（校级最美寝室）+5
3.荣誉称号（校级先进团支部）+4</t>
        </r>
      </text>
    </comment>
    <comment ref="U589" authorId="6">
      <text>
        <r>
          <rPr>
            <b/>
            <sz val="9"/>
            <rFont val="宋体"/>
            <family val="3"/>
            <charset val="134"/>
          </rPr>
          <t>lenovo:</t>
        </r>
        <r>
          <rPr>
            <sz val="9"/>
            <rFont val="宋体"/>
            <family val="3"/>
            <charset val="134"/>
          </rPr>
          <t xml:space="preserve">
参与相关斋+0.5</t>
        </r>
      </text>
    </comment>
    <comment ref="F590" authorId="6">
      <text>
        <r>
          <rPr>
            <b/>
            <sz val="9"/>
            <rFont val="宋体"/>
            <family val="3"/>
            <charset val="134"/>
          </rPr>
          <t>lenovo:</t>
        </r>
        <r>
          <rPr>
            <sz val="9"/>
            <rFont val="宋体"/>
            <family val="3"/>
            <charset val="134"/>
          </rPr>
          <t xml:space="preserve">
1.志愿服务（22h）+2.25
2.荣誉称号（校级先进团支部）+4</t>
        </r>
      </text>
    </comment>
    <comment ref="F591" authorId="6">
      <text>
        <r>
          <rPr>
            <b/>
            <sz val="9"/>
            <rFont val="宋体"/>
            <family val="3"/>
            <charset val="134"/>
          </rPr>
          <t>lenovo:</t>
        </r>
        <r>
          <rPr>
            <sz val="9"/>
            <rFont val="宋体"/>
            <family val="3"/>
            <charset val="134"/>
          </rPr>
          <t xml:space="preserve">
1.志愿服务（36.6h）+4
2.荣誉称号（校级文明寝室）+3
3.荣誉称号（校级先进团支部）+4
</t>
        </r>
      </text>
    </comment>
    <comment ref="M591" authorId="6">
      <text>
        <r>
          <rPr>
            <b/>
            <sz val="9"/>
            <rFont val="宋体"/>
            <family val="3"/>
            <charset val="134"/>
          </rPr>
          <t>lenovo:</t>
        </r>
        <r>
          <rPr>
            <sz val="9"/>
            <rFont val="宋体"/>
            <family val="3"/>
            <charset val="134"/>
          </rPr>
          <t xml:space="preserve">
1.院级课题开题，成员+0.625</t>
        </r>
      </text>
    </comment>
    <comment ref="F592" authorId="6">
      <text>
        <r>
          <rPr>
            <b/>
            <sz val="9"/>
            <rFont val="宋体"/>
            <family val="3"/>
            <charset val="134"/>
          </rPr>
          <t>lenovo:</t>
        </r>
        <r>
          <rPr>
            <sz val="9"/>
            <rFont val="宋体"/>
            <family val="3"/>
            <charset val="134"/>
          </rPr>
          <t xml:space="preserve">
1.志愿服务（22h）+2.25
2.荣誉称号（校级先进团支部）+4
</t>
        </r>
      </text>
    </comment>
    <comment ref="F593" authorId="6">
      <text>
        <r>
          <rPr>
            <b/>
            <sz val="9"/>
            <rFont val="宋体"/>
            <family val="3"/>
            <charset val="134"/>
          </rPr>
          <t>lenovo:</t>
        </r>
        <r>
          <rPr>
            <sz val="9"/>
            <rFont val="宋体"/>
            <family val="3"/>
            <charset val="134"/>
          </rPr>
          <t xml:space="preserve">
lenovo:
1.志愿服务（34.5h）+3.81
2.荣誉称号（校级文明寝室）+3
3.荣誉称号（校级先进团支部）+4</t>
        </r>
      </text>
    </comment>
    <comment ref="N593" authorId="6">
      <text>
        <r>
          <rPr>
            <b/>
            <sz val="9"/>
            <rFont val="宋体"/>
            <family val="3"/>
            <charset val="134"/>
          </rPr>
          <t>lenovo:</t>
        </r>
        <r>
          <rPr>
            <sz val="9"/>
            <rFont val="宋体"/>
            <family val="3"/>
            <charset val="134"/>
          </rPr>
          <t xml:space="preserve">
1.二级论文，二作（非导师一作）+10</t>
        </r>
      </text>
    </comment>
    <comment ref="F594" authorId="448">
      <text>
        <r>
          <rPr>
            <sz val="9"/>
            <rFont val="方正书宋_GBK"/>
            <charset val="134"/>
          </rPr>
          <t xml:space="preserve">1.文明寝室加3分
2.校先进团支部加4分
3.志愿者38h加4分
</t>
        </r>
      </text>
    </comment>
    <comment ref="N594" authorId="448">
      <text>
        <r>
          <rPr>
            <sz val="9"/>
            <rFont val="方正书宋_GBK"/>
            <charset val="134"/>
          </rPr>
          <t>1.论文《数学名师成长的密码——浙江省高中数学教研员张金良访谈录》被转载于人大复印资料《高中数学教与学》2021年第10期，二级，一作加20分</t>
        </r>
      </text>
    </comment>
    <comment ref="O594" authorId="448">
      <text>
        <r>
          <rPr>
            <sz val="9"/>
            <rFont val="方正书宋_GBK"/>
            <charset val="134"/>
          </rPr>
          <t>1.2021年“田家炳杯”全日制教育硕士专业学位研究生教学技能大赛全国二等奖，省级二等奖减去去年校级一等奖，15-10=5分</t>
        </r>
      </text>
    </comment>
    <comment ref="U594" authorId="448">
      <text>
        <r>
          <rPr>
            <sz val="9"/>
            <rFont val="方正书宋_GBK"/>
            <charset val="134"/>
          </rPr>
          <t>1.浙江师范大学第二届“立德树人，以德育德”研究生征文大赛二等奖加3分</t>
        </r>
      </text>
    </comment>
    <comment ref="F595" authorId="448">
      <text>
        <r>
          <rPr>
            <sz val="9"/>
            <rFont val="方正书宋_GBK"/>
            <charset val="134"/>
          </rPr>
          <t xml:space="preserve">1.文明寝室3分
2.校先进团支部4分
3.志愿者37.4h加4分
</t>
        </r>
      </text>
    </comment>
    <comment ref="M595" authorId="448">
      <text>
        <r>
          <rPr>
            <sz val="9"/>
            <rFont val="方正书宋_GBK"/>
            <charset val="134"/>
          </rPr>
          <t>1.院级课题：培养学生数学建模能力的项目学习教学设计研究，项目负责人，开题，加1.25分
2.院级课题：指向数学抽象素养的教学设计研究，项目组成员，开题）加0.625分</t>
        </r>
      </text>
    </comment>
    <comment ref="F596" authorId="448">
      <text>
        <r>
          <rPr>
            <sz val="9"/>
            <rFont val="方正书宋_GBK"/>
            <charset val="134"/>
          </rPr>
          <t xml:space="preserve">1.校先进团支部4分
2.志愿者36h加4分
3.学习委员考核合格加4分
4.文明寝室加3分
</t>
        </r>
      </text>
    </comment>
    <comment ref="U596" authorId="448">
      <text>
        <r>
          <rPr>
            <sz val="9"/>
            <rFont val="方正书宋_GBK"/>
            <charset val="134"/>
          </rPr>
          <t xml:space="preserve">1.浙江师范大学研究生外语风采大赛翻译大赛三等奖加2分
2.第六届全国大学生预防艾滋病知识竞赛优胜奖加0.5分
3.参加浙江师范大学牢记领袖教导，分享青春感悟 精读比赛加0.5分
</t>
        </r>
      </text>
    </comment>
    <comment ref="F597" authorId="448">
      <text>
        <r>
          <rPr>
            <sz val="9"/>
            <rFont val="方正书宋_GBK"/>
            <charset val="134"/>
          </rPr>
          <t xml:space="preserve">1.文明寝室3分
2.校先进团支部4分
3.志愿者36h加4分
</t>
        </r>
      </text>
    </comment>
    <comment ref="N597" authorId="448">
      <text>
        <r>
          <rPr>
            <sz val="9"/>
            <rFont val="方正书宋_GBK"/>
            <charset val="134"/>
          </rPr>
          <t>1.论文《我国数学教材中统计素养的呈现研究——基于初中人教版、北师大版教材“统计”内容的分析》被转载于人大复印资料《初中数学教与学》2022年第6期，二级，一作，排名1/3，加20分</t>
        </r>
      </text>
    </comment>
    <comment ref="O597" authorId="448">
      <text>
        <r>
          <rPr>
            <sz val="9"/>
            <rFont val="方正书宋_GBK"/>
            <charset val="134"/>
          </rPr>
          <t xml:space="preserve">1.2022年浙江师范大学全日制教育硕士专业学位研究生教学技能大赛学科教学（数学）组，二等奖，8分
</t>
        </r>
      </text>
    </comment>
    <comment ref="U597" authorId="448">
      <text>
        <r>
          <rPr>
            <sz val="9"/>
            <rFont val="方正书宋_GBK"/>
            <charset val="134"/>
          </rPr>
          <t xml:space="preserve">1.相关斋活动1次加0.5分
2.参加浙江师范大学牢记领袖教导，分享青春感悟 精读比赛加0.5分
</t>
        </r>
      </text>
    </comment>
    <comment ref="F598" authorId="448">
      <text>
        <r>
          <rPr>
            <sz val="9"/>
            <rFont val="方正书宋_GBK"/>
            <charset val="134"/>
          </rPr>
          <t xml:space="preserve">1.志愿时长2h-1分
2.文明寝室3分
3.校级先进团支部4分
</t>
        </r>
      </text>
    </comment>
    <comment ref="O598" authorId="448">
      <text>
        <r>
          <rPr>
            <sz val="9"/>
            <rFont val="方正书宋_GBK"/>
            <charset val="134"/>
          </rPr>
          <t xml:space="preserve">1.2022年浙江师范大学全日制教育硕士专业学位研究生教学技能大赛学科教学（数学）组，三等奖加5分
</t>
        </r>
      </text>
    </comment>
    <comment ref="F599" authorId="448">
      <text>
        <r>
          <rPr>
            <sz val="9"/>
            <rFont val="方正书宋_GBK"/>
            <charset val="134"/>
          </rPr>
          <t xml:space="preserve">1.志愿时长36h加4分
2.文明寝室3分
3.院优秀团员4分
4.校先进团支部4分
</t>
        </r>
      </text>
    </comment>
    <comment ref="O599" authorId="448">
      <text>
        <r>
          <rPr>
            <sz val="9"/>
            <rFont val="方正书宋_GBK"/>
            <charset val="134"/>
          </rPr>
          <t>1.2022年浙江师范大学全日制教育硕士专业学位研究生教学技能大赛学科教学（数学）组，二等奖加8分</t>
        </r>
      </text>
    </comment>
    <comment ref="U599" authorId="448">
      <text>
        <r>
          <rPr>
            <sz val="9"/>
            <rFont val="方正书宋_GBK"/>
            <charset val="134"/>
          </rPr>
          <t>1.综合性比赛：浙江师范大学第二届“立德树人，以德育德”研究生征文大赛三等奖加2分
2.参加浙江师范大学牢记领袖教导，分享青春感悟 精读比赛加0.5分
3.参加教师教育学院研究生“千灯万福庆元宵，筑梦冰雪向未来”摄影大赛加0.5分</t>
        </r>
      </text>
    </comment>
    <comment ref="F600" authorId="448">
      <text>
        <r>
          <rPr>
            <sz val="9"/>
            <rFont val="方正书宋_GBK"/>
            <charset val="134"/>
          </rPr>
          <t>1.志愿时长26h加2.75分
2.校先进团支部4分</t>
        </r>
      </text>
    </comment>
    <comment ref="F601" authorId="448">
      <text>
        <r>
          <rPr>
            <sz val="9"/>
            <rFont val="方正书宋_GBK"/>
            <charset val="134"/>
          </rPr>
          <t xml:space="preserve">1.志愿服务25h加2.625分
2.校先进团支部4分
</t>
        </r>
      </text>
    </comment>
    <comment ref="U601" authorId="448">
      <text>
        <r>
          <rPr>
            <sz val="9"/>
            <rFont val="方正书宋_GBK"/>
            <charset val="134"/>
          </rPr>
          <t xml:space="preserve">1.参加教师教育学院第六届微团课大赛加0.5分
</t>
        </r>
      </text>
    </comment>
    <comment ref="F602" authorId="448">
      <text>
        <r>
          <rPr>
            <sz val="9"/>
            <rFont val="方正书宋_GBK"/>
            <charset val="134"/>
          </rPr>
          <t>1.志愿者20h加2分
2.校先进团支部4分</t>
        </r>
      </text>
    </comment>
    <comment ref="F603" authorId="448">
      <text>
        <r>
          <rPr>
            <sz val="9"/>
            <rFont val="方正书宋_GBK"/>
            <charset val="134"/>
          </rPr>
          <t xml:space="preserve">1.志愿者26h加2.75分
2.校先进团支部4分
</t>
        </r>
      </text>
    </comment>
    <comment ref="O603" authorId="448">
      <text>
        <r>
          <rPr>
            <sz val="9"/>
            <rFont val="方正书宋_GBK"/>
            <charset val="134"/>
          </rPr>
          <t xml:space="preserve">1.2022年浙江师范大学全日制教育硕士专业学位研究生教学技能大赛学科教学（数学）组，三等奖加5分
</t>
        </r>
      </text>
    </comment>
    <comment ref="F604" authorId="449">
      <text>
        <r>
          <rPr>
            <b/>
            <sz val="9"/>
            <rFont val="宋体"/>
            <family val="3"/>
            <charset val="134"/>
          </rPr>
          <t>kilig:
志愿时长22h,+2.25分
校级先进团支部，+4</t>
        </r>
      </text>
    </comment>
    <comment ref="U604" authorId="449">
      <text>
        <r>
          <rPr>
            <b/>
            <sz val="9"/>
            <color rgb="FF000000"/>
            <rFont val="宋体"/>
            <family val="3"/>
            <charset val="134"/>
          </rPr>
          <t>kilig:</t>
        </r>
        <r>
          <rPr>
            <sz val="9"/>
            <color rgb="FF000000"/>
            <rFont val="宋体"/>
            <family val="3"/>
            <charset val="134"/>
          </rPr>
          <t xml:space="preserve">
</t>
        </r>
        <r>
          <rPr>
            <sz val="9"/>
            <color rgb="FF000000"/>
            <rFont val="宋体"/>
            <family val="3"/>
            <charset val="134"/>
          </rPr>
          <t>党员先锋岗先进个人，</t>
        </r>
        <r>
          <rPr>
            <sz val="9"/>
            <color rgb="FF000000"/>
            <rFont val="宋体"/>
            <family val="3"/>
            <charset val="134"/>
          </rPr>
          <t xml:space="preserve">+1.5
</t>
        </r>
        <r>
          <rPr>
            <sz val="9"/>
            <color rgb="FF000000"/>
            <rFont val="宋体"/>
            <family val="3"/>
            <charset val="134"/>
          </rPr>
          <t>应急科普华夏行二等奖，</t>
        </r>
        <r>
          <rPr>
            <sz val="9"/>
            <color rgb="FF000000"/>
            <rFont val="宋体"/>
            <family val="3"/>
            <charset val="134"/>
          </rPr>
          <t>+1.5</t>
        </r>
      </text>
    </comment>
    <comment ref="F605" authorId="449">
      <text>
        <r>
          <rPr>
            <b/>
            <sz val="9"/>
            <rFont val="宋体"/>
            <family val="3"/>
            <charset val="134"/>
          </rPr>
          <t>kilig:</t>
        </r>
        <r>
          <rPr>
            <sz val="9"/>
            <rFont val="宋体"/>
            <family val="3"/>
            <charset val="134"/>
          </rPr>
          <t xml:space="preserve">
校级先进团支部，+4
志愿时长42小时，+4</t>
        </r>
      </text>
    </comment>
    <comment ref="U605" authorId="449">
      <text>
        <r>
          <rPr>
            <b/>
            <sz val="9"/>
            <rFont val="宋体"/>
            <family val="3"/>
            <charset val="134"/>
          </rPr>
          <t>kilig:</t>
        </r>
        <r>
          <rPr>
            <sz val="9"/>
            <rFont val="宋体"/>
            <family val="3"/>
            <charset val="134"/>
          </rPr>
          <t xml:space="preserve">
应急科普华夏行初赛一等奖，+0.5</t>
        </r>
      </text>
    </comment>
    <comment ref="F606" authorId="449">
      <text>
        <r>
          <rPr>
            <b/>
            <sz val="9"/>
            <rFont val="宋体"/>
            <family val="3"/>
            <charset val="134"/>
          </rPr>
          <t>kilig:</t>
        </r>
        <r>
          <rPr>
            <sz val="9"/>
            <rFont val="宋体"/>
            <family val="3"/>
            <charset val="134"/>
          </rPr>
          <t xml:space="preserve">
志愿时长22h,+2.25分
校级先进团支部，+4</t>
        </r>
      </text>
    </comment>
    <comment ref="M606" authorId="449">
      <text>
        <r>
          <rPr>
            <b/>
            <sz val="9"/>
            <rFont val="宋体"/>
            <family val="3"/>
            <charset val="134"/>
          </rPr>
          <t>kilig:</t>
        </r>
        <r>
          <rPr>
            <sz val="9"/>
            <rFont val="宋体"/>
            <family val="3"/>
            <charset val="134"/>
          </rPr>
          <t xml:space="preserve">
第十期院级课题，负责人，立项，+1.25</t>
        </r>
      </text>
    </comment>
    <comment ref="U606" authorId="449">
      <text>
        <r>
          <rPr>
            <b/>
            <sz val="9"/>
            <rFont val="宋体"/>
            <family val="3"/>
            <charset val="134"/>
          </rPr>
          <t>kilig:</t>
        </r>
        <r>
          <rPr>
            <sz val="9"/>
            <rFont val="宋体"/>
            <family val="3"/>
            <charset val="134"/>
          </rPr>
          <t xml:space="preserve">
党员先锋岗先进个人，+1.5
</t>
        </r>
      </text>
    </comment>
    <comment ref="F607" authorId="449">
      <text>
        <r>
          <rPr>
            <b/>
            <sz val="9"/>
            <rFont val="宋体"/>
            <family val="3"/>
            <charset val="134"/>
          </rPr>
          <t>kilig:</t>
        </r>
        <r>
          <rPr>
            <sz val="9"/>
            <rFont val="宋体"/>
            <family val="3"/>
            <charset val="134"/>
          </rPr>
          <t xml:space="preserve">
校级先进团支部，+4
党支部支委，考核合格，+4
志愿时长28小时，+3</t>
        </r>
      </text>
    </comment>
    <comment ref="M607" authorId="449">
      <text>
        <r>
          <rPr>
            <b/>
            <sz val="9"/>
            <rFont val="宋体"/>
            <family val="3"/>
            <charset val="134"/>
          </rPr>
          <t>kilig:</t>
        </r>
        <r>
          <rPr>
            <sz val="9"/>
            <rFont val="宋体"/>
            <family val="3"/>
            <charset val="134"/>
          </rPr>
          <t xml:space="preserve">
第十期院级课题，负责人，立项，+1.25</t>
        </r>
      </text>
    </comment>
    <comment ref="F608" authorId="449">
      <text>
        <r>
          <rPr>
            <b/>
            <sz val="9"/>
            <rFont val="宋体"/>
            <family val="3"/>
            <charset val="134"/>
          </rPr>
          <t>kilig:</t>
        </r>
        <r>
          <rPr>
            <sz val="9"/>
            <rFont val="宋体"/>
            <family val="3"/>
            <charset val="134"/>
          </rPr>
          <t xml:space="preserve">
校级先进团支部，+4
校级文明寝室，+3
志愿时长20h，+2</t>
        </r>
      </text>
    </comment>
    <comment ref="M608" authorId="449">
      <text>
        <r>
          <rPr>
            <b/>
            <sz val="9"/>
            <rFont val="宋体"/>
            <family val="3"/>
            <charset val="134"/>
          </rPr>
          <t>kilig:</t>
        </r>
        <r>
          <rPr>
            <sz val="9"/>
            <rFont val="宋体"/>
            <family val="3"/>
            <charset val="134"/>
          </rPr>
          <t xml:space="preserve">
第十期院级课题，负责人，立项，+1.25</t>
        </r>
      </text>
    </comment>
    <comment ref="F609" authorId="449">
      <text>
        <r>
          <rPr>
            <b/>
            <sz val="9"/>
            <rFont val="宋体"/>
            <family val="3"/>
            <charset val="134"/>
          </rPr>
          <t>kilig:</t>
        </r>
        <r>
          <rPr>
            <sz val="9"/>
            <rFont val="宋体"/>
            <family val="3"/>
            <charset val="134"/>
          </rPr>
          <t xml:space="preserve">
校级先进团支部，+4
志愿时长22h，+2.25
校级文明寝室，+3</t>
        </r>
      </text>
    </comment>
    <comment ref="O609" authorId="449">
      <text>
        <r>
          <rPr>
            <b/>
            <sz val="9"/>
            <rFont val="宋体"/>
            <family val="3"/>
            <charset val="134"/>
          </rPr>
          <t>kilig:</t>
        </r>
        <r>
          <rPr>
            <sz val="9"/>
            <rFont val="宋体"/>
            <family val="3"/>
            <charset val="134"/>
          </rPr>
          <t xml:space="preserve">
校级学科竞赛三等奖，+5</t>
        </r>
      </text>
    </comment>
    <comment ref="F610" authorId="449">
      <text>
        <r>
          <rPr>
            <b/>
            <sz val="9"/>
            <rFont val="宋体"/>
            <family val="3"/>
            <charset val="134"/>
          </rPr>
          <t>kilig:</t>
        </r>
        <r>
          <rPr>
            <sz val="9"/>
            <rFont val="宋体"/>
            <family val="3"/>
            <charset val="134"/>
          </rPr>
          <t xml:space="preserve">
校级先进团支部，+4
校级文明寝室，+3
志愿时长27h，+2.875</t>
        </r>
      </text>
    </comment>
    <comment ref="M610" authorId="449">
      <text>
        <r>
          <rPr>
            <b/>
            <sz val="9"/>
            <rFont val="宋体"/>
            <family val="3"/>
            <charset val="134"/>
          </rPr>
          <t>kilig:</t>
        </r>
        <r>
          <rPr>
            <sz val="9"/>
            <rFont val="宋体"/>
            <family val="3"/>
            <charset val="134"/>
          </rPr>
          <t xml:space="preserve">
第九期院级课题结题，成员，+0.625
第十期院级课题立项，成员，+0.625
第十期院级课题立项，负责人，+1.25</t>
        </r>
      </text>
    </comment>
    <comment ref="F611" authorId="449">
      <text>
        <r>
          <rPr>
            <b/>
            <sz val="9"/>
            <rFont val="宋体"/>
            <family val="3"/>
            <charset val="134"/>
          </rPr>
          <t>kilig:</t>
        </r>
        <r>
          <rPr>
            <sz val="9"/>
            <rFont val="宋体"/>
            <family val="3"/>
            <charset val="134"/>
          </rPr>
          <t xml:space="preserve">
校级先进团支部，+4
校级文明寝室，+3
志愿时长22h，+2.25</t>
        </r>
      </text>
    </comment>
    <comment ref="M611" authorId="449">
      <text>
        <r>
          <rPr>
            <b/>
            <sz val="9"/>
            <rFont val="宋体"/>
            <family val="3"/>
            <charset val="134"/>
          </rPr>
          <t>kilig:</t>
        </r>
        <r>
          <rPr>
            <sz val="9"/>
            <rFont val="宋体"/>
            <family val="3"/>
            <charset val="134"/>
          </rPr>
          <t xml:space="preserve">
第十期院级课题立项，负责人，+1.25</t>
        </r>
      </text>
    </comment>
    <comment ref="F612" authorId="449">
      <text>
        <r>
          <rPr>
            <b/>
            <sz val="9"/>
            <rFont val="宋体"/>
            <family val="3"/>
            <charset val="134"/>
          </rPr>
          <t>kilig:</t>
        </r>
        <r>
          <rPr>
            <sz val="9"/>
            <rFont val="宋体"/>
            <family val="3"/>
            <charset val="134"/>
          </rPr>
          <t xml:space="preserve">
校级先进团支部，+4
志愿时长42h，+4</t>
        </r>
      </text>
    </comment>
    <comment ref="M612" authorId="449">
      <text>
        <r>
          <rPr>
            <b/>
            <sz val="9"/>
            <rFont val="宋体"/>
            <family val="3"/>
            <charset val="134"/>
          </rPr>
          <t>kilig:</t>
        </r>
        <r>
          <rPr>
            <sz val="9"/>
            <rFont val="宋体"/>
            <family val="3"/>
            <charset val="134"/>
          </rPr>
          <t xml:space="preserve">
第十期院级课题立项，负责人，+1.25
第十期院级课题立项，成员，+0.625
</t>
        </r>
      </text>
    </comment>
    <comment ref="O612" authorId="449">
      <text>
        <r>
          <rPr>
            <b/>
            <sz val="9"/>
            <rFont val="宋体"/>
            <family val="3"/>
            <charset val="134"/>
          </rPr>
          <t>kilig:</t>
        </r>
        <r>
          <rPr>
            <sz val="9"/>
            <rFont val="宋体"/>
            <family val="3"/>
            <charset val="134"/>
          </rPr>
          <t xml:space="preserve">
校师范生技能大赛三等奖，+5</t>
        </r>
      </text>
    </comment>
    <comment ref="F613" authorId="449">
      <text>
        <r>
          <rPr>
            <b/>
            <sz val="9"/>
            <rFont val="宋体"/>
            <family val="3"/>
            <charset val="134"/>
          </rPr>
          <t>kilig:</t>
        </r>
        <r>
          <rPr>
            <sz val="9"/>
            <rFont val="宋体"/>
            <family val="3"/>
            <charset val="134"/>
          </rPr>
          <t xml:space="preserve">
校级先进团支部，+4</t>
        </r>
      </text>
    </comment>
    <comment ref="M613" authorId="449">
      <text>
        <r>
          <rPr>
            <b/>
            <sz val="9"/>
            <rFont val="宋体"/>
            <family val="3"/>
            <charset val="134"/>
          </rPr>
          <t>kilig:</t>
        </r>
        <r>
          <rPr>
            <sz val="9"/>
            <rFont val="宋体"/>
            <family val="3"/>
            <charset val="134"/>
          </rPr>
          <t xml:space="preserve">
第十期院级课题立项，负责人，+1.25
第十期院级课题立项，成员，+0.625
</t>
        </r>
      </text>
    </comment>
    <comment ref="O613" authorId="449">
      <text>
        <r>
          <rPr>
            <b/>
            <sz val="9"/>
            <rFont val="宋体"/>
            <family val="3"/>
            <charset val="134"/>
          </rPr>
          <t>kilig:</t>
        </r>
        <r>
          <rPr>
            <sz val="9"/>
            <rFont val="宋体"/>
            <family val="3"/>
            <charset val="134"/>
          </rPr>
          <t xml:space="preserve">
校师范生技能大赛二等奖，+8</t>
        </r>
      </text>
    </comment>
    <comment ref="U613" authorId="449">
      <text>
        <r>
          <rPr>
            <b/>
            <sz val="9"/>
            <rFont val="宋体"/>
            <family val="3"/>
            <charset val="134"/>
          </rPr>
          <t>kilig:</t>
        </r>
        <r>
          <rPr>
            <sz val="9"/>
            <rFont val="宋体"/>
            <family val="3"/>
            <charset val="134"/>
          </rPr>
          <t xml:space="preserve">
院微团课比赛三等奖，+0.5
院第一届舞蹈翻跳大赛，+0.5</t>
        </r>
      </text>
    </comment>
    <comment ref="F614" authorId="450">
      <text>
        <r>
          <rPr>
            <b/>
            <sz val="9"/>
            <rFont val="宋体"/>
            <family val="3"/>
            <charset val="134"/>
          </rPr>
          <t>Roy:</t>
        </r>
        <r>
          <rPr>
            <sz val="9"/>
            <rFont val="宋体"/>
            <family val="3"/>
            <charset val="134"/>
          </rPr>
          <t xml:space="preserve">
1.志愿服务（2h），-1
2.荣誉加分（校级先进团支部），+4</t>
        </r>
      </text>
    </comment>
    <comment ref="M614" authorId="450">
      <text>
        <r>
          <rPr>
            <b/>
            <sz val="9"/>
            <rFont val="宋体"/>
            <family val="3"/>
            <charset val="134"/>
          </rPr>
          <t>Roy：</t>
        </r>
        <r>
          <rPr>
            <sz val="9"/>
            <rFont val="宋体"/>
            <family val="3"/>
            <charset val="134"/>
          </rPr>
          <t xml:space="preserve">
第十期院课题，成员，立项，+0.625</t>
        </r>
      </text>
    </comment>
    <comment ref="N614" authorId="450">
      <text>
        <r>
          <rPr>
            <b/>
            <sz val="9"/>
            <rFont val="宋体"/>
            <family val="3"/>
            <charset val="134"/>
          </rPr>
          <t>Roy:</t>
        </r>
        <r>
          <rPr>
            <sz val="9"/>
            <rFont val="宋体"/>
            <family val="3"/>
            <charset val="134"/>
          </rPr>
          <t xml:space="preserve">
第九期院课题,成员,结题，+0.625</t>
        </r>
      </text>
    </comment>
    <comment ref="F615" authorId="450">
      <text>
        <r>
          <rPr>
            <b/>
            <sz val="9"/>
            <rFont val="宋体"/>
            <family val="3"/>
            <charset val="134"/>
          </rPr>
          <t>Roy:</t>
        </r>
        <r>
          <rPr>
            <sz val="9"/>
            <rFont val="宋体"/>
            <family val="3"/>
            <charset val="134"/>
          </rPr>
          <t xml:space="preserve">
1.志愿服务（22h），+2.25
2.荣誉加分（校级先进团支部），+4</t>
        </r>
      </text>
    </comment>
    <comment ref="M615" authorId="450">
      <text>
        <r>
          <rPr>
            <b/>
            <sz val="9"/>
            <color rgb="FF000000"/>
            <rFont val="宋体"/>
            <family val="3"/>
            <charset val="134"/>
          </rPr>
          <t>Roy:</t>
        </r>
        <r>
          <rPr>
            <sz val="9"/>
            <color rgb="FF000000"/>
            <rFont val="宋体"/>
            <family val="3"/>
            <charset val="134"/>
          </rPr>
          <t xml:space="preserve">
</t>
        </r>
        <r>
          <rPr>
            <sz val="9"/>
            <color rgb="FF000000"/>
            <rFont val="宋体"/>
            <family val="3"/>
            <charset val="134"/>
          </rPr>
          <t>1.</t>
        </r>
        <r>
          <rPr>
            <sz val="9"/>
            <color rgb="FF000000"/>
            <rFont val="宋体"/>
            <family val="3"/>
            <charset val="134"/>
          </rPr>
          <t>第十期院课题，成员，立项，</t>
        </r>
        <r>
          <rPr>
            <sz val="9"/>
            <color rgb="FF000000"/>
            <rFont val="宋体"/>
            <family val="3"/>
            <charset val="134"/>
          </rPr>
          <t xml:space="preserve">+0.625
</t>
        </r>
        <r>
          <rPr>
            <sz val="9"/>
            <color rgb="FF000000"/>
            <rFont val="宋体"/>
            <family val="3"/>
            <charset val="134"/>
          </rPr>
          <t>2.</t>
        </r>
        <r>
          <rPr>
            <sz val="9"/>
            <color rgb="FF000000"/>
            <rFont val="宋体"/>
            <family val="3"/>
            <charset val="134"/>
          </rPr>
          <t>第十期院课题，负责人，立项，</t>
        </r>
        <r>
          <rPr>
            <sz val="9"/>
            <color rgb="FF000000"/>
            <rFont val="宋体"/>
            <family val="3"/>
            <charset val="134"/>
          </rPr>
          <t>+0.625</t>
        </r>
      </text>
    </comment>
    <comment ref="F616" authorId="450">
      <text>
        <r>
          <rPr>
            <b/>
            <sz val="9"/>
            <rFont val="宋体"/>
            <family val="3"/>
            <charset val="134"/>
          </rPr>
          <t>Roy:</t>
        </r>
        <r>
          <rPr>
            <sz val="9"/>
            <rFont val="宋体"/>
            <family val="3"/>
            <charset val="134"/>
          </rPr>
          <t xml:space="preserve">
1.荣誉加分（校级先进团支部），+4
2.荣誉加分（文明寝室），+3</t>
        </r>
      </text>
    </comment>
    <comment ref="F617" authorId="450">
      <text>
        <r>
          <rPr>
            <b/>
            <sz val="9"/>
            <rFont val="宋体"/>
            <family val="3"/>
            <charset val="134"/>
          </rPr>
          <t>Roy:</t>
        </r>
        <r>
          <rPr>
            <sz val="9"/>
            <rFont val="宋体"/>
            <family val="3"/>
            <charset val="134"/>
          </rPr>
          <t xml:space="preserve">
1.志愿服务（22h），2.25
2.荣誉加分（校级先进团支部），+4</t>
        </r>
      </text>
    </comment>
    <comment ref="M617" authorId="450">
      <text>
        <r>
          <rPr>
            <b/>
            <sz val="9"/>
            <rFont val="宋体"/>
            <family val="3"/>
            <charset val="134"/>
          </rPr>
          <t>Roy：</t>
        </r>
        <r>
          <rPr>
            <sz val="9"/>
            <rFont val="宋体"/>
            <family val="3"/>
            <charset val="134"/>
          </rPr>
          <t xml:space="preserve">
第十期院课题，成员，立项，+0.625</t>
        </r>
      </text>
    </comment>
    <comment ref="N617" authorId="450">
      <text>
        <r>
          <rPr>
            <b/>
            <sz val="9"/>
            <rFont val="宋体"/>
            <family val="3"/>
            <charset val="134"/>
          </rPr>
          <t>Roy:</t>
        </r>
        <r>
          <rPr>
            <sz val="9"/>
            <rFont val="宋体"/>
            <family val="3"/>
            <charset val="134"/>
          </rPr>
          <t xml:space="preserve">
第九期院课题,成员,结题，+0.625</t>
        </r>
      </text>
    </comment>
    <comment ref="U617" authorId="450">
      <text>
        <r>
          <rPr>
            <b/>
            <sz val="9"/>
            <rFont val="宋体"/>
            <family val="3"/>
            <charset val="134"/>
          </rPr>
          <t>Roy:</t>
        </r>
        <r>
          <rPr>
            <sz val="9"/>
            <rFont val="宋体"/>
            <family val="3"/>
            <charset val="134"/>
          </rPr>
          <t xml:space="preserve">
1.校运动会跳远第八名，+1
2.尖峰篮球赛团体第一名，+2</t>
        </r>
      </text>
    </comment>
    <comment ref="F618" authorId="450">
      <text>
        <r>
          <rPr>
            <b/>
            <sz val="9"/>
            <rFont val="宋体"/>
            <family val="3"/>
            <charset val="134"/>
          </rPr>
          <t>Roy:</t>
        </r>
        <r>
          <rPr>
            <sz val="9"/>
            <rFont val="宋体"/>
            <family val="3"/>
            <charset val="134"/>
          </rPr>
          <t xml:space="preserve">
1.志愿服务（22h），2.25
2.荣誉加分（校级先进团支部），+4</t>
        </r>
      </text>
    </comment>
    <comment ref="F619" authorId="450">
      <text>
        <r>
          <rPr>
            <b/>
            <sz val="9"/>
            <rFont val="宋体"/>
            <family val="3"/>
            <charset val="134"/>
          </rPr>
          <t>Roy:</t>
        </r>
        <r>
          <rPr>
            <sz val="9"/>
            <rFont val="宋体"/>
            <family val="3"/>
            <charset val="134"/>
          </rPr>
          <t xml:space="preserve">
1.志愿服务（18.5h），+1.813
2.荣誉加分（校级先进团支部），+4</t>
        </r>
      </text>
    </comment>
    <comment ref="N619" authorId="450">
      <text>
        <r>
          <rPr>
            <b/>
            <sz val="9"/>
            <rFont val="宋体"/>
            <family val="3"/>
            <charset val="134"/>
          </rPr>
          <t>Roy:</t>
        </r>
        <r>
          <rPr>
            <sz val="9"/>
            <rFont val="宋体"/>
            <family val="3"/>
            <charset val="134"/>
          </rPr>
          <t xml:space="preserve">
第九期院课题,成员,结题，+0.625</t>
        </r>
      </text>
    </comment>
    <comment ref="F620" authorId="450">
      <text>
        <r>
          <rPr>
            <b/>
            <sz val="9"/>
            <rFont val="宋体"/>
            <family val="3"/>
            <charset val="134"/>
          </rPr>
          <t>Roy:</t>
        </r>
        <r>
          <rPr>
            <sz val="9"/>
            <rFont val="宋体"/>
            <family val="3"/>
            <charset val="134"/>
          </rPr>
          <t xml:space="preserve">
1.志愿服务（22h），2.25
2.荣誉加分（校级先进团支部），+4</t>
        </r>
      </text>
    </comment>
    <comment ref="F621" authorId="450">
      <text>
        <r>
          <rPr>
            <b/>
            <sz val="9"/>
            <rFont val="宋体"/>
            <family val="3"/>
            <charset val="134"/>
          </rPr>
          <t>Roy:</t>
        </r>
        <r>
          <rPr>
            <sz val="9"/>
            <rFont val="宋体"/>
            <family val="3"/>
            <charset val="134"/>
          </rPr>
          <t xml:space="preserve">
1.志愿服务（27h），+2.875
2.荣誉加分（校级先进团支部），+4
3.荣誉加分（文明寝室），+3</t>
        </r>
      </text>
    </comment>
    <comment ref="M621" authorId="450">
      <text>
        <r>
          <rPr>
            <b/>
            <sz val="9"/>
            <rFont val="宋体"/>
            <family val="3"/>
            <charset val="134"/>
          </rPr>
          <t>Roy:</t>
        </r>
        <r>
          <rPr>
            <sz val="9"/>
            <rFont val="宋体"/>
            <family val="3"/>
            <charset val="134"/>
          </rPr>
          <t xml:space="preserve">
1.第十期院课题，成员，立项，+0.625
2.第十期院课题，负责人，立项，+0.625</t>
        </r>
      </text>
    </comment>
    <comment ref="U621" authorId="450">
      <text>
        <r>
          <rPr>
            <b/>
            <sz val="9"/>
            <rFont val="宋体"/>
            <family val="3"/>
            <charset val="134"/>
          </rPr>
          <t>Roy:</t>
        </r>
        <r>
          <rPr>
            <sz val="9"/>
            <rFont val="宋体"/>
            <family val="3"/>
            <charset val="134"/>
          </rPr>
          <t xml:space="preserve">
1.校“立德树人”征文比赛三等奖，+2
2.校精读比赛优秀奖，+1</t>
        </r>
      </text>
    </comment>
    <comment ref="F622" authorId="450">
      <text>
        <r>
          <rPr>
            <b/>
            <sz val="9"/>
            <rFont val="宋体"/>
            <family val="3"/>
            <charset val="134"/>
          </rPr>
          <t>Roy:</t>
        </r>
        <r>
          <rPr>
            <sz val="9"/>
            <rFont val="宋体"/>
            <family val="3"/>
            <charset val="134"/>
          </rPr>
          <t xml:space="preserve">
1.志愿服务（19.5h），+1.938
2.荣誉加分（校级先进团支部），+4
3.荣誉加分（文明寝室），+3</t>
        </r>
      </text>
    </comment>
    <comment ref="M622" authorId="450">
      <text>
        <r>
          <rPr>
            <b/>
            <sz val="9"/>
            <rFont val="宋体"/>
            <family val="3"/>
            <charset val="134"/>
          </rPr>
          <t>Roy：</t>
        </r>
        <r>
          <rPr>
            <sz val="9"/>
            <rFont val="宋体"/>
            <family val="3"/>
            <charset val="134"/>
          </rPr>
          <t xml:space="preserve">
第十期院课题，成员，立项，+0.625</t>
        </r>
      </text>
    </comment>
    <comment ref="N622" authorId="450">
      <text>
        <r>
          <rPr>
            <b/>
            <sz val="9"/>
            <rFont val="宋体"/>
            <family val="3"/>
            <charset val="134"/>
          </rPr>
          <t>Roy:</t>
        </r>
        <r>
          <rPr>
            <sz val="9"/>
            <rFont val="宋体"/>
            <family val="3"/>
            <charset val="134"/>
          </rPr>
          <t xml:space="preserve">
第九期院课题,成员,结题，+0.625</t>
        </r>
      </text>
    </comment>
    <comment ref="F623" authorId="450">
      <text>
        <r>
          <rPr>
            <b/>
            <sz val="9"/>
            <rFont val="宋体"/>
            <family val="3"/>
            <charset val="134"/>
          </rPr>
          <t>Roy:</t>
        </r>
        <r>
          <rPr>
            <sz val="9"/>
            <rFont val="宋体"/>
            <family val="3"/>
            <charset val="134"/>
          </rPr>
          <t xml:space="preserve">
1.志愿服务（20h），+2
2.荣誉加分（校级先进团支部），+4
3.荣誉加分（文明寝室），+3
4.副班长考核合格，+4</t>
        </r>
      </text>
    </comment>
    <comment ref="M623" authorId="450">
      <text>
        <r>
          <rPr>
            <b/>
            <sz val="9"/>
            <rFont val="宋体"/>
            <family val="3"/>
            <charset val="134"/>
          </rPr>
          <t>Roy:</t>
        </r>
        <r>
          <rPr>
            <sz val="9"/>
            <rFont val="宋体"/>
            <family val="3"/>
            <charset val="134"/>
          </rPr>
          <t xml:space="preserve">
地厅级立项、成员,+2.5</t>
        </r>
      </text>
    </comment>
    <comment ref="F624" authorId="450">
      <text>
        <r>
          <rPr>
            <b/>
            <sz val="9"/>
            <rFont val="宋体"/>
            <family val="3"/>
            <charset val="134"/>
          </rPr>
          <t>Roy:</t>
        </r>
        <r>
          <rPr>
            <sz val="9"/>
            <rFont val="宋体"/>
            <family val="3"/>
            <charset val="134"/>
          </rPr>
          <t xml:space="preserve">
1.志愿服务（26h），+2.75
2.荣誉加分（校级先进团支部），+4
3.荣誉加分（文明寝室），+3</t>
        </r>
      </text>
    </comment>
    <comment ref="M624" authorId="450">
      <text>
        <r>
          <rPr>
            <b/>
            <sz val="9"/>
            <rFont val="宋体"/>
            <family val="3"/>
            <charset val="134"/>
          </rPr>
          <t>Roy:</t>
        </r>
        <r>
          <rPr>
            <sz val="9"/>
            <rFont val="宋体"/>
            <family val="3"/>
            <charset val="134"/>
          </rPr>
          <t xml:space="preserve">
1.第十期院课题，成员，立项，+0.625
2.第十期院课题，负责人，立项，+0.625</t>
        </r>
      </text>
    </comment>
    <comment ref="F625" authorId="3">
      <text>
        <r>
          <rPr>
            <b/>
            <sz val="9"/>
            <rFont val="宋体"/>
            <family val="3"/>
            <charset val="134"/>
          </rPr>
          <t>Administrator:</t>
        </r>
        <r>
          <rPr>
            <sz val="9"/>
            <rFont val="宋体"/>
            <family val="3"/>
            <charset val="134"/>
          </rPr>
          <t xml:space="preserve">
志愿者2.5
文明寝室3
校级先进团支部4</t>
        </r>
      </text>
    </comment>
    <comment ref="N625" authorId="3">
      <text>
        <r>
          <rPr>
            <b/>
            <sz val="9"/>
            <rFont val="宋体"/>
            <family val="3"/>
            <charset val="134"/>
          </rPr>
          <t>Administrator:</t>
        </r>
        <r>
          <rPr>
            <sz val="9"/>
            <rFont val="宋体"/>
            <family val="3"/>
            <charset val="134"/>
          </rPr>
          <t xml:space="preserve">
二级期刊，第二作者导师一作，20</t>
        </r>
      </text>
    </comment>
    <comment ref="F626" authorId="3">
      <text>
        <r>
          <rPr>
            <b/>
            <sz val="9"/>
            <rFont val="宋体"/>
            <family val="3"/>
            <charset val="134"/>
          </rPr>
          <t>Administrator:</t>
        </r>
        <r>
          <rPr>
            <sz val="9"/>
            <rFont val="宋体"/>
            <family val="3"/>
            <charset val="134"/>
          </rPr>
          <t xml:space="preserve">
志愿者4
校级优秀团支部4
</t>
        </r>
      </text>
    </comment>
    <comment ref="M626" authorId="3">
      <text>
        <r>
          <rPr>
            <b/>
            <sz val="9"/>
            <rFont val="宋体"/>
            <family val="3"/>
            <charset val="134"/>
          </rPr>
          <t>Administrator:</t>
        </r>
        <r>
          <rPr>
            <sz val="9"/>
            <rFont val="宋体"/>
            <family val="3"/>
            <charset val="134"/>
          </rPr>
          <t xml:space="preserve">
第九期院级课题、结题、项目负责人，加1.25分
第十期院级课题、立项、项目负责人，加1.25分
第十期院级课题、立项、项目成员，加0.625分</t>
        </r>
      </text>
    </comment>
    <comment ref="O626" authorId="3">
      <text>
        <r>
          <rPr>
            <b/>
            <sz val="9"/>
            <rFont val="宋体"/>
            <family val="3"/>
            <charset val="134"/>
          </rPr>
          <t>Administrator:</t>
        </r>
        <r>
          <rPr>
            <sz val="9"/>
            <rFont val="宋体"/>
            <family val="3"/>
            <charset val="134"/>
          </rPr>
          <t xml:space="preserve">
学科竞赛校级三等奖，加5分</t>
        </r>
      </text>
    </comment>
    <comment ref="U626" authorId="3">
      <text>
        <r>
          <rPr>
            <b/>
            <sz val="9"/>
            <rFont val="宋体"/>
            <family val="3"/>
            <charset val="134"/>
          </rPr>
          <t>Administrator:</t>
        </r>
        <r>
          <rPr>
            <sz val="9"/>
            <rFont val="宋体"/>
            <family val="3"/>
            <charset val="134"/>
          </rPr>
          <t xml:space="preserve">
参与分0.5分
校级综合性比赛一等奖2分</t>
        </r>
      </text>
    </comment>
    <comment ref="F627" authorId="3">
      <text>
        <r>
          <rPr>
            <b/>
            <sz val="9"/>
            <rFont val="宋体"/>
            <family val="3"/>
            <charset val="134"/>
          </rPr>
          <t>Administrator:</t>
        </r>
        <r>
          <rPr>
            <sz val="9"/>
            <rFont val="宋体"/>
            <family val="3"/>
            <charset val="134"/>
          </rPr>
          <t xml:space="preserve">
文明寝室3
志愿者2.25
校级优秀团支部4</t>
        </r>
      </text>
    </comment>
    <comment ref="F628" authorId="3">
      <text>
        <r>
          <rPr>
            <b/>
            <sz val="9"/>
            <rFont val="宋体"/>
            <family val="3"/>
            <charset val="134"/>
          </rPr>
          <t>Administrator:</t>
        </r>
        <r>
          <rPr>
            <sz val="9"/>
            <rFont val="宋体"/>
            <family val="3"/>
            <charset val="134"/>
          </rPr>
          <t xml:space="preserve">
志愿者2.5
校级优秀团支部4</t>
        </r>
      </text>
    </comment>
    <comment ref="M628" authorId="3">
      <text>
        <r>
          <rPr>
            <b/>
            <sz val="9"/>
            <rFont val="宋体"/>
            <family val="3"/>
            <charset val="134"/>
          </rPr>
          <t>Administrator:</t>
        </r>
        <r>
          <rPr>
            <sz val="9"/>
            <rFont val="宋体"/>
            <family val="3"/>
            <charset val="134"/>
          </rPr>
          <t xml:space="preserve">
地厅级立项、成员减半加分2.5</t>
        </r>
      </text>
    </comment>
    <comment ref="U628" authorId="3">
      <text>
        <r>
          <rPr>
            <b/>
            <sz val="9"/>
            <rFont val="宋体"/>
            <family val="3"/>
            <charset val="134"/>
          </rPr>
          <t>Administrator:</t>
        </r>
        <r>
          <rPr>
            <sz val="9"/>
            <rFont val="宋体"/>
            <family val="3"/>
            <charset val="134"/>
          </rPr>
          <t xml:space="preserve">
院级综合性比赛二等奖，加1.5分
参与分0.5</t>
        </r>
      </text>
    </comment>
    <comment ref="F629" authorId="3">
      <text>
        <r>
          <rPr>
            <b/>
            <sz val="9"/>
            <rFont val="宋体"/>
            <family val="3"/>
            <charset val="134"/>
          </rPr>
          <t>Administrator:</t>
        </r>
        <r>
          <rPr>
            <sz val="9"/>
            <rFont val="宋体"/>
            <family val="3"/>
            <charset val="134"/>
          </rPr>
          <t xml:space="preserve">
校级优秀团支部4
志愿者4
文明寝室3</t>
        </r>
      </text>
    </comment>
    <comment ref="M629" authorId="3">
      <text>
        <r>
          <rPr>
            <b/>
            <sz val="9"/>
            <rFont val="宋体"/>
            <family val="3"/>
            <charset val="134"/>
          </rPr>
          <t>Administrator:</t>
        </r>
        <r>
          <rPr>
            <sz val="9"/>
            <rFont val="宋体"/>
            <family val="3"/>
            <charset val="134"/>
          </rPr>
          <t xml:space="preserve">
第九期院级课题、结题、负责人，加1.25分
第十期院级课题、立项、项目成员，加0.625分</t>
        </r>
      </text>
    </comment>
    <comment ref="U629" authorId="3">
      <text>
        <r>
          <rPr>
            <b/>
            <sz val="9"/>
            <rFont val="宋体"/>
            <family val="3"/>
            <charset val="134"/>
          </rPr>
          <t>Administrator:</t>
        </r>
        <r>
          <rPr>
            <sz val="9"/>
            <rFont val="宋体"/>
            <family val="3"/>
            <charset val="134"/>
          </rPr>
          <t xml:space="preserve">
校级综合性比赛一等奖，成员减半1分
院级优胜减半加分0.5
参与分0.5</t>
        </r>
      </text>
    </comment>
    <comment ref="F630" authorId="3">
      <text>
        <r>
          <rPr>
            <b/>
            <sz val="9"/>
            <rFont val="宋体"/>
            <family val="3"/>
            <charset val="134"/>
          </rPr>
          <t>Administrator:</t>
        </r>
        <r>
          <rPr>
            <sz val="9"/>
            <rFont val="宋体"/>
            <family val="3"/>
            <charset val="134"/>
          </rPr>
          <t xml:space="preserve">
志愿者2.25
校级先进团支部4
</t>
        </r>
      </text>
    </comment>
    <comment ref="M630" authorId="3">
      <text>
        <r>
          <rPr>
            <b/>
            <sz val="9"/>
            <rFont val="宋体"/>
            <family val="3"/>
            <charset val="134"/>
          </rPr>
          <t>Administrator:</t>
        </r>
        <r>
          <rPr>
            <sz val="9"/>
            <rFont val="宋体"/>
            <family val="3"/>
            <charset val="134"/>
          </rPr>
          <t xml:space="preserve">
第九期院级课题、结题、项目成员，加0.625分
第十期院级课题、立项、项目成员，加0.625分</t>
        </r>
      </text>
    </comment>
    <comment ref="U630" authorId="3">
      <text>
        <r>
          <rPr>
            <b/>
            <sz val="9"/>
            <rFont val="宋体"/>
            <family val="3"/>
            <charset val="134"/>
          </rPr>
          <t>Administrator:</t>
        </r>
        <r>
          <rPr>
            <sz val="9"/>
            <rFont val="宋体"/>
            <family val="3"/>
            <charset val="134"/>
          </rPr>
          <t xml:space="preserve">
参与分0.5</t>
        </r>
      </text>
    </comment>
    <comment ref="F631" authorId="3">
      <text>
        <r>
          <rPr>
            <b/>
            <sz val="9"/>
            <rFont val="宋体"/>
            <family val="3"/>
            <charset val="134"/>
          </rPr>
          <t>Administrator:</t>
        </r>
        <r>
          <rPr>
            <sz val="9"/>
            <rFont val="宋体"/>
            <family val="3"/>
            <charset val="134"/>
          </rPr>
          <t xml:space="preserve">
志愿者2.5
校级优秀团支部4
违停-1</t>
        </r>
      </text>
    </comment>
    <comment ref="O631" authorId="3">
      <text>
        <r>
          <rPr>
            <b/>
            <sz val="9"/>
            <rFont val="宋体"/>
            <family val="3"/>
            <charset val="134"/>
          </rPr>
          <t>Administrator:</t>
        </r>
        <r>
          <rPr>
            <sz val="9"/>
            <rFont val="宋体"/>
            <family val="3"/>
            <charset val="134"/>
          </rPr>
          <t xml:space="preserve">
学科竞赛校级二等奖，加8分</t>
        </r>
      </text>
    </comment>
    <comment ref="U631" authorId="3">
      <text>
        <r>
          <rPr>
            <b/>
            <sz val="9"/>
            <rFont val="宋体"/>
            <family val="3"/>
            <charset val="134"/>
          </rPr>
          <t>Administrator:</t>
        </r>
        <r>
          <rPr>
            <sz val="9"/>
            <rFont val="宋体"/>
            <family val="3"/>
            <charset val="134"/>
          </rPr>
          <t xml:space="preserve">
对应院级综合性比赛二等奖，加1.5分</t>
        </r>
      </text>
    </comment>
    <comment ref="F632" authorId="3">
      <text>
        <r>
          <rPr>
            <b/>
            <sz val="9"/>
            <rFont val="宋体"/>
            <family val="3"/>
            <charset val="134"/>
          </rPr>
          <t>Administrator:</t>
        </r>
        <r>
          <rPr>
            <sz val="9"/>
            <rFont val="宋体"/>
            <family val="3"/>
            <charset val="134"/>
          </rPr>
          <t xml:space="preserve">
志愿者0.25
校级优秀团支部4</t>
        </r>
      </text>
    </comment>
    <comment ref="F633" authorId="3">
      <text>
        <r>
          <rPr>
            <b/>
            <sz val="9"/>
            <rFont val="宋体"/>
            <family val="3"/>
            <charset val="134"/>
          </rPr>
          <t>Administrator:</t>
        </r>
        <r>
          <rPr>
            <sz val="9"/>
            <rFont val="宋体"/>
            <family val="3"/>
            <charset val="134"/>
          </rPr>
          <t xml:space="preserve">
志愿者4
文明寝室3
校级优秀团支部4</t>
        </r>
      </text>
    </comment>
    <comment ref="O633" authorId="3">
      <text>
        <r>
          <rPr>
            <b/>
            <sz val="9"/>
            <rFont val="宋体"/>
            <family val="3"/>
            <charset val="134"/>
          </rPr>
          <t>Administrator:</t>
        </r>
        <r>
          <rPr>
            <sz val="9"/>
            <rFont val="宋体"/>
            <family val="3"/>
            <charset val="134"/>
          </rPr>
          <t xml:space="preserve">
省级二等奖减去去年校级一等奖，15-10=5分
学科竞赛校级一等奖，加10分</t>
        </r>
      </text>
    </comment>
    <comment ref="U633" authorId="3">
      <text>
        <r>
          <rPr>
            <b/>
            <sz val="9"/>
            <rFont val="宋体"/>
            <family val="3"/>
            <charset val="134"/>
          </rPr>
          <t>Administrator:</t>
        </r>
        <r>
          <rPr>
            <sz val="9"/>
            <rFont val="宋体"/>
            <family val="3"/>
            <charset val="134"/>
          </rPr>
          <t xml:space="preserve">
参与分0.5</t>
        </r>
      </text>
    </comment>
    <comment ref="F634" authorId="6">
      <text>
        <r>
          <rPr>
            <b/>
            <sz val="9"/>
            <rFont val="宋体"/>
            <family val="3"/>
            <charset val="134"/>
          </rPr>
          <t>lenovo:</t>
        </r>
        <r>
          <rPr>
            <sz val="9"/>
            <rFont val="宋体"/>
            <family val="3"/>
            <charset val="134"/>
          </rPr>
          <t xml:space="preserve">
先进团支部+4分
文明寝室+3分
志愿服务+2.25分</t>
        </r>
      </text>
    </comment>
    <comment ref="M634" authorId="6">
      <text>
        <r>
          <rPr>
            <b/>
            <sz val="9"/>
            <rFont val="宋体"/>
            <family val="3"/>
            <charset val="134"/>
          </rPr>
          <t>lenovo:</t>
        </r>
        <r>
          <rPr>
            <sz val="9"/>
            <rFont val="宋体"/>
            <family val="3"/>
            <charset val="134"/>
          </rPr>
          <t xml:space="preserve">
结题成员+0.625
开题负责人+1.25
开题成员+0.625</t>
        </r>
      </text>
    </comment>
    <comment ref="O634" authorId="6">
      <text>
        <r>
          <rPr>
            <b/>
            <sz val="9"/>
            <rFont val="宋体"/>
            <family val="3"/>
            <charset val="134"/>
          </rPr>
          <t>lenovo:</t>
        </r>
        <r>
          <rPr>
            <sz val="9"/>
            <rFont val="宋体"/>
            <family val="3"/>
            <charset val="134"/>
          </rPr>
          <t xml:space="preserve">
师范技能大赛二等奖+8分</t>
        </r>
      </text>
    </comment>
    <comment ref="U634" authorId="6">
      <text>
        <r>
          <rPr>
            <b/>
            <sz val="9"/>
            <rFont val="宋体"/>
            <family val="3"/>
            <charset val="134"/>
          </rPr>
          <t>lenovo:</t>
        </r>
        <r>
          <rPr>
            <sz val="9"/>
            <rFont val="宋体"/>
            <family val="3"/>
            <charset val="134"/>
          </rPr>
          <t xml:space="preserve">
参与第一届“一起跳舞吧”舞蹈翻跳大赛+0.5分
参与《习近平与大学生朋友们》精读大赛+0.5分</t>
        </r>
      </text>
    </comment>
    <comment ref="F635" authorId="6">
      <text>
        <r>
          <rPr>
            <b/>
            <sz val="9"/>
            <rFont val="宋体"/>
            <family val="3"/>
            <charset val="134"/>
          </rPr>
          <t>lenovo:</t>
        </r>
        <r>
          <rPr>
            <sz val="9"/>
            <rFont val="宋体"/>
            <family val="3"/>
            <charset val="134"/>
          </rPr>
          <t xml:space="preserve">
志愿服务+3分
先进团支部+4分</t>
        </r>
      </text>
    </comment>
    <comment ref="M635" authorId="6">
      <text>
        <r>
          <rPr>
            <b/>
            <sz val="9"/>
            <rFont val="宋体"/>
            <family val="3"/>
            <charset val="134"/>
          </rPr>
          <t>lenovo:</t>
        </r>
        <r>
          <rPr>
            <sz val="9"/>
            <rFont val="宋体"/>
            <family val="3"/>
            <charset val="134"/>
          </rPr>
          <t xml:space="preserve">
开题负责人1.25分</t>
        </r>
      </text>
    </comment>
    <comment ref="O635" authorId="6">
      <text>
        <r>
          <rPr>
            <b/>
            <sz val="9"/>
            <rFont val="宋体"/>
            <family val="3"/>
            <charset val="134"/>
          </rPr>
          <t>lenovo:</t>
        </r>
        <r>
          <rPr>
            <sz val="9"/>
            <rFont val="宋体"/>
            <family val="3"/>
            <charset val="134"/>
          </rPr>
          <t xml:space="preserve">
教学技能大赛二等奖+8分</t>
        </r>
      </text>
    </comment>
    <comment ref="F636" authorId="6">
      <text>
        <r>
          <rPr>
            <b/>
            <sz val="9"/>
            <color rgb="FF000000"/>
            <rFont val="宋体"/>
            <family val="3"/>
            <charset val="134"/>
          </rPr>
          <t>lenovo:</t>
        </r>
        <r>
          <rPr>
            <sz val="9"/>
            <color rgb="FF000000"/>
            <rFont val="宋体"/>
            <family val="3"/>
            <charset val="134"/>
          </rPr>
          <t xml:space="preserve">
</t>
        </r>
        <r>
          <rPr>
            <sz val="9"/>
            <color rgb="FF000000"/>
            <rFont val="宋体"/>
            <family val="3"/>
            <charset val="134"/>
          </rPr>
          <t>先进团支部</t>
        </r>
        <r>
          <rPr>
            <sz val="9"/>
            <color rgb="FF000000"/>
            <rFont val="宋体"/>
            <family val="3"/>
            <charset val="134"/>
          </rPr>
          <t>+4</t>
        </r>
        <r>
          <rPr>
            <sz val="9"/>
            <color rgb="FF000000"/>
            <rFont val="宋体"/>
            <family val="3"/>
            <charset val="134"/>
          </rPr>
          <t>分</t>
        </r>
        <r>
          <rPr>
            <sz val="9"/>
            <color rgb="FF000000"/>
            <rFont val="宋体"/>
            <family val="3"/>
            <charset val="134"/>
          </rPr>
          <t xml:space="preserve">
</t>
        </r>
        <r>
          <rPr>
            <sz val="9"/>
            <color rgb="FF000000"/>
            <rFont val="宋体"/>
            <family val="3"/>
            <charset val="134"/>
          </rPr>
          <t>文明寝室</t>
        </r>
        <r>
          <rPr>
            <sz val="9"/>
            <color rgb="FF000000"/>
            <rFont val="宋体"/>
            <family val="3"/>
            <charset val="134"/>
          </rPr>
          <t>+3</t>
        </r>
        <r>
          <rPr>
            <sz val="9"/>
            <color rgb="FF000000"/>
            <rFont val="宋体"/>
            <family val="3"/>
            <charset val="134"/>
          </rPr>
          <t>分</t>
        </r>
        <r>
          <rPr>
            <sz val="9"/>
            <color rgb="FF000000"/>
            <rFont val="宋体"/>
            <family val="3"/>
            <charset val="134"/>
          </rPr>
          <t xml:space="preserve">
</t>
        </r>
        <r>
          <rPr>
            <sz val="9"/>
            <color rgb="FF000000"/>
            <rFont val="宋体"/>
            <family val="3"/>
            <charset val="134"/>
          </rPr>
          <t>志愿服务</t>
        </r>
        <r>
          <rPr>
            <sz val="9"/>
            <color rgb="FF000000"/>
            <rFont val="宋体"/>
            <family val="3"/>
            <charset val="134"/>
          </rPr>
          <t>+2.625</t>
        </r>
        <r>
          <rPr>
            <sz val="9"/>
            <color rgb="FF000000"/>
            <rFont val="宋体"/>
            <family val="3"/>
            <charset val="134"/>
          </rPr>
          <t>分</t>
        </r>
      </text>
    </comment>
    <comment ref="M636" authorId="6">
      <text>
        <r>
          <rPr>
            <b/>
            <sz val="9"/>
            <rFont val="宋体"/>
            <family val="3"/>
            <charset val="134"/>
          </rPr>
          <t>lenovo:</t>
        </r>
        <r>
          <rPr>
            <sz val="9"/>
            <rFont val="宋体"/>
            <family val="3"/>
            <charset val="134"/>
          </rPr>
          <t xml:space="preserve">
结题负责人+1.25分
开题成员+0.625分</t>
        </r>
      </text>
    </comment>
    <comment ref="N636" authorId="6">
      <text>
        <r>
          <rPr>
            <b/>
            <sz val="9"/>
            <rFont val="宋体"/>
            <family val="3"/>
            <charset val="134"/>
          </rPr>
          <t>lenovo:</t>
        </r>
        <r>
          <rPr>
            <sz val="9"/>
            <rFont val="宋体"/>
            <family val="3"/>
            <charset val="134"/>
          </rPr>
          <t xml:space="preserve">
化学教育（中英文）一作+20分</t>
        </r>
      </text>
    </comment>
    <comment ref="U636" authorId="6">
      <text>
        <r>
          <rPr>
            <b/>
            <sz val="9"/>
            <rFont val="宋体"/>
            <family val="3"/>
            <charset val="134"/>
          </rPr>
          <t>lenovo:</t>
        </r>
        <r>
          <rPr>
            <sz val="9"/>
            <rFont val="宋体"/>
            <family val="3"/>
            <charset val="134"/>
          </rPr>
          <t xml:space="preserve">
元宵节摄影绘画书法大赛绘画组优胜奖+0.5分</t>
        </r>
      </text>
    </comment>
    <comment ref="F637" authorId="6">
      <text>
        <r>
          <rPr>
            <b/>
            <sz val="9"/>
            <rFont val="宋体"/>
            <family val="3"/>
            <charset val="134"/>
          </rPr>
          <t>lenovo:</t>
        </r>
        <r>
          <rPr>
            <sz val="9"/>
            <rFont val="宋体"/>
            <family val="3"/>
            <charset val="134"/>
          </rPr>
          <t xml:space="preserve">
志愿服务+4分
组织委员考核优秀+6分
文明寝室+3分
院优干+4分
先进团支部+4分</t>
        </r>
      </text>
    </comment>
    <comment ref="M637" authorId="6">
      <text>
        <r>
          <rPr>
            <b/>
            <sz val="9"/>
            <rFont val="宋体"/>
            <family val="3"/>
            <charset val="134"/>
          </rPr>
          <t>lenovo:</t>
        </r>
        <r>
          <rPr>
            <sz val="9"/>
            <rFont val="宋体"/>
            <family val="3"/>
            <charset val="134"/>
          </rPr>
          <t xml:space="preserve">
开题成员+0.625
开题负责人+1.25
结题成员+0.625</t>
        </r>
      </text>
    </comment>
    <comment ref="U637" authorId="6">
      <text>
        <r>
          <rPr>
            <b/>
            <sz val="9"/>
            <rFont val="宋体"/>
            <family val="3"/>
            <charset val="134"/>
          </rPr>
          <t>lenovo:</t>
        </r>
        <r>
          <rPr>
            <sz val="9"/>
            <rFont val="宋体"/>
            <family val="3"/>
            <charset val="134"/>
          </rPr>
          <t xml:space="preserve">
党员先锋岗优秀个人+1.5分
参加微团课大赛+0.5分
参加明信片设计大赛+0.5分</t>
        </r>
      </text>
    </comment>
    <comment ref="F638" authorId="6">
      <text>
        <r>
          <rPr>
            <b/>
            <sz val="9"/>
            <rFont val="宋体"/>
            <family val="3"/>
            <charset val="134"/>
          </rPr>
          <t>lenovo:</t>
        </r>
        <r>
          <rPr>
            <sz val="9"/>
            <rFont val="宋体"/>
            <family val="3"/>
            <charset val="134"/>
          </rPr>
          <t xml:space="preserve">
先进团支部+4分
志愿服务+2.25分</t>
        </r>
      </text>
    </comment>
    <comment ref="F639" authorId="6">
      <text>
        <r>
          <rPr>
            <b/>
            <sz val="9"/>
            <rFont val="宋体"/>
            <family val="3"/>
            <charset val="134"/>
          </rPr>
          <t>lenovo:</t>
        </r>
        <r>
          <rPr>
            <sz val="9"/>
            <rFont val="宋体"/>
            <family val="3"/>
            <charset val="134"/>
          </rPr>
          <t xml:space="preserve">
志愿服务—1分
先进团支部+4分</t>
        </r>
      </text>
    </comment>
    <comment ref="M639" authorId="6">
      <text>
        <r>
          <rPr>
            <b/>
            <sz val="9"/>
            <rFont val="宋体"/>
            <family val="3"/>
            <charset val="134"/>
          </rPr>
          <t>lenovo:</t>
        </r>
        <r>
          <rPr>
            <sz val="9"/>
            <rFont val="宋体"/>
            <family val="3"/>
            <charset val="134"/>
          </rPr>
          <t xml:space="preserve">
开题负责人+1.25分
开题成员+0.625分</t>
        </r>
      </text>
    </comment>
    <comment ref="O639" authorId="6">
      <text>
        <r>
          <rPr>
            <b/>
            <sz val="9"/>
            <rFont val="宋体"/>
            <family val="3"/>
            <charset val="134"/>
          </rPr>
          <t>lenovo:</t>
        </r>
        <r>
          <rPr>
            <sz val="9"/>
            <rFont val="宋体"/>
            <family val="3"/>
            <charset val="134"/>
          </rPr>
          <t xml:space="preserve">
教学技能大赛一等奖+10分</t>
        </r>
      </text>
    </comment>
    <comment ref="F640" authorId="6">
      <text>
        <r>
          <rPr>
            <b/>
            <sz val="9"/>
            <rFont val="宋体"/>
            <family val="3"/>
            <charset val="134"/>
          </rPr>
          <t>lenovo:</t>
        </r>
        <r>
          <rPr>
            <sz val="9"/>
            <rFont val="宋体"/>
            <family val="3"/>
            <charset val="134"/>
          </rPr>
          <t xml:space="preserve">
先进团支部+4分
志愿服务+2.25分</t>
        </r>
      </text>
    </comment>
    <comment ref="F641" authorId="6">
      <text>
        <r>
          <rPr>
            <b/>
            <sz val="9"/>
            <rFont val="宋体"/>
            <family val="3"/>
            <charset val="134"/>
          </rPr>
          <t>lenovo:</t>
        </r>
        <r>
          <rPr>
            <sz val="9"/>
            <rFont val="宋体"/>
            <family val="3"/>
            <charset val="134"/>
          </rPr>
          <t xml:space="preserve">
先进团支部+4分
志愿服务+4分</t>
        </r>
      </text>
    </comment>
    <comment ref="M641" authorId="6">
      <text>
        <r>
          <rPr>
            <b/>
            <sz val="9"/>
            <rFont val="宋体"/>
            <family val="3"/>
            <charset val="134"/>
          </rPr>
          <t>lenovo:</t>
        </r>
        <r>
          <rPr>
            <sz val="9"/>
            <rFont val="宋体"/>
            <family val="3"/>
            <charset val="134"/>
          </rPr>
          <t xml:space="preserve">
厅级立项负责人+5分
开题成员+0.625</t>
        </r>
      </text>
    </comment>
    <comment ref="O641" authorId="6">
      <text>
        <r>
          <rPr>
            <b/>
            <sz val="9"/>
            <rFont val="宋体"/>
            <family val="3"/>
            <charset val="134"/>
          </rPr>
          <t>lenovo:</t>
        </r>
        <r>
          <rPr>
            <sz val="9"/>
            <rFont val="宋体"/>
            <family val="3"/>
            <charset val="134"/>
          </rPr>
          <t xml:space="preserve">
教学技能大赛二等奖+8分</t>
        </r>
      </text>
    </comment>
    <comment ref="U641" authorId="6">
      <text>
        <r>
          <rPr>
            <b/>
            <sz val="9"/>
            <rFont val="宋体"/>
            <family val="3"/>
            <charset val="134"/>
          </rPr>
          <t>lenovo:</t>
        </r>
        <r>
          <rPr>
            <sz val="9"/>
            <rFont val="宋体"/>
            <family val="3"/>
            <charset val="134"/>
          </rPr>
          <t xml:space="preserve">
篮球赛+1分</t>
        </r>
      </text>
    </comment>
    <comment ref="F642" authorId="6">
      <text>
        <r>
          <rPr>
            <b/>
            <sz val="9"/>
            <rFont val="宋体"/>
            <family val="3"/>
            <charset val="134"/>
          </rPr>
          <t>lenovo:</t>
        </r>
        <r>
          <rPr>
            <sz val="9"/>
            <rFont val="宋体"/>
            <family val="3"/>
            <charset val="134"/>
          </rPr>
          <t xml:space="preserve">
志愿服务+2.25分
先进团支部+4分
违停—1分</t>
        </r>
      </text>
    </comment>
    <comment ref="F643" authorId="6">
      <text>
        <r>
          <rPr>
            <b/>
            <sz val="9"/>
            <rFont val="宋体"/>
            <family val="3"/>
            <charset val="134"/>
          </rPr>
          <t>lenovo:</t>
        </r>
        <r>
          <rPr>
            <sz val="9"/>
            <rFont val="宋体"/>
            <family val="3"/>
            <charset val="134"/>
          </rPr>
          <t xml:space="preserve">
先进团支部+4分
志愿服务+2.5分</t>
        </r>
      </text>
    </comment>
  </commentList>
</comments>
</file>

<file path=xl/sharedStrings.xml><?xml version="1.0" encoding="utf-8"?>
<sst xmlns="http://schemas.openxmlformats.org/spreadsheetml/2006/main" count="2587" uniqueCount="1343">
  <si>
    <t>(2021-2022学年)</t>
    <phoneticPr fontId="3" type="noConversion"/>
  </si>
  <si>
    <t xml:space="preserve">学院 （公章）：                                                                                    </t>
  </si>
  <si>
    <t>姓名</t>
  </si>
  <si>
    <t>学号</t>
  </si>
  <si>
    <t>年级</t>
  </si>
  <si>
    <t>专业</t>
  </si>
  <si>
    <t>德育模块</t>
  </si>
  <si>
    <t>智育模块</t>
  </si>
  <si>
    <t>素质拓展模块</t>
  </si>
  <si>
    <t>综合成绩</t>
  </si>
  <si>
    <t>同年级同专业排名</t>
  </si>
  <si>
    <t>同年级同专业人数</t>
  </si>
  <si>
    <t>排名百分比</t>
  </si>
  <si>
    <t>基本分50分</t>
  </si>
  <si>
    <t>加减分</t>
  </si>
  <si>
    <t>本人德育分</t>
  </si>
  <si>
    <t>德育分最大值</t>
  </si>
  <si>
    <t>德育分</t>
  </si>
  <si>
    <t>本人成绩分</t>
  </si>
  <si>
    <t>成绩分最大值</t>
  </si>
  <si>
    <t>成绩分</t>
  </si>
  <si>
    <t>科研项目分</t>
  </si>
  <si>
    <t>科研成果分</t>
  </si>
  <si>
    <t>学科竞赛分</t>
  </si>
  <si>
    <t>本人科研分</t>
  </si>
  <si>
    <t>科研分最大值</t>
  </si>
  <si>
    <t>科研分</t>
  </si>
  <si>
    <t>智育分</t>
  </si>
  <si>
    <t>基本分  30分</t>
  </si>
  <si>
    <t>本人素质拓展分</t>
  </si>
  <si>
    <t>素质拓展分最大值</t>
  </si>
  <si>
    <t>素质拓展分</t>
  </si>
  <si>
    <t>江欢</t>
  </si>
  <si>
    <t>201810100001</t>
  </si>
  <si>
    <t>2018级博士班</t>
    <phoneticPr fontId="3" type="noConversion"/>
  </si>
  <si>
    <t>高等教育学</t>
  </si>
  <si>
    <t>杨修平</t>
  </si>
  <si>
    <t>201910100001</t>
  </si>
  <si>
    <t>比较教育学</t>
  </si>
  <si>
    <t>毛锡龙</t>
  </si>
  <si>
    <t>201910100002</t>
  </si>
  <si>
    <t>石倩</t>
  </si>
  <si>
    <t>201910100003</t>
  </si>
  <si>
    <t>杨世昇</t>
  </si>
  <si>
    <t>201910100004</t>
  </si>
  <si>
    <t>薛长凤</t>
  </si>
  <si>
    <t>201910100006</t>
  </si>
  <si>
    <t>朱晨曦</t>
  </si>
  <si>
    <t>201910100007</t>
  </si>
  <si>
    <t>王换芳</t>
  </si>
  <si>
    <t>201910100008</t>
  </si>
  <si>
    <t>教师教育</t>
  </si>
  <si>
    <t>葛亚波</t>
  </si>
  <si>
    <t>201910100009</t>
  </si>
  <si>
    <t>吴茵荷</t>
  </si>
  <si>
    <t>201910100010</t>
  </si>
  <si>
    <t>于莎</t>
  </si>
  <si>
    <t>201910100011</t>
  </si>
  <si>
    <t>张小飞</t>
  </si>
  <si>
    <t>201910100013</t>
  </si>
  <si>
    <t>教育学原理</t>
  </si>
  <si>
    <t>肖昕</t>
  </si>
  <si>
    <t>201910100014</t>
  </si>
  <si>
    <t>郭仕</t>
  </si>
  <si>
    <t>201910100015</t>
  </si>
  <si>
    <t>敖峰</t>
  </si>
  <si>
    <t>201910100016</t>
  </si>
  <si>
    <t>夏伟</t>
  </si>
  <si>
    <t>201910100017</t>
  </si>
  <si>
    <t>王果</t>
  </si>
  <si>
    <t>201910100018</t>
  </si>
  <si>
    <t>余丽丽</t>
  </si>
  <si>
    <t>201910100019</t>
  </si>
  <si>
    <t>课程与教学论</t>
  </si>
  <si>
    <t>周卫萍</t>
  </si>
  <si>
    <t>201910100020</t>
  </si>
  <si>
    <t>马俊海</t>
  </si>
  <si>
    <t>201910100021</t>
  </si>
  <si>
    <t>王春生</t>
  </si>
  <si>
    <t>201910100023</t>
  </si>
  <si>
    <t>心理学</t>
  </si>
  <si>
    <t>蔺姝玮</t>
  </si>
  <si>
    <t>201910100024</t>
  </si>
  <si>
    <t>教育心理学</t>
  </si>
  <si>
    <t>邵雨婷</t>
  </si>
  <si>
    <t>201910100025</t>
  </si>
  <si>
    <t>陆春雷</t>
  </si>
  <si>
    <t>201910100026</t>
  </si>
  <si>
    <t>社会心理学</t>
  </si>
  <si>
    <t>曹柠梦</t>
  </si>
  <si>
    <t>201910100027</t>
  </si>
  <si>
    <t>陈清森</t>
  </si>
  <si>
    <t>201915100011</t>
  </si>
  <si>
    <t>教育领导与管理</t>
  </si>
  <si>
    <t>许红星</t>
  </si>
  <si>
    <t>201915100012</t>
  </si>
  <si>
    <t>吴芳芳</t>
  </si>
  <si>
    <t>201915100019</t>
  </si>
  <si>
    <t>学校课程与教学</t>
  </si>
  <si>
    <t>刘娜</t>
  </si>
  <si>
    <t>201915100020</t>
  </si>
  <si>
    <t>刘伟</t>
  </si>
  <si>
    <t>202010100003</t>
  </si>
  <si>
    <t>陈立娟</t>
  </si>
  <si>
    <t>202010100004</t>
  </si>
  <si>
    <t>阴露华</t>
  </si>
  <si>
    <t>202010100005</t>
  </si>
  <si>
    <t>李洋洋</t>
  </si>
  <si>
    <t>202010100006</t>
  </si>
  <si>
    <t>姜媛媛</t>
  </si>
  <si>
    <t>202010100007</t>
  </si>
  <si>
    <t>施瑞</t>
  </si>
  <si>
    <t>202010100008</t>
  </si>
  <si>
    <t>张雯</t>
  </si>
  <si>
    <t>202010100009</t>
  </si>
  <si>
    <t>程媛媛</t>
  </si>
  <si>
    <t>202010100010</t>
  </si>
  <si>
    <t>吴舒洁</t>
  </si>
  <si>
    <t>202010100011</t>
  </si>
  <si>
    <t>李银蝶</t>
  </si>
  <si>
    <t>202010100012</t>
  </si>
  <si>
    <t>沈亚飞</t>
  </si>
  <si>
    <t>202010100013</t>
  </si>
  <si>
    <t>田丽君</t>
  </si>
  <si>
    <t>202010100014</t>
  </si>
  <si>
    <t>教育学</t>
  </si>
  <si>
    <t>江漂</t>
  </si>
  <si>
    <t>202010100015</t>
  </si>
  <si>
    <t>安珍妮</t>
  </si>
  <si>
    <t>202010100016</t>
  </si>
  <si>
    <t>陈倩倩</t>
  </si>
  <si>
    <t>202010100017</t>
  </si>
  <si>
    <t>张琳捷</t>
  </si>
  <si>
    <t>202010100018</t>
  </si>
  <si>
    <t>侯明迪</t>
  </si>
  <si>
    <t>202010100019</t>
  </si>
  <si>
    <t>赵文竹</t>
  </si>
  <si>
    <t>202010100020</t>
  </si>
  <si>
    <t>廖园园</t>
  </si>
  <si>
    <t>202010100021</t>
  </si>
  <si>
    <t>代正群</t>
  </si>
  <si>
    <t>202010100022</t>
  </si>
  <si>
    <t>贺凯杰</t>
  </si>
  <si>
    <t>202010100023</t>
  </si>
  <si>
    <t>郭云瑶</t>
  </si>
  <si>
    <t>202010100024</t>
  </si>
  <si>
    <t>施佳</t>
  </si>
  <si>
    <t>202010100025</t>
  </si>
  <si>
    <t>肖威龙</t>
  </si>
  <si>
    <t>202010100026</t>
  </si>
  <si>
    <t>李新伟</t>
  </si>
  <si>
    <t>202010100027</t>
  </si>
  <si>
    <t>万思敏</t>
  </si>
  <si>
    <t>202010100028</t>
  </si>
  <si>
    <t>郑峥</t>
  </si>
  <si>
    <t>202010100029</t>
  </si>
  <si>
    <t>苏佳佳</t>
  </si>
  <si>
    <t>202010100030</t>
  </si>
  <si>
    <t>任梓荣</t>
  </si>
  <si>
    <t>202010100031</t>
  </si>
  <si>
    <t>杨中伟</t>
  </si>
  <si>
    <t>胡志奎</t>
  </si>
  <si>
    <t>陈永斌</t>
  </si>
  <si>
    <t>吴玲</t>
  </si>
  <si>
    <t>应裕</t>
  </si>
  <si>
    <t>202020200134</t>
  </si>
  <si>
    <t>郑蓓蕾</t>
  </si>
  <si>
    <t>202020200135</t>
  </si>
  <si>
    <t>赵玉辉</t>
  </si>
  <si>
    <t>202020200136</t>
  </si>
  <si>
    <t>陈金君</t>
  </si>
  <si>
    <t>202020200137</t>
  </si>
  <si>
    <t>张悦</t>
  </si>
  <si>
    <t>202020200138</t>
  </si>
  <si>
    <t>周恒</t>
  </si>
  <si>
    <t>202020200139</t>
  </si>
  <si>
    <t>范若蒙</t>
  </si>
  <si>
    <t>202020200140</t>
  </si>
  <si>
    <t>张晓坤</t>
  </si>
  <si>
    <t>202020200141</t>
  </si>
  <si>
    <t>项于晴</t>
  </si>
  <si>
    <t>202020200142</t>
    <phoneticPr fontId="3" type="noConversion"/>
  </si>
  <si>
    <t>课程与教学论</t>
    <phoneticPr fontId="3" type="noConversion"/>
  </si>
  <si>
    <t>胡贝贝</t>
  </si>
  <si>
    <t>202020200143</t>
    <phoneticPr fontId="3" type="noConversion"/>
  </si>
  <si>
    <t>陈康</t>
  </si>
  <si>
    <t>202020200144</t>
    <phoneticPr fontId="3" type="noConversion"/>
  </si>
  <si>
    <t>粟蝶</t>
  </si>
  <si>
    <t>202020200145</t>
    <phoneticPr fontId="3" type="noConversion"/>
  </si>
  <si>
    <t>干依能</t>
  </si>
  <si>
    <t>202020200146</t>
    <phoneticPr fontId="3" type="noConversion"/>
  </si>
  <si>
    <t>周鑫</t>
  </si>
  <si>
    <t>202020200147</t>
    <phoneticPr fontId="3" type="noConversion"/>
  </si>
  <si>
    <t>高源</t>
  </si>
  <si>
    <t>202020200148</t>
    <phoneticPr fontId="3" type="noConversion"/>
  </si>
  <si>
    <t>刘健坤</t>
  </si>
  <si>
    <t>202020200149</t>
    <phoneticPr fontId="3" type="noConversion"/>
  </si>
  <si>
    <t>刘果</t>
  </si>
  <si>
    <t>202020200150</t>
    <phoneticPr fontId="3" type="noConversion"/>
  </si>
  <si>
    <t>叶姝滢</t>
  </si>
  <si>
    <t>202020200151</t>
    <phoneticPr fontId="3" type="noConversion"/>
  </si>
  <si>
    <t>刘妍</t>
  </si>
  <si>
    <t>202020200152</t>
    <phoneticPr fontId="3" type="noConversion"/>
  </si>
  <si>
    <t>沈世玉</t>
  </si>
  <si>
    <t>202020200153</t>
    <phoneticPr fontId="3" type="noConversion"/>
  </si>
  <si>
    <t>俞雪婷</t>
  </si>
  <si>
    <t>202020200154</t>
    <phoneticPr fontId="3" type="noConversion"/>
  </si>
  <si>
    <t>郜琳琳</t>
  </si>
  <si>
    <t>202020200155</t>
    <phoneticPr fontId="3" type="noConversion"/>
  </si>
  <si>
    <t>王盼</t>
  </si>
  <si>
    <t>202020200156</t>
    <phoneticPr fontId="3" type="noConversion"/>
  </si>
  <si>
    <t>张永峰</t>
  </si>
  <si>
    <t>202020200157</t>
    <phoneticPr fontId="3" type="noConversion"/>
  </si>
  <si>
    <t>周璐</t>
    <phoneticPr fontId="3" type="noConversion"/>
  </si>
  <si>
    <t>202020200159</t>
    <phoneticPr fontId="3" type="noConversion"/>
  </si>
  <si>
    <t>侯丹丹</t>
  </si>
  <si>
    <t>202020200161</t>
  </si>
  <si>
    <t>教育史</t>
  </si>
  <si>
    <t>高梓柔</t>
  </si>
  <si>
    <t>202020200162</t>
  </si>
  <si>
    <t>奚文燕</t>
  </si>
  <si>
    <t>202020200163</t>
  </si>
  <si>
    <t>刘梦婷</t>
  </si>
  <si>
    <t>202020200164</t>
  </si>
  <si>
    <t>于倩凡</t>
  </si>
  <si>
    <t>202020200166</t>
  </si>
  <si>
    <t>韩铭坤</t>
  </si>
  <si>
    <t>202020200167</t>
  </si>
  <si>
    <t>亓爽</t>
  </si>
  <si>
    <t>202020200168</t>
  </si>
  <si>
    <t>胡蓓</t>
  </si>
  <si>
    <t>202020200169</t>
  </si>
  <si>
    <t>朱怡锦</t>
  </si>
  <si>
    <t>202020200170</t>
  </si>
  <si>
    <t>徐艳青</t>
  </si>
  <si>
    <t>202020200171</t>
  </si>
  <si>
    <t>尹媛</t>
  </si>
  <si>
    <t>202020200172</t>
  </si>
  <si>
    <t>周惠玲</t>
  </si>
  <si>
    <t>202020200173</t>
  </si>
  <si>
    <t>李婧雯</t>
  </si>
  <si>
    <t>202020200174</t>
  </si>
  <si>
    <t>李扬眉</t>
  </si>
  <si>
    <t>202020200175</t>
  </si>
  <si>
    <t>孟繁文</t>
  </si>
  <si>
    <t>202020200195</t>
  </si>
  <si>
    <t>帅怡莹</t>
  </si>
  <si>
    <t>202020200196</t>
  </si>
  <si>
    <t>刘佳玲</t>
  </si>
  <si>
    <t>202020200197</t>
  </si>
  <si>
    <t>黄洁</t>
  </si>
  <si>
    <t>202020200199</t>
  </si>
  <si>
    <t>陈怡</t>
  </si>
  <si>
    <t>202020200200</t>
  </si>
  <si>
    <t>曾艳萍</t>
  </si>
  <si>
    <t>202020200201</t>
  </si>
  <si>
    <t>徐鑫</t>
  </si>
  <si>
    <t>202020200202</t>
  </si>
  <si>
    <t>朱浩楠</t>
  </si>
  <si>
    <t>202020200203</t>
  </si>
  <si>
    <t>潘巧丽</t>
  </si>
  <si>
    <t>202020200204</t>
  </si>
  <si>
    <t>成人教育学</t>
  </si>
  <si>
    <t>肖鸿月</t>
  </si>
  <si>
    <t>202020200205</t>
  </si>
  <si>
    <t>罗梦佳</t>
  </si>
  <si>
    <t>202020200206</t>
  </si>
  <si>
    <t>刘亚斐</t>
  </si>
  <si>
    <t>202020200207</t>
  </si>
  <si>
    <t>曾心凌</t>
  </si>
  <si>
    <t>202020200208</t>
  </si>
  <si>
    <t>孙誉迪</t>
    <phoneticPr fontId="3" type="noConversion"/>
  </si>
  <si>
    <t>教师教育</t>
    <phoneticPr fontId="3" type="noConversion"/>
  </si>
  <si>
    <t>潘连娣</t>
    <phoneticPr fontId="3" type="noConversion"/>
  </si>
  <si>
    <t>刘冀华</t>
    <phoneticPr fontId="3" type="noConversion"/>
  </si>
  <si>
    <t>时昊昱</t>
    <phoneticPr fontId="3" type="noConversion"/>
  </si>
  <si>
    <t>楚婷</t>
    <phoneticPr fontId="3" type="noConversion"/>
  </si>
  <si>
    <t>段玉静</t>
    <phoneticPr fontId="3" type="noConversion"/>
  </si>
  <si>
    <t>谢玥娜</t>
    <phoneticPr fontId="3" type="noConversion"/>
  </si>
  <si>
    <t>伍纯</t>
    <phoneticPr fontId="3" type="noConversion"/>
  </si>
  <si>
    <t>202020201042</t>
    <phoneticPr fontId="3" type="noConversion"/>
  </si>
  <si>
    <t>教育经济与管理</t>
    <phoneticPr fontId="3" type="noConversion"/>
  </si>
  <si>
    <t>王清华</t>
    <phoneticPr fontId="3" type="noConversion"/>
  </si>
  <si>
    <t>202020201043</t>
    <phoneticPr fontId="3" type="noConversion"/>
  </si>
  <si>
    <t>教育经济与管理</t>
  </si>
  <si>
    <t>徐浩天</t>
  </si>
  <si>
    <t>202020201044</t>
  </si>
  <si>
    <t>陈雅芳</t>
  </si>
  <si>
    <t>202020201045</t>
  </si>
  <si>
    <t>肖红杰</t>
  </si>
  <si>
    <t>202020201046</t>
  </si>
  <si>
    <t>黄恒</t>
    <phoneticPr fontId="3" type="noConversion"/>
  </si>
  <si>
    <t>202020201047</t>
    <phoneticPr fontId="3" type="noConversion"/>
  </si>
  <si>
    <t>程一可</t>
  </si>
  <si>
    <t>202020201048</t>
  </si>
  <si>
    <t>刘馥达</t>
    <phoneticPr fontId="3" type="noConversion"/>
  </si>
  <si>
    <t>202020200158</t>
    <phoneticPr fontId="3" type="noConversion"/>
  </si>
  <si>
    <t>2020级</t>
    <phoneticPr fontId="3" type="noConversion"/>
  </si>
  <si>
    <t>张雨洁</t>
  </si>
  <si>
    <t>202020200165</t>
  </si>
  <si>
    <t>江璐</t>
  </si>
  <si>
    <t>202020200198</t>
  </si>
  <si>
    <t>硕博连读，不参与排名</t>
    <phoneticPr fontId="2" type="noConversion"/>
  </si>
  <si>
    <t>202020200231</t>
  </si>
  <si>
    <t>熊钊</t>
  </si>
  <si>
    <t>基础心理学</t>
  </si>
  <si>
    <t>202020200232</t>
  </si>
  <si>
    <t>郑慧婧</t>
  </si>
  <si>
    <t>202020200234</t>
  </si>
  <si>
    <t>林莲</t>
  </si>
  <si>
    <t>202020200235</t>
  </si>
  <si>
    <t>金一豪</t>
  </si>
  <si>
    <t>202020200236</t>
  </si>
  <si>
    <t>李箐</t>
  </si>
  <si>
    <t>202020200237</t>
  </si>
  <si>
    <t>施扬</t>
  </si>
  <si>
    <t>202020200238</t>
  </si>
  <si>
    <t>王杏圆</t>
  </si>
  <si>
    <t>202020200239</t>
  </si>
  <si>
    <t>赵凡瑜</t>
  </si>
  <si>
    <t>202020200240</t>
  </si>
  <si>
    <t>王振梁</t>
  </si>
  <si>
    <t>202020200242</t>
  </si>
  <si>
    <t>汪礼玉</t>
  </si>
  <si>
    <t>202020200243</t>
  </si>
  <si>
    <t>张宝元</t>
  </si>
  <si>
    <t>202020200244</t>
  </si>
  <si>
    <t>石政</t>
  </si>
  <si>
    <t>202020200245</t>
  </si>
  <si>
    <t>吴元春</t>
  </si>
  <si>
    <t>202020200247</t>
  </si>
  <si>
    <t>陆信贺</t>
  </si>
  <si>
    <t>202020200248</t>
  </si>
  <si>
    <t>唐榕徽</t>
  </si>
  <si>
    <t>202020200249</t>
  </si>
  <si>
    <t>陈振</t>
  </si>
  <si>
    <t>202020200250</t>
  </si>
  <si>
    <t>高艳艳</t>
  </si>
  <si>
    <t>202020200251</t>
  </si>
  <si>
    <t>王梦玲</t>
  </si>
  <si>
    <t>202020200252</t>
  </si>
  <si>
    <t>马琳</t>
  </si>
  <si>
    <t>202020200246</t>
  </si>
  <si>
    <t>202020200253</t>
  </si>
  <si>
    <t>陆人杰</t>
  </si>
  <si>
    <t>发展心理学</t>
  </si>
  <si>
    <t>202020200254</t>
  </si>
  <si>
    <t>祝吴静</t>
  </si>
  <si>
    <t>202020200255</t>
  </si>
  <si>
    <t>张锦俊</t>
  </si>
  <si>
    <t>202020200256</t>
  </si>
  <si>
    <t>刘婷</t>
  </si>
  <si>
    <t>202020200257</t>
  </si>
  <si>
    <t>向丽雅</t>
  </si>
  <si>
    <t>202020200258</t>
  </si>
  <si>
    <t>王梦雅</t>
  </si>
  <si>
    <t>202020200259</t>
  </si>
  <si>
    <t>苏胜</t>
  </si>
  <si>
    <t>202020200260</t>
  </si>
  <si>
    <t>李玉枝</t>
  </si>
  <si>
    <t>202020200261</t>
  </si>
  <si>
    <t>王双</t>
  </si>
  <si>
    <t>202020200262</t>
  </si>
  <si>
    <t>陈宏</t>
  </si>
  <si>
    <t>202020200263</t>
  </si>
  <si>
    <t>朱晨飞</t>
  </si>
  <si>
    <t>202020200264</t>
  </si>
  <si>
    <t>宋省成</t>
  </si>
  <si>
    <t>202020200265</t>
  </si>
  <si>
    <t>刘耀辉</t>
  </si>
  <si>
    <t>202020200266</t>
  </si>
  <si>
    <t>张宇晗</t>
  </si>
  <si>
    <t>202020200267</t>
  </si>
  <si>
    <t>黎卓承</t>
  </si>
  <si>
    <t>202020200268</t>
  </si>
  <si>
    <t>张翔宇</t>
  </si>
  <si>
    <t>202020200269</t>
  </si>
  <si>
    <t>李如冰</t>
  </si>
  <si>
    <t>202020200270</t>
  </si>
  <si>
    <t>陈瑞琪</t>
  </si>
  <si>
    <t>202020200271</t>
  </si>
  <si>
    <t>周雨豪</t>
  </si>
  <si>
    <t>202020200272</t>
  </si>
  <si>
    <t>夏莲香</t>
  </si>
  <si>
    <t>201920200211</t>
    <phoneticPr fontId="14" type="noConversion"/>
  </si>
  <si>
    <t>唐昕</t>
  </si>
  <si>
    <t>应用心理学</t>
  </si>
  <si>
    <t>202020200280</t>
  </si>
  <si>
    <t>谭德琴</t>
  </si>
  <si>
    <t>202020200281</t>
  </si>
  <si>
    <t>朱殷睿</t>
  </si>
  <si>
    <t>202020200282</t>
  </si>
  <si>
    <t>刘小煊</t>
  </si>
  <si>
    <t>202020200283</t>
  </si>
  <si>
    <t>缪润润</t>
  </si>
  <si>
    <t>202020200284</t>
  </si>
  <si>
    <t>童妤</t>
  </si>
  <si>
    <t>202020200285</t>
  </si>
  <si>
    <t>黄利</t>
  </si>
  <si>
    <t>202020200287</t>
  </si>
  <si>
    <t>陈细斌</t>
  </si>
  <si>
    <t>202020200288</t>
  </si>
  <si>
    <t>范丽婷</t>
  </si>
  <si>
    <t>202020200289</t>
  </si>
  <si>
    <t>刘雨婷</t>
  </si>
  <si>
    <t>202020200290</t>
  </si>
  <si>
    <t>许杭琪</t>
  </si>
  <si>
    <t>202020200291</t>
  </si>
  <si>
    <t>胡素</t>
  </si>
  <si>
    <t>202020200292</t>
  </si>
  <si>
    <t>宫子恩</t>
  </si>
  <si>
    <t>202020200293</t>
  </si>
  <si>
    <t>夏芳芳</t>
  </si>
  <si>
    <t>202020200294</t>
  </si>
  <si>
    <t>袁志帆</t>
  </si>
  <si>
    <t>202020200295</t>
  </si>
  <si>
    <t>符策柏</t>
  </si>
  <si>
    <t>202020200296</t>
  </si>
  <si>
    <t>徐慧颖</t>
  </si>
  <si>
    <t>202020200297</t>
  </si>
  <si>
    <t>王嘉欣</t>
  </si>
  <si>
    <t>202020200298</t>
  </si>
  <si>
    <t>徐倩倩</t>
  </si>
  <si>
    <t>202020200299</t>
  </si>
  <si>
    <t>竺颖华</t>
  </si>
  <si>
    <t>202020200300</t>
  </si>
  <si>
    <t>文建洁</t>
  </si>
  <si>
    <t>202020200013</t>
    <phoneticPr fontId="16" type="noConversion"/>
  </si>
  <si>
    <t>陆佳怡</t>
  </si>
  <si>
    <t>教育技术学</t>
  </si>
  <si>
    <t>202020200866</t>
    <phoneticPr fontId="16" type="noConversion"/>
  </si>
  <si>
    <t>夏亮亮</t>
  </si>
  <si>
    <t>202020200867</t>
    <phoneticPr fontId="16" type="noConversion"/>
  </si>
  <si>
    <t>周斯炜</t>
  </si>
  <si>
    <t>202020200868</t>
    <phoneticPr fontId="16" type="noConversion"/>
  </si>
  <si>
    <t>刘冬冬</t>
  </si>
  <si>
    <t>202020200869</t>
    <phoneticPr fontId="16" type="noConversion"/>
  </si>
  <si>
    <t>杨梦涛</t>
  </si>
  <si>
    <t>202020200870</t>
    <phoneticPr fontId="16" type="noConversion"/>
  </si>
  <si>
    <t>202020200871</t>
    <phoneticPr fontId="16" type="noConversion"/>
  </si>
  <si>
    <t>楼应凡</t>
  </si>
  <si>
    <t>202020200872</t>
    <phoneticPr fontId="16" type="noConversion"/>
  </si>
  <si>
    <t>202020200873</t>
    <phoneticPr fontId="16" type="noConversion"/>
  </si>
  <si>
    <t>韩亚慧</t>
  </si>
  <si>
    <t>202020200874</t>
    <phoneticPr fontId="16" type="noConversion"/>
  </si>
  <si>
    <t>毕琼远</t>
  </si>
  <si>
    <t>202020200875</t>
    <phoneticPr fontId="16" type="noConversion"/>
  </si>
  <si>
    <t>李凌月</t>
  </si>
  <si>
    <t>202020200876</t>
    <phoneticPr fontId="16" type="noConversion"/>
  </si>
  <si>
    <t>杨诗涵</t>
  </si>
  <si>
    <t>202020200877</t>
    <phoneticPr fontId="16" type="noConversion"/>
  </si>
  <si>
    <t>李玲</t>
  </si>
  <si>
    <t>202020200878</t>
    <phoneticPr fontId="16" type="noConversion"/>
  </si>
  <si>
    <t>周友根</t>
  </si>
  <si>
    <t>202020200879</t>
    <phoneticPr fontId="16" type="noConversion"/>
  </si>
  <si>
    <t>林丽菲</t>
  </si>
  <si>
    <t>202020200880</t>
    <phoneticPr fontId="16" type="noConversion"/>
  </si>
  <si>
    <t>车玉琨</t>
  </si>
  <si>
    <t>202020200881</t>
    <phoneticPr fontId="16" type="noConversion"/>
  </si>
  <si>
    <t>庞兴会</t>
  </si>
  <si>
    <t>202020200882</t>
    <phoneticPr fontId="16" type="noConversion"/>
  </si>
  <si>
    <t>马海燕</t>
  </si>
  <si>
    <t>202020200883</t>
    <phoneticPr fontId="16" type="noConversion"/>
  </si>
  <si>
    <t>孔德虎</t>
  </si>
  <si>
    <t>202020200884</t>
    <phoneticPr fontId="16" type="noConversion"/>
  </si>
  <si>
    <t>李玉燕</t>
  </si>
  <si>
    <t>202020200885</t>
    <phoneticPr fontId="16" type="noConversion"/>
  </si>
  <si>
    <t>岑敏敏</t>
  </si>
  <si>
    <t>202020200886</t>
    <phoneticPr fontId="16" type="noConversion"/>
  </si>
  <si>
    <t>李梦晴</t>
  </si>
  <si>
    <t>202020200887</t>
    <phoneticPr fontId="16" type="noConversion"/>
  </si>
  <si>
    <t>彭晓丽</t>
  </si>
  <si>
    <t>202020200888</t>
    <phoneticPr fontId="16" type="noConversion"/>
  </si>
  <si>
    <t>路璐</t>
  </si>
  <si>
    <t>202020200889</t>
    <phoneticPr fontId="16" type="noConversion"/>
  </si>
  <si>
    <t>于冉</t>
  </si>
  <si>
    <t>202020200890</t>
    <phoneticPr fontId="16" type="noConversion"/>
  </si>
  <si>
    <t>龙姣</t>
  </si>
  <si>
    <t>202025200501</t>
    <phoneticPr fontId="16" type="noConversion"/>
  </si>
  <si>
    <t>王颖</t>
  </si>
  <si>
    <t>现代教育技术</t>
  </si>
  <si>
    <t>202025200502</t>
    <phoneticPr fontId="16" type="noConversion"/>
  </si>
  <si>
    <t>王诗曼</t>
  </si>
  <si>
    <t>202025200503</t>
    <phoneticPr fontId="16" type="noConversion"/>
  </si>
  <si>
    <t>赵萱</t>
  </si>
  <si>
    <t>202025200504</t>
    <phoneticPr fontId="16" type="noConversion"/>
  </si>
  <si>
    <t>张梦丽</t>
  </si>
  <si>
    <t>202025200505</t>
    <phoneticPr fontId="16" type="noConversion"/>
  </si>
  <si>
    <t>宋崇涛</t>
  </si>
  <si>
    <t>202025200506</t>
    <phoneticPr fontId="16" type="noConversion"/>
  </si>
  <si>
    <t>王泽</t>
  </si>
  <si>
    <t>202025200507</t>
    <phoneticPr fontId="16" type="noConversion"/>
  </si>
  <si>
    <t>谢小彤</t>
  </si>
  <si>
    <t>202025200508</t>
    <phoneticPr fontId="16" type="noConversion"/>
  </si>
  <si>
    <t>崔子恒</t>
  </si>
  <si>
    <t>202025200509</t>
    <phoneticPr fontId="16" type="noConversion"/>
  </si>
  <si>
    <t>涂雅婷</t>
  </si>
  <si>
    <t>202025200510</t>
    <phoneticPr fontId="16" type="noConversion"/>
  </si>
  <si>
    <t>陈逸璇</t>
  </si>
  <si>
    <t>202025200511</t>
    <phoneticPr fontId="16" type="noConversion"/>
  </si>
  <si>
    <t>朱晨静</t>
  </si>
  <si>
    <t>202025200512</t>
    <phoneticPr fontId="16" type="noConversion"/>
  </si>
  <si>
    <t>曹昕</t>
  </si>
  <si>
    <t>202025200513</t>
    <phoneticPr fontId="16" type="noConversion"/>
  </si>
  <si>
    <t>兰婷婷</t>
  </si>
  <si>
    <t>202025200514</t>
    <phoneticPr fontId="16" type="noConversion"/>
  </si>
  <si>
    <t>孙镭</t>
  </si>
  <si>
    <t>202025200515</t>
    <phoneticPr fontId="16" type="noConversion"/>
  </si>
  <si>
    <t>陈玉琴</t>
  </si>
  <si>
    <t>202025200516</t>
    <phoneticPr fontId="16" type="noConversion"/>
  </si>
  <si>
    <t>陈晓丽</t>
  </si>
  <si>
    <t>202025200517</t>
    <phoneticPr fontId="16" type="noConversion"/>
  </si>
  <si>
    <t>王梦迪</t>
  </si>
  <si>
    <t>202025200518</t>
    <phoneticPr fontId="16" type="noConversion"/>
  </si>
  <si>
    <t>朱玲</t>
  </si>
  <si>
    <t>202025200519</t>
    <phoneticPr fontId="16" type="noConversion"/>
  </si>
  <si>
    <t>王宁</t>
  </si>
  <si>
    <t>202025200520</t>
    <phoneticPr fontId="16" type="noConversion"/>
  </si>
  <si>
    <t>梁晨</t>
  </si>
  <si>
    <t>202025200521</t>
    <phoneticPr fontId="16" type="noConversion"/>
  </si>
  <si>
    <t>吴楚豫</t>
  </si>
  <si>
    <t>202025200522</t>
    <phoneticPr fontId="16" type="noConversion"/>
  </si>
  <si>
    <t>吴童</t>
  </si>
  <si>
    <t>202025200523</t>
    <phoneticPr fontId="16" type="noConversion"/>
  </si>
  <si>
    <t>罗晔</t>
  </si>
  <si>
    <t>202025200524</t>
    <phoneticPr fontId="16" type="noConversion"/>
  </si>
  <si>
    <t>胡惠芝</t>
  </si>
  <si>
    <t>202025200525</t>
    <phoneticPr fontId="16" type="noConversion"/>
  </si>
  <si>
    <t>吴梦婷</t>
  </si>
  <si>
    <t>202025200526</t>
    <phoneticPr fontId="16" type="noConversion"/>
  </si>
  <si>
    <t>王湘薷</t>
  </si>
  <si>
    <t>202025200527</t>
    <phoneticPr fontId="16" type="noConversion"/>
  </si>
  <si>
    <t>吴思楚</t>
  </si>
  <si>
    <t>202025200528</t>
    <phoneticPr fontId="16" type="noConversion"/>
  </si>
  <si>
    <t>肖亮</t>
  </si>
  <si>
    <t>202025200529</t>
    <phoneticPr fontId="16" type="noConversion"/>
  </si>
  <si>
    <t>陈兵</t>
  </si>
  <si>
    <t>周婷</t>
  </si>
  <si>
    <t>201925200413</t>
  </si>
  <si>
    <t>小学教育</t>
  </si>
  <si>
    <t>盛美惠</t>
  </si>
  <si>
    <t>202025200530</t>
  </si>
  <si>
    <t>王倩雯</t>
  </si>
  <si>
    <t>202025200531</t>
  </si>
  <si>
    <t>唐秋莎</t>
  </si>
  <si>
    <t>202025200532</t>
  </si>
  <si>
    <t>蒋琳</t>
  </si>
  <si>
    <t>202025200533</t>
  </si>
  <si>
    <t>陈彤彤</t>
  </si>
  <si>
    <t>202025200534</t>
  </si>
  <si>
    <t>方淼</t>
  </si>
  <si>
    <t>202025200536</t>
  </si>
  <si>
    <t>简媛媛</t>
  </si>
  <si>
    <t>202025200537</t>
  </si>
  <si>
    <t>叶婷婷</t>
  </si>
  <si>
    <t>202025200538</t>
  </si>
  <si>
    <t>盛翌禾</t>
  </si>
  <si>
    <t>202025200539</t>
  </si>
  <si>
    <t>叶明霞</t>
  </si>
  <si>
    <t>202025200540</t>
  </si>
  <si>
    <t>王薇</t>
  </si>
  <si>
    <t>202025200541</t>
  </si>
  <si>
    <t>范如玉</t>
  </si>
  <si>
    <t>202025200542</t>
  </si>
  <si>
    <t>郭文娟</t>
  </si>
  <si>
    <t>202025200543</t>
  </si>
  <si>
    <t>郑思慧</t>
  </si>
  <si>
    <t>202025200544</t>
  </si>
  <si>
    <t>叶卓然</t>
  </si>
  <si>
    <t>202025200545</t>
  </si>
  <si>
    <t>邱玲</t>
  </si>
  <si>
    <t>202025200546</t>
  </si>
  <si>
    <t>沈陈莉</t>
  </si>
  <si>
    <t>202025200547</t>
  </si>
  <si>
    <t>谢晨琛</t>
  </si>
  <si>
    <t>202025200548</t>
  </si>
  <si>
    <t>梁蓓</t>
  </si>
  <si>
    <t>202025200549</t>
  </si>
  <si>
    <t>周舒雯</t>
  </si>
  <si>
    <t>202025200550</t>
  </si>
  <si>
    <t>胡青云</t>
  </si>
  <si>
    <t>202025200551</t>
  </si>
  <si>
    <t>汪梓璇</t>
  </si>
  <si>
    <t>202025200552</t>
  </si>
  <si>
    <t>吴文静</t>
  </si>
  <si>
    <t>202025200553</t>
  </si>
  <si>
    <t>刘贻</t>
  </si>
  <si>
    <t>202025200554</t>
  </si>
  <si>
    <t>孔益飞</t>
  </si>
  <si>
    <t>202025200555</t>
  </si>
  <si>
    <t>梁家琪</t>
  </si>
  <si>
    <t>202025200556</t>
  </si>
  <si>
    <t>陈婷婷</t>
  </si>
  <si>
    <t>202025200557</t>
  </si>
  <si>
    <t>沈一丹</t>
  </si>
  <si>
    <t>202025200558</t>
  </si>
  <si>
    <t>唐迎</t>
  </si>
  <si>
    <t>202025200559</t>
  </si>
  <si>
    <t>孙舒</t>
  </si>
  <si>
    <t>202025200561</t>
  </si>
  <si>
    <t>汪璐</t>
  </si>
  <si>
    <t>202025200562</t>
  </si>
  <si>
    <t>齐婷婷</t>
  </si>
  <si>
    <t>202025200563</t>
  </si>
  <si>
    <t>王新秀</t>
  </si>
  <si>
    <t>202025200564</t>
  </si>
  <si>
    <t>汤桂月</t>
  </si>
  <si>
    <t>202025200565</t>
  </si>
  <si>
    <t>尹晴</t>
  </si>
  <si>
    <t>202025200566</t>
  </si>
  <si>
    <t>赵晴晴</t>
  </si>
  <si>
    <t>202025200567</t>
  </si>
  <si>
    <t>唐菊芳</t>
  </si>
  <si>
    <t>202025200568</t>
  </si>
  <si>
    <t>徐惠晴</t>
  </si>
  <si>
    <t>202025200569</t>
  </si>
  <si>
    <t>林文芳</t>
  </si>
  <si>
    <t>202025200570</t>
  </si>
  <si>
    <t>杜杰</t>
  </si>
  <si>
    <t>202025200571</t>
  </si>
  <si>
    <t>戚亚美</t>
  </si>
  <si>
    <t>202025200572</t>
  </si>
  <si>
    <t>郑佳楠</t>
  </si>
  <si>
    <t>202025200573</t>
  </si>
  <si>
    <t>黄子恬</t>
  </si>
  <si>
    <t>202025200574</t>
  </si>
  <si>
    <t>陶佳敏</t>
  </si>
  <si>
    <t>202025200575</t>
  </si>
  <si>
    <t>周娅婷</t>
  </si>
  <si>
    <t>202025200576</t>
  </si>
  <si>
    <t>俞秀秀</t>
  </si>
  <si>
    <t>202025200577</t>
  </si>
  <si>
    <t>沈钰瀛</t>
  </si>
  <si>
    <t>202025200578</t>
  </si>
  <si>
    <t>胡翎都</t>
  </si>
  <si>
    <t>202025200579</t>
  </si>
  <si>
    <t>奚雯雯</t>
  </si>
  <si>
    <t>202025200580</t>
  </si>
  <si>
    <t>廖雪梅</t>
  </si>
  <si>
    <t>202025200581</t>
  </si>
  <si>
    <t>叶建晶</t>
  </si>
  <si>
    <t>202025200582</t>
  </si>
  <si>
    <t>高梁英</t>
  </si>
  <si>
    <t>202025200583</t>
  </si>
  <si>
    <t>俞艳婷</t>
  </si>
  <si>
    <t>202025200584</t>
  </si>
  <si>
    <t>黄婷</t>
  </si>
  <si>
    <t>202025200585</t>
  </si>
  <si>
    <t>朱嘉妮</t>
  </si>
  <si>
    <t>202025200586</t>
  </si>
  <si>
    <t>王珏</t>
  </si>
  <si>
    <t>202025200587</t>
  </si>
  <si>
    <t>雷雨</t>
  </si>
  <si>
    <t>202025200588</t>
  </si>
  <si>
    <t>郑紫美</t>
  </si>
  <si>
    <t>202025200589</t>
  </si>
  <si>
    <t>袁伟芳</t>
  </si>
  <si>
    <t>202025200590</t>
  </si>
  <si>
    <t>魏丽娜</t>
  </si>
  <si>
    <t>202025200591</t>
  </si>
  <si>
    <t>许哲</t>
  </si>
  <si>
    <t>202025200592</t>
  </si>
  <si>
    <t>魏燕</t>
  </si>
  <si>
    <t>202025200593</t>
  </si>
  <si>
    <t>洪珊</t>
  </si>
  <si>
    <t>学科教学（语文）</t>
  </si>
  <si>
    <t>刘瑾纯</t>
  </si>
  <si>
    <t>金琳</t>
  </si>
  <si>
    <t>李姿颖</t>
  </si>
  <si>
    <t>姚思</t>
  </si>
  <si>
    <t>张煜</t>
  </si>
  <si>
    <t>娄顶顶</t>
  </si>
  <si>
    <t>张旭波</t>
  </si>
  <si>
    <t>吴城骏</t>
  </si>
  <si>
    <t>池亨颖</t>
  </si>
  <si>
    <t>祝雪聪</t>
  </si>
  <si>
    <t>郑璐</t>
  </si>
  <si>
    <t>杨黄东</t>
  </si>
  <si>
    <t>张婷婷</t>
  </si>
  <si>
    <t>柳茗园</t>
  </si>
  <si>
    <t>高文心</t>
  </si>
  <si>
    <t>赵昕怡</t>
  </si>
  <si>
    <t>陆依洁</t>
  </si>
  <si>
    <t>张桠恬</t>
  </si>
  <si>
    <t>徐贞贞</t>
  </si>
  <si>
    <t>金雅斯</t>
  </si>
  <si>
    <t>席勇琴</t>
  </si>
  <si>
    <t>单栩帆</t>
  </si>
  <si>
    <t>严惠颖</t>
  </si>
  <si>
    <t>刁珂</t>
  </si>
  <si>
    <t>毛婧颖</t>
  </si>
  <si>
    <t>李敏</t>
  </si>
  <si>
    <t>吴雯雯</t>
  </si>
  <si>
    <t>孙锡易</t>
  </si>
  <si>
    <t>王佳艺</t>
  </si>
  <si>
    <t>余益飞</t>
  </si>
  <si>
    <t>方馨晨</t>
  </si>
  <si>
    <t>张晓青</t>
  </si>
  <si>
    <t>宋雪燕</t>
  </si>
  <si>
    <t>周敏雁</t>
  </si>
  <si>
    <t>王英捷</t>
  </si>
  <si>
    <t>蔡冬梅</t>
  </si>
  <si>
    <t>唐婷婷</t>
  </si>
  <si>
    <t>钟静</t>
  </si>
  <si>
    <t>周奕男</t>
  </si>
  <si>
    <t>张苗苗</t>
  </si>
  <si>
    <t>黄芳芳</t>
  </si>
  <si>
    <t>胡啸</t>
  </si>
  <si>
    <t>吴豪</t>
  </si>
  <si>
    <t>周玲利</t>
  </si>
  <si>
    <t>焦其婕</t>
  </si>
  <si>
    <t>郭靖茹</t>
  </si>
  <si>
    <t>辛雪</t>
  </si>
  <si>
    <t>陈宣羽</t>
  </si>
  <si>
    <t>王文菲</t>
  </si>
  <si>
    <t>杨璐瑶</t>
  </si>
  <si>
    <t>徐嘉婕</t>
  </si>
  <si>
    <t>钟倩倩</t>
  </si>
  <si>
    <t>202025200004</t>
    <phoneticPr fontId="2" type="noConversion"/>
  </si>
  <si>
    <t>202025200005</t>
    <phoneticPr fontId="2" type="noConversion"/>
  </si>
  <si>
    <t>202025200191</t>
    <phoneticPr fontId="2" type="noConversion"/>
  </si>
  <si>
    <t>202025200006</t>
    <phoneticPr fontId="2" type="noConversion"/>
  </si>
  <si>
    <t>202025200232</t>
    <phoneticPr fontId="2" type="noConversion"/>
  </si>
  <si>
    <t>202025200231</t>
    <phoneticPr fontId="2" type="noConversion"/>
  </si>
  <si>
    <t>202025200230</t>
    <phoneticPr fontId="2" type="noConversion"/>
  </si>
  <si>
    <t>202025200229</t>
    <phoneticPr fontId="2" type="noConversion"/>
  </si>
  <si>
    <t>202025200228</t>
    <phoneticPr fontId="2" type="noConversion"/>
  </si>
  <si>
    <t>202025200227</t>
    <phoneticPr fontId="2" type="noConversion"/>
  </si>
  <si>
    <t>202025200226</t>
    <phoneticPr fontId="2" type="noConversion"/>
  </si>
  <si>
    <t>202025200225</t>
    <phoneticPr fontId="2" type="noConversion"/>
  </si>
  <si>
    <t>202025200224</t>
    <phoneticPr fontId="2" type="noConversion"/>
  </si>
  <si>
    <t>202025200222</t>
    <phoneticPr fontId="2" type="noConversion"/>
  </si>
  <si>
    <t>202025200221</t>
    <phoneticPr fontId="2" type="noConversion"/>
  </si>
  <si>
    <t>202025200206</t>
    <phoneticPr fontId="2" type="noConversion"/>
  </si>
  <si>
    <t>202025200207</t>
    <phoneticPr fontId="2" type="noConversion"/>
  </si>
  <si>
    <t>202025200205</t>
    <phoneticPr fontId="2" type="noConversion"/>
  </si>
  <si>
    <t>202025200192</t>
    <phoneticPr fontId="2" type="noConversion"/>
  </si>
  <si>
    <t>202025200190</t>
    <phoneticPr fontId="2" type="noConversion"/>
  </si>
  <si>
    <t>202025200189</t>
    <phoneticPr fontId="2" type="noConversion"/>
  </si>
  <si>
    <t>202025200188</t>
    <phoneticPr fontId="2" type="noConversion"/>
  </si>
  <si>
    <t>202025200012</t>
    <phoneticPr fontId="2" type="noConversion"/>
  </si>
  <si>
    <t>202025200007</t>
    <phoneticPr fontId="2" type="noConversion"/>
  </si>
  <si>
    <t>202025200008</t>
    <phoneticPr fontId="2" type="noConversion"/>
  </si>
  <si>
    <t>202025200009</t>
    <phoneticPr fontId="2" type="noConversion"/>
  </si>
  <si>
    <t>202025200010</t>
    <phoneticPr fontId="2" type="noConversion"/>
  </si>
  <si>
    <t>202025200011</t>
    <phoneticPr fontId="2" type="noConversion"/>
  </si>
  <si>
    <t>202025200193</t>
    <phoneticPr fontId="2" type="noConversion"/>
  </si>
  <si>
    <t>202025200194</t>
    <phoneticPr fontId="2" type="noConversion"/>
  </si>
  <si>
    <t>202025200195</t>
    <phoneticPr fontId="2" type="noConversion"/>
  </si>
  <si>
    <t>202025200196</t>
    <phoneticPr fontId="2" type="noConversion"/>
  </si>
  <si>
    <t>202025200197</t>
    <phoneticPr fontId="2" type="noConversion"/>
  </si>
  <si>
    <t>202025200198</t>
    <phoneticPr fontId="2" type="noConversion"/>
  </si>
  <si>
    <t>202025200199</t>
    <phoneticPr fontId="2" type="noConversion"/>
  </si>
  <si>
    <t>202025200200</t>
    <phoneticPr fontId="2" type="noConversion"/>
  </si>
  <si>
    <t>202025200201</t>
    <phoneticPr fontId="2" type="noConversion"/>
  </si>
  <si>
    <t>202025200202</t>
    <phoneticPr fontId="2" type="noConversion"/>
  </si>
  <si>
    <t>202025200203</t>
    <phoneticPr fontId="2" type="noConversion"/>
  </si>
  <si>
    <t>202025200204</t>
    <phoneticPr fontId="2" type="noConversion"/>
  </si>
  <si>
    <t>202025200208</t>
    <phoneticPr fontId="2" type="noConversion"/>
  </si>
  <si>
    <t>202025200209</t>
    <phoneticPr fontId="2" type="noConversion"/>
  </si>
  <si>
    <t>202025200210</t>
    <phoneticPr fontId="2" type="noConversion"/>
  </si>
  <si>
    <t>202025200211</t>
    <phoneticPr fontId="2" type="noConversion"/>
  </si>
  <si>
    <t>202025200212</t>
    <phoneticPr fontId="2" type="noConversion"/>
  </si>
  <si>
    <t>202025200213</t>
    <phoneticPr fontId="2" type="noConversion"/>
  </si>
  <si>
    <t>202025200220</t>
    <phoneticPr fontId="2" type="noConversion"/>
  </si>
  <si>
    <t>202025200219</t>
    <phoneticPr fontId="2" type="noConversion"/>
  </si>
  <si>
    <t>202025200218</t>
    <phoneticPr fontId="2" type="noConversion"/>
  </si>
  <si>
    <t>202025200217</t>
    <phoneticPr fontId="2" type="noConversion"/>
  </si>
  <si>
    <t>202025200216</t>
    <phoneticPr fontId="2" type="noConversion"/>
  </si>
  <si>
    <t>202025200215</t>
    <phoneticPr fontId="2" type="noConversion"/>
  </si>
  <si>
    <t>202025200214</t>
    <phoneticPr fontId="2" type="noConversion"/>
  </si>
  <si>
    <t>齐 昕</t>
  </si>
  <si>
    <t>201925200026</t>
  </si>
  <si>
    <t>学科教学（历史）</t>
  </si>
  <si>
    <t>陈惠婷</t>
  </si>
  <si>
    <t>202025200404</t>
  </si>
  <si>
    <t>包立松</t>
  </si>
  <si>
    <t>202025200405</t>
  </si>
  <si>
    <t>廖 燕</t>
  </si>
  <si>
    <t>202025200406</t>
  </si>
  <si>
    <t>赵中林</t>
  </si>
  <si>
    <t>202025200407</t>
  </si>
  <si>
    <t>余 波</t>
  </si>
  <si>
    <t>202025200408</t>
  </si>
  <si>
    <t>毕梦雅</t>
  </si>
  <si>
    <t>202025200409</t>
  </si>
  <si>
    <t>张 科</t>
  </si>
  <si>
    <t>202025200410</t>
  </si>
  <si>
    <t>黄 铃</t>
  </si>
  <si>
    <t>202025200411</t>
  </si>
  <si>
    <t>应润苗</t>
  </si>
  <si>
    <t>202025200412</t>
  </si>
  <si>
    <t>王敏</t>
  </si>
  <si>
    <t>202025200413</t>
  </si>
  <si>
    <t>汪 萍</t>
  </si>
  <si>
    <t>202025200414</t>
  </si>
  <si>
    <t>钟雨霏</t>
  </si>
  <si>
    <t>202025200415</t>
  </si>
  <si>
    <t>吴琼瑾</t>
  </si>
  <si>
    <t>202025200416</t>
  </si>
  <si>
    <t>徐凯锋</t>
  </si>
  <si>
    <t>202025200417</t>
  </si>
  <si>
    <t>黄永康</t>
  </si>
  <si>
    <t>202025200418</t>
  </si>
  <si>
    <t>胡钦迪</t>
  </si>
  <si>
    <t>202025200419</t>
  </si>
  <si>
    <t>李天伦</t>
  </si>
  <si>
    <t>202025200420</t>
  </si>
  <si>
    <t>鲍婉莹</t>
  </si>
  <si>
    <t>202025200421</t>
  </si>
  <si>
    <t>张凯瑜</t>
  </si>
  <si>
    <t>202025200422</t>
  </si>
  <si>
    <t>章思思</t>
  </si>
  <si>
    <t>202025200423</t>
  </si>
  <si>
    <t>龙飞宇</t>
  </si>
  <si>
    <t>202025200424</t>
  </si>
  <si>
    <t>杨燕波</t>
  </si>
  <si>
    <t>202025200425</t>
  </si>
  <si>
    <t>汪 磊</t>
  </si>
  <si>
    <t>202025200426</t>
  </si>
  <si>
    <t>沈金晶</t>
  </si>
  <si>
    <t>202025200427</t>
  </si>
  <si>
    <t>杨凯俐</t>
  </si>
  <si>
    <t>202025200158</t>
  </si>
  <si>
    <t>学科教学（思政）</t>
  </si>
  <si>
    <t>李丹娜</t>
  </si>
  <si>
    <t>202025200159</t>
  </si>
  <si>
    <t>叶毓婷</t>
  </si>
  <si>
    <t>202025200160</t>
  </si>
  <si>
    <t>袁维羽</t>
  </si>
  <si>
    <t>202025200161</t>
  </si>
  <si>
    <t>游慧芳</t>
  </si>
  <si>
    <t>202025200162</t>
  </si>
  <si>
    <t>邹桂芳</t>
  </si>
  <si>
    <t>202025200163</t>
  </si>
  <si>
    <t>吴丽霞</t>
  </si>
  <si>
    <t>202025200164</t>
  </si>
  <si>
    <t>方婷婷</t>
  </si>
  <si>
    <t>202025200165</t>
  </si>
  <si>
    <t>王禧瑶</t>
  </si>
  <si>
    <t>202025200166</t>
  </si>
  <si>
    <t>刘检丽</t>
  </si>
  <si>
    <t>202025200167</t>
  </si>
  <si>
    <t>徐 婧</t>
  </si>
  <si>
    <t>202025200168</t>
  </si>
  <si>
    <t>王 慧</t>
  </si>
  <si>
    <t>202025200169</t>
  </si>
  <si>
    <t>张 健</t>
  </si>
  <si>
    <t>202025200170</t>
  </si>
  <si>
    <t>缪鑫悦</t>
  </si>
  <si>
    <t>202025200171</t>
  </si>
  <si>
    <t>王 越</t>
  </si>
  <si>
    <t>202025200172</t>
  </si>
  <si>
    <t>姜滢滢</t>
  </si>
  <si>
    <t>202025200173</t>
  </si>
  <si>
    <t>陈莎莎</t>
  </si>
  <si>
    <t>202025200174</t>
  </si>
  <si>
    <t>黄 楠</t>
    <phoneticPr fontId="14" type="noConversion"/>
  </si>
  <si>
    <t>202025200175</t>
  </si>
  <si>
    <t>王燕琳</t>
  </si>
  <si>
    <t>202025200176</t>
  </si>
  <si>
    <t>李晓婷</t>
  </si>
  <si>
    <t>202025200177</t>
  </si>
  <si>
    <t>项渝莺</t>
  </si>
  <si>
    <t>202025200178</t>
  </si>
  <si>
    <t>秦 娅</t>
  </si>
  <si>
    <t>202025200179</t>
  </si>
  <si>
    <t>陈 钰</t>
  </si>
  <si>
    <t>202025200180</t>
  </si>
  <si>
    <t>王聘迪</t>
  </si>
  <si>
    <t>202025200181</t>
  </si>
  <si>
    <t>邢 莲</t>
  </si>
  <si>
    <t>202025200182</t>
  </si>
  <si>
    <t>王 祎</t>
  </si>
  <si>
    <t>202025200183</t>
  </si>
  <si>
    <t>龙威豪</t>
  </si>
  <si>
    <t>202025200184</t>
  </si>
  <si>
    <t>孙欣欣</t>
  </si>
  <si>
    <t>202025200185</t>
  </si>
  <si>
    <t>王叶芳</t>
  </si>
  <si>
    <t>202025200186</t>
  </si>
  <si>
    <t>沈添乐</t>
  </si>
  <si>
    <t>202025200187</t>
  </si>
  <si>
    <t>王惠仙</t>
  </si>
  <si>
    <t>201925200649</t>
  </si>
  <si>
    <t>应用心理</t>
  </si>
  <si>
    <t>闫碧琴</t>
  </si>
  <si>
    <t>202025200923</t>
  </si>
  <si>
    <t>王逸文</t>
  </si>
  <si>
    <t>202025200924</t>
  </si>
  <si>
    <t>郝泽奇</t>
  </si>
  <si>
    <t>202025200925</t>
  </si>
  <si>
    <t>张梦婷</t>
  </si>
  <si>
    <t>202025200926</t>
  </si>
  <si>
    <t>柳郑捷</t>
  </si>
  <si>
    <t>202025200927</t>
  </si>
  <si>
    <t>杨昆霖</t>
  </si>
  <si>
    <t>南莉</t>
  </si>
  <si>
    <t>吴悠</t>
  </si>
  <si>
    <t>黄江峡</t>
  </si>
  <si>
    <t>邓群川</t>
  </si>
  <si>
    <t>骆成英</t>
  </si>
  <si>
    <t>鄢玲丽</t>
  </si>
  <si>
    <t>王玉婷</t>
  </si>
  <si>
    <t>王宵悦</t>
  </si>
  <si>
    <t>202025200936</t>
  </si>
  <si>
    <t>陈兰</t>
  </si>
  <si>
    <t>202025200937</t>
  </si>
  <si>
    <t>吴美琦</t>
  </si>
  <si>
    <t>202025200938</t>
  </si>
  <si>
    <t>贾亮</t>
  </si>
  <si>
    <t>202025200939</t>
  </si>
  <si>
    <t>邵敏</t>
  </si>
  <si>
    <t>202025200940</t>
  </si>
  <si>
    <t>胡欲盈</t>
  </si>
  <si>
    <t>202025200941</t>
  </si>
  <si>
    <t>李鑫</t>
  </si>
  <si>
    <t>202025200942</t>
  </si>
  <si>
    <t>陈瑶鲜</t>
  </si>
  <si>
    <t>202025200943</t>
  </si>
  <si>
    <t>李佳依</t>
  </si>
  <si>
    <t>202025200944</t>
  </si>
  <si>
    <t>张悦欢</t>
  </si>
  <si>
    <t>202025200945</t>
  </si>
  <si>
    <t>洪思琪</t>
  </si>
  <si>
    <t>202025200946</t>
  </si>
  <si>
    <t>冯加佳</t>
  </si>
  <si>
    <t>202025200947</t>
  </si>
  <si>
    <t>朱雪纯</t>
  </si>
  <si>
    <t>202025200948</t>
  </si>
  <si>
    <t>张金鑫</t>
  </si>
  <si>
    <t>202025200949</t>
  </si>
  <si>
    <t>史英杰</t>
  </si>
  <si>
    <t>202025200950</t>
  </si>
  <si>
    <t>陶梓亮</t>
  </si>
  <si>
    <t>202025200951</t>
  </si>
  <si>
    <t>钱绮思</t>
  </si>
  <si>
    <t>202025200952</t>
  </si>
  <si>
    <t>潘伟伟</t>
  </si>
  <si>
    <t>202025200953</t>
  </si>
  <si>
    <t>李晓楠</t>
  </si>
  <si>
    <t>202025200954</t>
  </si>
  <si>
    <t>202025200955</t>
  </si>
  <si>
    <t>严如</t>
  </si>
  <si>
    <t>202025200956</t>
  </si>
  <si>
    <t>韩昳</t>
  </si>
  <si>
    <t>202025200957</t>
  </si>
  <si>
    <t>梁晨月</t>
  </si>
  <si>
    <t>202025200958</t>
  </si>
  <si>
    <t>邵冲</t>
  </si>
  <si>
    <t>202025200959</t>
  </si>
  <si>
    <t>李享</t>
  </si>
  <si>
    <t>202025200960</t>
  </si>
  <si>
    <t>马慧慧</t>
  </si>
  <si>
    <t>202025200961</t>
  </si>
  <si>
    <t>陈钇君</t>
  </si>
  <si>
    <t>202025200962</t>
  </si>
  <si>
    <t>姜晓雯</t>
  </si>
  <si>
    <t>202025200963</t>
  </si>
  <si>
    <t>王静怡</t>
  </si>
  <si>
    <t>202025200964</t>
  </si>
  <si>
    <t>黄佩清</t>
  </si>
  <si>
    <t>202025200965</t>
  </si>
  <si>
    <t>纪王一诺</t>
  </si>
  <si>
    <t>202025200966</t>
  </si>
  <si>
    <t>张茹茹</t>
  </si>
  <si>
    <t>202025200967</t>
  </si>
  <si>
    <t>李馨雅</t>
  </si>
  <si>
    <t>202025200968</t>
  </si>
  <si>
    <t>李姗珊</t>
  </si>
  <si>
    <t>202025200969</t>
  </si>
  <si>
    <t>饶姣</t>
  </si>
  <si>
    <t>202025200970</t>
  </si>
  <si>
    <t>黄孟孟</t>
  </si>
  <si>
    <t>202025200971</t>
  </si>
  <si>
    <t>张朦娜</t>
  </si>
  <si>
    <t>202025200972</t>
  </si>
  <si>
    <t>宋雯静</t>
  </si>
  <si>
    <t>202025200973</t>
  </si>
  <si>
    <t>龚瑾瑾</t>
  </si>
  <si>
    <t>202025200974</t>
  </si>
  <si>
    <t>卞涵琨</t>
  </si>
  <si>
    <t>202025200975</t>
  </si>
  <si>
    <t>姜敏</t>
  </si>
  <si>
    <t>202025200976</t>
  </si>
  <si>
    <t>孙赵星</t>
  </si>
  <si>
    <t>202025200977</t>
  </si>
  <si>
    <t>宫皓明</t>
  </si>
  <si>
    <t>202025200978</t>
  </si>
  <si>
    <t>王钟慧</t>
  </si>
  <si>
    <t>202025200979</t>
  </si>
  <si>
    <t>郑钦文</t>
  </si>
  <si>
    <t>202025200980</t>
  </si>
  <si>
    <t>乐雨</t>
  </si>
  <si>
    <t>202025200981</t>
  </si>
  <si>
    <t>江佳莹</t>
  </si>
  <si>
    <t>202025200982</t>
  </si>
  <si>
    <t>郭婷婷</t>
  </si>
  <si>
    <t>202025200983</t>
  </si>
  <si>
    <t>王茜琛</t>
  </si>
  <si>
    <t>202025200984</t>
  </si>
  <si>
    <t>夏月</t>
  </si>
  <si>
    <t>202025200985</t>
  </si>
  <si>
    <t>李泰生</t>
  </si>
  <si>
    <t>202025200986</t>
  </si>
  <si>
    <t>赵晓征</t>
  </si>
  <si>
    <t>202025200987</t>
  </si>
  <si>
    <t>王宝银</t>
  </si>
  <si>
    <t>202025200988</t>
  </si>
  <si>
    <t>石玉玉</t>
  </si>
  <si>
    <t>202025200989</t>
  </si>
  <si>
    <t>李静</t>
  </si>
  <si>
    <t>202025200990</t>
  </si>
  <si>
    <t>冯菊</t>
  </si>
  <si>
    <t>202025200991</t>
  </si>
  <si>
    <t>李港</t>
  </si>
  <si>
    <t>202025200992</t>
  </si>
  <si>
    <t>赵玉灵</t>
  </si>
  <si>
    <t>202025200993</t>
  </si>
  <si>
    <t>刘淑静</t>
  </si>
  <si>
    <t>202025200994</t>
  </si>
  <si>
    <t>丁艳杰</t>
  </si>
  <si>
    <t>202025200995</t>
  </si>
  <si>
    <t>吴俊杏</t>
  </si>
  <si>
    <t>202025200996</t>
  </si>
  <si>
    <t>王莉</t>
    <phoneticPr fontId="3" type="noConversion"/>
  </si>
  <si>
    <t>潘丹丽</t>
    <phoneticPr fontId="3" type="noConversion"/>
  </si>
  <si>
    <t>宗倩格</t>
    <phoneticPr fontId="3" type="noConversion"/>
  </si>
  <si>
    <t>陈思源</t>
    <phoneticPr fontId="3" type="noConversion"/>
  </si>
  <si>
    <t>陈泓朵</t>
    <phoneticPr fontId="3" type="noConversion"/>
  </si>
  <si>
    <t>鄢朝坐</t>
    <phoneticPr fontId="3" type="noConversion"/>
  </si>
  <si>
    <t>张凤岐</t>
    <phoneticPr fontId="3" type="noConversion"/>
  </si>
  <si>
    <t>高桦</t>
    <phoneticPr fontId="3" type="noConversion"/>
  </si>
  <si>
    <t>周丽珍</t>
    <phoneticPr fontId="3" type="noConversion"/>
  </si>
  <si>
    <t>高歆雨</t>
    <phoneticPr fontId="3" type="noConversion"/>
  </si>
  <si>
    <t>谷祎杰</t>
    <phoneticPr fontId="3" type="noConversion"/>
  </si>
  <si>
    <t>俞广贤</t>
    <phoneticPr fontId="3" type="noConversion"/>
  </si>
  <si>
    <t>缪循乐</t>
    <phoneticPr fontId="3" type="noConversion"/>
  </si>
  <si>
    <t>求健楠</t>
    <phoneticPr fontId="3" type="noConversion"/>
  </si>
  <si>
    <t>李维涛</t>
    <phoneticPr fontId="3" type="noConversion"/>
  </si>
  <si>
    <t>李佳娴</t>
    <phoneticPr fontId="3" type="noConversion"/>
  </si>
  <si>
    <t>许艇</t>
    <phoneticPr fontId="3" type="noConversion"/>
  </si>
  <si>
    <t>王燕凌</t>
    <phoneticPr fontId="3" type="noConversion"/>
  </si>
  <si>
    <t>汪子汉</t>
    <phoneticPr fontId="3" type="noConversion"/>
  </si>
  <si>
    <t>苏博</t>
    <phoneticPr fontId="3" type="noConversion"/>
  </si>
  <si>
    <t>杨瑞哲</t>
    <phoneticPr fontId="3" type="noConversion"/>
  </si>
  <si>
    <t>徐婷</t>
    <phoneticPr fontId="3" type="noConversion"/>
  </si>
  <si>
    <t>蒋梦霞</t>
    <phoneticPr fontId="3" type="noConversion"/>
  </si>
  <si>
    <t>傅争艳</t>
    <phoneticPr fontId="3" type="noConversion"/>
  </si>
  <si>
    <t>李巧燕</t>
    <phoneticPr fontId="3" type="noConversion"/>
  </si>
  <si>
    <t>童琳佳</t>
    <phoneticPr fontId="3" type="noConversion"/>
  </si>
  <si>
    <t>徐洋洋</t>
    <phoneticPr fontId="3" type="noConversion"/>
  </si>
  <si>
    <t>张清清</t>
    <phoneticPr fontId="3" type="noConversion"/>
  </si>
  <si>
    <t>胡舒平</t>
    <phoneticPr fontId="3" type="noConversion"/>
  </si>
  <si>
    <t>武凡轲</t>
    <phoneticPr fontId="3" type="noConversion"/>
  </si>
  <si>
    <t>陈馨</t>
    <phoneticPr fontId="3" type="noConversion"/>
  </si>
  <si>
    <t>黄侠慧</t>
    <phoneticPr fontId="3" type="noConversion"/>
  </si>
  <si>
    <t>钱雨菁</t>
    <phoneticPr fontId="3" type="noConversion"/>
  </si>
  <si>
    <t>孙阳青</t>
    <phoneticPr fontId="3" type="noConversion"/>
  </si>
  <si>
    <t>潘索露</t>
    <phoneticPr fontId="3" type="noConversion"/>
  </si>
  <si>
    <t>杨庭仪</t>
    <phoneticPr fontId="3" type="noConversion"/>
  </si>
  <si>
    <t>向玉蓉</t>
    <phoneticPr fontId="3" type="noConversion"/>
  </si>
  <si>
    <t>朱涵钰</t>
    <phoneticPr fontId="3" type="noConversion"/>
  </si>
  <si>
    <t>余嘉辉</t>
    <phoneticPr fontId="3" type="noConversion"/>
  </si>
  <si>
    <t>周丹阳</t>
    <phoneticPr fontId="3" type="noConversion"/>
  </si>
  <si>
    <t>杨开华</t>
    <phoneticPr fontId="3" type="noConversion"/>
  </si>
  <si>
    <t>钱淑贞</t>
    <phoneticPr fontId="3" type="noConversion"/>
  </si>
  <si>
    <t>李文文</t>
    <phoneticPr fontId="3" type="noConversion"/>
  </si>
  <si>
    <t>余夏昭</t>
    <phoneticPr fontId="3" type="noConversion"/>
  </si>
  <si>
    <t>栗鑫宇</t>
    <phoneticPr fontId="3" type="noConversion"/>
  </si>
  <si>
    <t>许倩霞</t>
    <phoneticPr fontId="3" type="noConversion"/>
  </si>
  <si>
    <t>谢珊</t>
    <phoneticPr fontId="3" type="noConversion"/>
  </si>
  <si>
    <t>胡桢靓</t>
    <phoneticPr fontId="3" type="noConversion"/>
  </si>
  <si>
    <t>王安</t>
    <phoneticPr fontId="3" type="noConversion"/>
  </si>
  <si>
    <t>202025200594</t>
  </si>
  <si>
    <t>汪恩理</t>
    <phoneticPr fontId="3" type="noConversion"/>
  </si>
  <si>
    <t>202025200595</t>
  </si>
  <si>
    <t>劳荆华</t>
    <phoneticPr fontId="3" type="noConversion"/>
  </si>
  <si>
    <t>202025200596</t>
  </si>
  <si>
    <t>202025200597</t>
  </si>
  <si>
    <t>沈若颖</t>
    <phoneticPr fontId="3" type="noConversion"/>
  </si>
  <si>
    <t>202025200598</t>
  </si>
  <si>
    <t>陈盈盈</t>
    <phoneticPr fontId="3" type="noConversion"/>
  </si>
  <si>
    <t>202025200599</t>
  </si>
  <si>
    <t>郑周博</t>
    <phoneticPr fontId="3" type="noConversion"/>
  </si>
  <si>
    <t>202025200600</t>
  </si>
  <si>
    <t>蒋慧蓓</t>
    <phoneticPr fontId="3" type="noConversion"/>
  </si>
  <si>
    <t>202025200601</t>
  </si>
  <si>
    <t>叶一姿</t>
    <phoneticPr fontId="3" type="noConversion"/>
  </si>
  <si>
    <t>202025200602</t>
  </si>
  <si>
    <t>任荣</t>
    <phoneticPr fontId="3" type="noConversion"/>
  </si>
  <si>
    <t>202025200603</t>
  </si>
  <si>
    <t>吴金华</t>
    <phoneticPr fontId="3" type="noConversion"/>
  </si>
  <si>
    <t>202025200604</t>
  </si>
  <si>
    <t>杨小文</t>
    <phoneticPr fontId="3" type="noConversion"/>
  </si>
  <si>
    <t>202025200605</t>
  </si>
  <si>
    <t>朱雪儿</t>
    <phoneticPr fontId="3" type="noConversion"/>
  </si>
  <si>
    <t>202025200606</t>
  </si>
  <si>
    <t>吕向东</t>
    <phoneticPr fontId="3" type="noConversion"/>
  </si>
  <si>
    <t>202025200607</t>
  </si>
  <si>
    <t>钱晨璇</t>
    <phoneticPr fontId="3" type="noConversion"/>
  </si>
  <si>
    <t>202025200608</t>
  </si>
  <si>
    <t>202025200609</t>
  </si>
  <si>
    <t>周宇</t>
    <phoneticPr fontId="3" type="noConversion"/>
  </si>
  <si>
    <t>202025200610</t>
  </si>
  <si>
    <t>谢灵秀</t>
    <phoneticPr fontId="3" type="noConversion"/>
  </si>
  <si>
    <t>202025200611</t>
  </si>
  <si>
    <t>周宇洋</t>
    <phoneticPr fontId="3" type="noConversion"/>
  </si>
  <si>
    <t>202025200614</t>
  </si>
  <si>
    <t xml:space="preserve">陈琦鹏	</t>
  </si>
  <si>
    <t>汪晓东</t>
  </si>
  <si>
    <t>学科教学（物理）</t>
  </si>
  <si>
    <t>谢佳莹</t>
  </si>
  <si>
    <t>陈诗含</t>
  </si>
  <si>
    <t>学科教学（生物）</t>
  </si>
  <si>
    <t>学科教学（生物）</t>
    <phoneticPr fontId="3" type="noConversion"/>
  </si>
  <si>
    <t>季冉</t>
    <phoneticPr fontId="3" type="noConversion"/>
  </si>
  <si>
    <t>科学与技术教育</t>
  </si>
  <si>
    <t>金佳佳</t>
  </si>
  <si>
    <t>刘吉</t>
  </si>
  <si>
    <t>备注</t>
    <phoneticPr fontId="2" type="noConversion"/>
  </si>
  <si>
    <t>赵梦飞</t>
    <phoneticPr fontId="2" type="noConversion"/>
  </si>
  <si>
    <t>徐恩佳</t>
  </si>
  <si>
    <t>202025200013</t>
  </si>
  <si>
    <t>学科教学(数学)</t>
  </si>
  <si>
    <t>金蓓霜</t>
  </si>
  <si>
    <t>202025200014</t>
  </si>
  <si>
    <t>范佳清</t>
  </si>
  <si>
    <t>202025200015</t>
  </si>
  <si>
    <t>李柏翰</t>
  </si>
  <si>
    <t>202025200016</t>
  </si>
  <si>
    <t>刘佳阳</t>
  </si>
  <si>
    <t>202025200017</t>
  </si>
  <si>
    <t>陈琪</t>
  </si>
  <si>
    <t>202025200018</t>
  </si>
  <si>
    <t>戴姗姗</t>
  </si>
  <si>
    <t>202025200019</t>
  </si>
  <si>
    <t>戴国聪</t>
  </si>
  <si>
    <t>202025200233</t>
  </si>
  <si>
    <t>赵晓薇</t>
  </si>
  <si>
    <t>202025200234</t>
  </si>
  <si>
    <t>龚舒倩</t>
  </si>
  <si>
    <t>202025200235</t>
  </si>
  <si>
    <t>夏红丽</t>
  </si>
  <si>
    <t>202025200236</t>
  </si>
  <si>
    <t>林慧</t>
  </si>
  <si>
    <t>202025200237</t>
  </si>
  <si>
    <t>卜梦丹</t>
  </si>
  <si>
    <t>202025200238</t>
  </si>
  <si>
    <t>骆梦青</t>
  </si>
  <si>
    <t>202025200239</t>
  </si>
  <si>
    <t>陈栋杰</t>
  </si>
  <si>
    <t>202025200240</t>
  </si>
  <si>
    <t>何洁</t>
  </si>
  <si>
    <t>202025200241</t>
  </si>
  <si>
    <t>林倩倩</t>
  </si>
  <si>
    <t>202025200242</t>
  </si>
  <si>
    <t>赵千惠</t>
  </si>
  <si>
    <t>202025200243</t>
  </si>
  <si>
    <t>李婷婷</t>
  </si>
  <si>
    <t>202025200244</t>
  </si>
  <si>
    <t>倪淑楠</t>
  </si>
  <si>
    <t>202025200245</t>
  </si>
  <si>
    <t>尹海凡</t>
  </si>
  <si>
    <t>202025200246</t>
  </si>
  <si>
    <t>厉佳楠</t>
  </si>
  <si>
    <t>202025200247</t>
  </si>
  <si>
    <t>王鑫炫</t>
  </si>
  <si>
    <t>202025200248</t>
  </si>
  <si>
    <t>谢露逸</t>
  </si>
  <si>
    <t>202025200249</t>
  </si>
  <si>
    <t>陆晓瑾</t>
  </si>
  <si>
    <t>202025200250</t>
  </si>
  <si>
    <t>陈晖</t>
  </si>
  <si>
    <t>202025200251</t>
  </si>
  <si>
    <t>徐争</t>
  </si>
  <si>
    <t>202025200252</t>
  </si>
  <si>
    <t>崔璐</t>
  </si>
  <si>
    <t>202025200253</t>
  </si>
  <si>
    <t>毕舒琰</t>
  </si>
  <si>
    <t>202025200254</t>
  </si>
  <si>
    <t>梁慧慧</t>
  </si>
  <si>
    <t>202025200255</t>
  </si>
  <si>
    <t>202025200256</t>
  </si>
  <si>
    <t>马楠</t>
  </si>
  <si>
    <t>202025200257</t>
  </si>
  <si>
    <t>颜智慧</t>
  </si>
  <si>
    <t>202025200258</t>
  </si>
  <si>
    <t>邱金晶</t>
  </si>
  <si>
    <t>202025200259</t>
  </si>
  <si>
    <t>熊嘉珍</t>
  </si>
  <si>
    <t>202025200285</t>
  </si>
  <si>
    <t>学科教学(化学)</t>
  </si>
  <si>
    <t>项佳</t>
  </si>
  <si>
    <t>202025200286</t>
  </si>
  <si>
    <t>赵诗琪</t>
  </si>
  <si>
    <t>202025200287</t>
  </si>
  <si>
    <t>徐佳宇</t>
  </si>
  <si>
    <t>202025200288</t>
  </si>
  <si>
    <t>孙岚</t>
  </si>
  <si>
    <t>202025200289</t>
  </si>
  <si>
    <t>陈爽爽</t>
  </si>
  <si>
    <t>202025200290</t>
  </si>
  <si>
    <t>王晨晨</t>
  </si>
  <si>
    <t>202025200291</t>
  </si>
  <si>
    <t>梅倩</t>
  </si>
  <si>
    <t>202025200292</t>
  </si>
  <si>
    <t>张伟选</t>
  </si>
  <si>
    <t>202025200293</t>
  </si>
  <si>
    <t>陈蓉</t>
  </si>
  <si>
    <t>202025200294</t>
  </si>
  <si>
    <t>池玲玲</t>
  </si>
  <si>
    <t>202025200295</t>
  </si>
  <si>
    <t>郑慧纯</t>
  </si>
  <si>
    <t>202025200296</t>
  </si>
  <si>
    <t>朱炜杰</t>
  </si>
  <si>
    <t>202025200297</t>
  </si>
  <si>
    <t>周信盼</t>
  </si>
  <si>
    <t>202025200298</t>
  </si>
  <si>
    <t>吴敏慧</t>
  </si>
  <si>
    <t>202025200299</t>
  </si>
  <si>
    <t>潘梦莹</t>
  </si>
  <si>
    <t>202025200300</t>
  </si>
  <si>
    <t>张天贶</t>
  </si>
  <si>
    <t>202025200301</t>
  </si>
  <si>
    <t>李艳玲</t>
  </si>
  <si>
    <t>202025200302</t>
  </si>
  <si>
    <t>刘雨欣</t>
  </si>
  <si>
    <t>202025200303</t>
  </si>
  <si>
    <t>胡博凯</t>
  </si>
  <si>
    <t>202025200304</t>
  </si>
  <si>
    <t>贺冰</t>
  </si>
  <si>
    <t>202025200305</t>
  </si>
  <si>
    <t>贾似藐</t>
  </si>
  <si>
    <t>202025200306</t>
  </si>
  <si>
    <t>王玲玲</t>
  </si>
  <si>
    <t>202025200307</t>
  </si>
  <si>
    <t>朱磊</t>
  </si>
  <si>
    <t>202025200308</t>
  </si>
  <si>
    <t>杨婷婷</t>
  </si>
  <si>
    <t>202025200309</t>
  </si>
  <si>
    <t>卢会康</t>
  </si>
  <si>
    <t>202025200310</t>
  </si>
  <si>
    <t>蓝熠</t>
  </si>
  <si>
    <t>202025200311</t>
  </si>
  <si>
    <t>尤嘉伟</t>
  </si>
  <si>
    <t>202025200312</t>
  </si>
  <si>
    <t>方永锴</t>
  </si>
  <si>
    <t>202025200313</t>
  </si>
  <si>
    <t>王艺璇</t>
  </si>
  <si>
    <t>202025200314</t>
  </si>
  <si>
    <t>张瑞允</t>
  </si>
  <si>
    <t>202025200315</t>
  </si>
  <si>
    <t>胡宝川</t>
  </si>
  <si>
    <t>202025200316</t>
  </si>
  <si>
    <t>严茹</t>
  </si>
  <si>
    <t>202025200317</t>
  </si>
  <si>
    <t>邵亚楠</t>
  </si>
  <si>
    <t>202025200318</t>
  </si>
  <si>
    <t>金青霞</t>
  </si>
  <si>
    <t>202025200319</t>
  </si>
  <si>
    <t>胡林涛</t>
  </si>
  <si>
    <t>202025200320</t>
  </si>
  <si>
    <t>吕梦萍</t>
  </si>
  <si>
    <t>202025200321</t>
  </si>
  <si>
    <t>邓文杰</t>
  </si>
  <si>
    <t>202025200322</t>
  </si>
  <si>
    <t>董巧巧</t>
  </si>
  <si>
    <t>202025200323</t>
  </si>
  <si>
    <t>刘学</t>
  </si>
  <si>
    <t>202025200324</t>
  </si>
  <si>
    <r>
      <rPr>
        <u/>
        <sz val="18"/>
        <color theme="1"/>
        <rFont val="方正小标宋简体"/>
        <family val="4"/>
        <charset val="134"/>
      </rPr>
      <t>2020</t>
    </r>
    <r>
      <rPr>
        <sz val="18"/>
        <color theme="1"/>
        <rFont val="方正小标宋简体"/>
        <family val="4"/>
        <charset val="134"/>
      </rPr>
      <t>级研究生综合测评结果汇总表</t>
    </r>
    <phoneticPr fontId="3" type="noConversion"/>
  </si>
  <si>
    <t>202025200928</t>
    <phoneticPr fontId="2" type="noConversion"/>
  </si>
  <si>
    <t>202025200929</t>
    <phoneticPr fontId="2" type="noConversion"/>
  </si>
  <si>
    <t>202025200930</t>
    <phoneticPr fontId="2" type="noConversion"/>
  </si>
  <si>
    <t>202025200931</t>
    <phoneticPr fontId="2" type="noConversion"/>
  </si>
  <si>
    <t>202025200932</t>
    <phoneticPr fontId="2" type="noConversion"/>
  </si>
  <si>
    <t>202025200933</t>
    <phoneticPr fontId="2" type="noConversion"/>
  </si>
  <si>
    <t>202025200934</t>
    <phoneticPr fontId="2" type="noConversion"/>
  </si>
  <si>
    <t>201925200020</t>
    <phoneticPr fontId="2" type="noConversion"/>
  </si>
  <si>
    <t>202025200261</t>
    <phoneticPr fontId="2" type="noConversion"/>
  </si>
  <si>
    <t>202025200260</t>
    <phoneticPr fontId="2" type="noConversion"/>
  </si>
  <si>
    <t>202025200262</t>
    <phoneticPr fontId="2" type="noConversion"/>
  </si>
  <si>
    <t>202025200263</t>
    <phoneticPr fontId="2" type="noConversion"/>
  </si>
  <si>
    <t>202025200264</t>
    <phoneticPr fontId="2" type="noConversion"/>
  </si>
  <si>
    <t>202025200265</t>
    <phoneticPr fontId="2" type="noConversion"/>
  </si>
  <si>
    <t>202025200935</t>
    <phoneticPr fontId="2" type="noConversion"/>
  </si>
  <si>
    <t>202025200266</t>
    <phoneticPr fontId="2" type="noConversion"/>
  </si>
  <si>
    <t>202025200267</t>
    <phoneticPr fontId="2" type="noConversion"/>
  </si>
  <si>
    <t>202025200268</t>
    <phoneticPr fontId="2" type="noConversion"/>
  </si>
  <si>
    <t>202025200269</t>
    <phoneticPr fontId="2" type="noConversion"/>
  </si>
  <si>
    <t>202025200270</t>
    <phoneticPr fontId="2" type="noConversion"/>
  </si>
  <si>
    <t>202025200271</t>
    <phoneticPr fontId="2" type="noConversion"/>
  </si>
  <si>
    <t>202025200272</t>
    <phoneticPr fontId="2" type="noConversion"/>
  </si>
  <si>
    <t>202025200273</t>
    <phoneticPr fontId="2" type="noConversion"/>
  </si>
  <si>
    <t>202025200274</t>
    <phoneticPr fontId="2" type="noConversion"/>
  </si>
  <si>
    <t>202025200275</t>
    <phoneticPr fontId="2" type="noConversion"/>
  </si>
  <si>
    <t>202025200276</t>
    <phoneticPr fontId="2" type="noConversion"/>
  </si>
  <si>
    <t>202025200277</t>
    <phoneticPr fontId="2" type="noConversion"/>
  </si>
  <si>
    <t>202025200278</t>
    <phoneticPr fontId="2" type="noConversion"/>
  </si>
  <si>
    <t>202025200349</t>
    <phoneticPr fontId="2" type="noConversion"/>
  </si>
  <si>
    <t>202025200348</t>
    <phoneticPr fontId="2" type="noConversion"/>
  </si>
  <si>
    <t>202025200347</t>
    <phoneticPr fontId="2" type="noConversion"/>
  </si>
  <si>
    <t>202025200346</t>
    <phoneticPr fontId="2" type="noConversion"/>
  </si>
  <si>
    <t>202025200345</t>
    <phoneticPr fontId="2" type="noConversion"/>
  </si>
  <si>
    <t>202025200344</t>
    <phoneticPr fontId="2" type="noConversion"/>
  </si>
  <si>
    <t>202025200343</t>
    <phoneticPr fontId="2" type="noConversion"/>
  </si>
  <si>
    <t>202025200342</t>
    <phoneticPr fontId="2" type="noConversion"/>
  </si>
  <si>
    <t>202025200284</t>
    <phoneticPr fontId="2" type="noConversion"/>
  </si>
  <si>
    <t>201925200021</t>
    <phoneticPr fontId="2" type="noConversion"/>
  </si>
  <si>
    <t>202025200325</t>
    <phoneticPr fontId="2" type="noConversion"/>
  </si>
  <si>
    <t>202025200326</t>
    <phoneticPr fontId="2" type="noConversion"/>
  </si>
  <si>
    <t>202025200327</t>
    <phoneticPr fontId="2" type="noConversion"/>
  </si>
  <si>
    <t>202025200279</t>
    <phoneticPr fontId="2" type="noConversion"/>
  </si>
  <si>
    <t>202025200280</t>
    <phoneticPr fontId="2" type="noConversion"/>
  </si>
  <si>
    <t>202025200281</t>
    <phoneticPr fontId="2" type="noConversion"/>
  </si>
  <si>
    <t>202025200282</t>
    <phoneticPr fontId="2" type="noConversion"/>
  </si>
  <si>
    <t>202025200283</t>
    <phoneticPr fontId="2" type="noConversion"/>
  </si>
  <si>
    <t>202025200328</t>
    <phoneticPr fontId="2" type="noConversion"/>
  </si>
  <si>
    <t>202025200329</t>
    <phoneticPr fontId="2" type="noConversion"/>
  </si>
  <si>
    <t>202025200330</t>
    <phoneticPr fontId="2" type="noConversion"/>
  </si>
  <si>
    <t>202025200331</t>
    <phoneticPr fontId="2" type="noConversion"/>
  </si>
  <si>
    <t>202025200332</t>
    <phoneticPr fontId="2" type="noConversion"/>
  </si>
  <si>
    <t>202025200333</t>
    <phoneticPr fontId="2" type="noConversion"/>
  </si>
  <si>
    <t>202025200334</t>
    <phoneticPr fontId="2" type="noConversion"/>
  </si>
  <si>
    <t>202025200335</t>
    <phoneticPr fontId="2" type="noConversion"/>
  </si>
  <si>
    <t>202025200336</t>
    <phoneticPr fontId="2" type="noConversion"/>
  </si>
  <si>
    <t>202025200337</t>
    <phoneticPr fontId="2" type="noConversion"/>
  </si>
  <si>
    <t>202025200338</t>
    <phoneticPr fontId="2" type="noConversion"/>
  </si>
  <si>
    <t>202025200339</t>
    <phoneticPr fontId="2" type="noConversion"/>
  </si>
  <si>
    <t>202025200340</t>
    <phoneticPr fontId="2" type="noConversion"/>
  </si>
  <si>
    <t>202025200341</t>
    <phoneticPr fontId="2" type="noConversion"/>
  </si>
  <si>
    <t>202020200223</t>
    <phoneticPr fontId="2" type="noConversion"/>
  </si>
  <si>
    <t>202020200224</t>
    <phoneticPr fontId="2" type="noConversion"/>
  </si>
  <si>
    <t>202020200229</t>
    <phoneticPr fontId="2" type="noConversion"/>
  </si>
  <si>
    <t>202020200228</t>
    <phoneticPr fontId="2" type="noConversion"/>
  </si>
  <si>
    <t>202020200227</t>
    <phoneticPr fontId="2" type="noConversion"/>
  </si>
  <si>
    <t>202020200226</t>
    <phoneticPr fontId="2" type="noConversion"/>
  </si>
  <si>
    <t>202020200225</t>
    <phoneticPr fontId="2" type="noConversion"/>
  </si>
  <si>
    <t>2019级博士班</t>
    <phoneticPr fontId="3" type="noConversion"/>
  </si>
  <si>
    <t>19级教育博士</t>
    <phoneticPr fontId="3" type="noConversion"/>
  </si>
  <si>
    <t>2020级学博</t>
    <phoneticPr fontId="3" type="noConversion"/>
  </si>
  <si>
    <t>2020级专博</t>
    <phoneticPr fontId="3"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</si>
</sst>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77" formatCode="0.000_);[Red]\(0.000\)"/>
    <numFmt numFmtId="178" formatCode="0.000_ "/>
  </numFmts>
  <fonts count="24">
    <font>
      <sz val="12"/>
      <color theme="1"/>
      <name val="等线"/>
      <family val="2"/>
      <charset val="134"/>
      <scheme val="minor"/>
    </font>
    <font>
      <sz val="12"/>
      <color theme="1"/>
      <name val="等线"/>
      <family val="2"/>
      <charset val="134"/>
      <scheme val="minor"/>
    </font>
    <font>
      <sz val="9"/>
      <name val="等线"/>
      <family val="2"/>
      <charset val="134"/>
      <scheme val="minor"/>
    </font>
    <font>
      <sz val="9"/>
      <name val="宋体"/>
      <family val="3"/>
      <charset val="134"/>
    </font>
    <font>
      <sz val="10"/>
      <name val="仿宋_GB2312"/>
      <family val="3"/>
      <charset val="134"/>
    </font>
    <font>
      <b/>
      <sz val="9"/>
      <color indexed="81"/>
      <name val="宋体"/>
      <family val="3"/>
      <charset val="134"/>
    </font>
    <font>
      <sz val="9"/>
      <color indexed="81"/>
      <name val="宋体"/>
      <family val="3"/>
      <charset val="134"/>
    </font>
    <font>
      <b/>
      <sz val="9"/>
      <color rgb="FF000000"/>
      <name val="宋体"/>
      <family val="3"/>
      <charset val="134"/>
    </font>
    <font>
      <sz val="9"/>
      <color rgb="FF000000"/>
      <name val="宋体"/>
      <family val="3"/>
      <charset val="134"/>
    </font>
    <font>
      <b/>
      <sz val="9"/>
      <name val="方正书宋_GBK"/>
      <charset val="134"/>
    </font>
    <font>
      <sz val="9"/>
      <name val="方正书宋_GBK"/>
      <charset val="134"/>
    </font>
    <font>
      <b/>
      <sz val="9"/>
      <name val="宋体"/>
      <family val="3"/>
      <charset val="134"/>
    </font>
    <font>
      <b/>
      <sz val="9"/>
      <color rgb="FF000000"/>
      <name val="方正书宋_GBK"/>
      <charset val="134"/>
    </font>
    <font>
      <sz val="9"/>
      <color rgb="FF000000"/>
      <name val="方正书宋_GBK"/>
      <charset val="134"/>
    </font>
    <font>
      <sz val="9"/>
      <name val="等线"/>
      <family val="3"/>
      <charset val="134"/>
      <scheme val="minor"/>
    </font>
    <font>
      <sz val="11"/>
      <color theme="1"/>
      <name val="等线"/>
      <family val="3"/>
      <charset val="134"/>
      <scheme val="minor"/>
    </font>
    <font>
      <sz val="12"/>
      <color theme="1"/>
      <name val="微软雅黑"/>
      <family val="2"/>
      <charset val="134"/>
    </font>
    <font>
      <sz val="11"/>
      <color indexed="8"/>
      <name val="等线"/>
      <family val="2"/>
      <scheme val="minor"/>
    </font>
    <font>
      <sz val="11"/>
      <color rgb="FF000000"/>
      <name val="等线"/>
      <family val="4"/>
      <charset val="134"/>
    </font>
    <font>
      <sz val="10"/>
      <color theme="1"/>
      <name val="仿宋"/>
      <family val="3"/>
      <charset val="134"/>
    </font>
    <font>
      <sz val="11"/>
      <color indexed="8"/>
      <name val="等线"/>
      <family val="3"/>
      <charset val="134"/>
      <scheme val="minor"/>
    </font>
    <font>
      <sz val="8"/>
      <color indexed="81"/>
      <name val="宋体"/>
      <family val="3"/>
      <charset val="134"/>
    </font>
    <font>
      <sz val="18"/>
      <color theme="1"/>
      <name val="方正小标宋简体"/>
      <family val="4"/>
      <charset val="134"/>
    </font>
    <font>
      <u/>
      <sz val="18"/>
      <color theme="1"/>
      <name val="方正小标宋简体"/>
      <family val="4"/>
      <charset val="134"/>
    </font>
  </fonts>
  <fills count="2">
    <fill>
      <patternFill patternType="none"/>
    </fill>
    <fill>
      <patternFill patternType="gray125"/>
    </fill>
  </fills>
  <borders count="8">
    <border>
      <left/>
      <right/>
      <top/>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bottom/>
      <diagonal/>
    </border>
  </borders>
  <cellStyleXfs count="3">
    <xf numFmtId="0" fontId="0" fillId="0" borderId="0">
      <alignment vertical="center"/>
    </xf>
    <xf numFmtId="9" fontId="1" fillId="0" borderId="0" applyFont="0" applyFill="0" applyBorder="0" applyAlignment="0" applyProtection="0">
      <alignment vertical="center"/>
    </xf>
    <xf numFmtId="0" fontId="15" fillId="0" borderId="0">
      <alignment vertical="center"/>
    </xf>
  </cellStyleXfs>
  <cellXfs count="29">
    <xf numFmtId="0" fontId="0" fillId="0" borderId="0" xfId="0">
      <alignment vertical="center"/>
    </xf>
    <xf numFmtId="0" fontId="4" fillId="0" borderId="0" xfId="0" applyFont="1" applyAlignment="1">
      <alignment horizontal="center" vertical="center" wrapText="1"/>
    </xf>
    <xf numFmtId="10" fontId="0" fillId="0" borderId="0" xfId="0" applyNumberFormat="1">
      <alignment vertical="center"/>
    </xf>
    <xf numFmtId="177" fontId="0" fillId="0" borderId="0" xfId="0" applyNumberFormat="1">
      <alignment vertical="center"/>
    </xf>
    <xf numFmtId="0" fontId="0" fillId="0" borderId="0" xfId="0" applyAlignment="1">
      <alignment horizontal="center" vertical="center"/>
    </xf>
    <xf numFmtId="0" fontId="19" fillId="0" borderId="5" xfId="0" applyFont="1" applyBorder="1" applyAlignment="1">
      <alignment horizontal="center" vertical="center" wrapText="1"/>
    </xf>
    <xf numFmtId="0" fontId="19" fillId="0" borderId="5" xfId="0" applyFont="1" applyBorder="1" applyAlignment="1">
      <alignment horizontal="center" vertical="center"/>
    </xf>
    <xf numFmtId="177" fontId="19" fillId="0" borderId="5" xfId="0" applyNumberFormat="1" applyFont="1" applyBorder="1" applyAlignment="1">
      <alignment horizontal="center" vertical="center" wrapText="1"/>
    </xf>
    <xf numFmtId="49" fontId="19" fillId="0" borderId="5" xfId="0" applyNumberFormat="1" applyFont="1" applyBorder="1" applyAlignment="1">
      <alignment horizontal="center" vertical="center" wrapText="1"/>
    </xf>
    <xf numFmtId="10" fontId="19" fillId="0" borderId="5" xfId="1" applyNumberFormat="1" applyFont="1" applyFill="1" applyBorder="1" applyAlignment="1">
      <alignment horizontal="center" vertical="center" wrapText="1"/>
    </xf>
    <xf numFmtId="49" fontId="0" fillId="0" borderId="0" xfId="0" applyNumberFormat="1">
      <alignment vertical="center"/>
    </xf>
    <xf numFmtId="49" fontId="19" fillId="0" borderId="5" xfId="0" applyNumberFormat="1" applyFont="1" applyFill="1" applyBorder="1" applyAlignment="1">
      <alignment horizontal="center" vertical="center" wrapText="1"/>
    </xf>
    <xf numFmtId="0" fontId="19" fillId="0" borderId="5" xfId="0" applyFont="1" applyFill="1" applyBorder="1" applyAlignment="1">
      <alignment horizontal="center" vertical="center" wrapText="1"/>
    </xf>
    <xf numFmtId="0" fontId="19" fillId="0" borderId="5" xfId="0" applyFont="1" applyFill="1" applyBorder="1" applyAlignment="1">
      <alignment horizontal="center" vertical="center"/>
    </xf>
    <xf numFmtId="0" fontId="0" fillId="0" borderId="0" xfId="0" applyFill="1">
      <alignment vertical="center"/>
    </xf>
    <xf numFmtId="0" fontId="19" fillId="0" borderId="5" xfId="0" applyFont="1" applyBorder="1" applyAlignment="1">
      <alignment horizontal="center" vertical="center" wrapText="1"/>
    </xf>
    <xf numFmtId="0" fontId="19" fillId="0" borderId="5" xfId="0" applyFont="1" applyBorder="1" applyAlignment="1">
      <alignment horizontal="center" vertical="center"/>
    </xf>
    <xf numFmtId="0" fontId="19" fillId="0" borderId="1" xfId="0" applyFont="1" applyBorder="1" applyAlignment="1">
      <alignment horizontal="center" vertical="center" wrapText="1"/>
    </xf>
    <xf numFmtId="0" fontId="19" fillId="0" borderId="7" xfId="0" applyFont="1" applyBorder="1" applyAlignment="1">
      <alignment horizontal="center" vertical="center" wrapText="1"/>
    </xf>
    <xf numFmtId="0" fontId="19" fillId="0" borderId="6" xfId="0" applyFont="1" applyBorder="1" applyAlignment="1">
      <alignment horizontal="center" vertical="center" wrapText="1"/>
    </xf>
    <xf numFmtId="49" fontId="19" fillId="0" borderId="2" xfId="0" applyNumberFormat="1" applyFont="1" applyBorder="1" applyAlignment="1">
      <alignment horizontal="center" vertical="center" wrapText="1"/>
    </xf>
    <xf numFmtId="49" fontId="19" fillId="0" borderId="3" xfId="0" applyNumberFormat="1" applyFont="1" applyBorder="1" applyAlignment="1">
      <alignment horizontal="center" vertical="center" wrapText="1"/>
    </xf>
    <xf numFmtId="49" fontId="19" fillId="0" borderId="4" xfId="0" applyNumberFormat="1" applyFont="1" applyBorder="1" applyAlignment="1">
      <alignment horizontal="center" vertical="center" wrapText="1"/>
    </xf>
    <xf numFmtId="177" fontId="19" fillId="0" borderId="5" xfId="0" applyNumberFormat="1" applyFont="1" applyBorder="1" applyAlignment="1">
      <alignment horizontal="center" vertical="center" wrapText="1"/>
    </xf>
    <xf numFmtId="10" fontId="19" fillId="0" borderId="5" xfId="0" applyNumberFormat="1" applyFont="1" applyBorder="1" applyAlignment="1">
      <alignment horizontal="center" vertical="center" wrapText="1"/>
    </xf>
    <xf numFmtId="49" fontId="19" fillId="0" borderId="5" xfId="0" applyNumberFormat="1" applyFont="1" applyBorder="1" applyAlignment="1">
      <alignment horizontal="center" vertical="center" wrapText="1"/>
    </xf>
    <xf numFmtId="49" fontId="22" fillId="0" borderId="5" xfId="0" applyNumberFormat="1" applyFont="1" applyBorder="1" applyAlignment="1">
      <alignment horizontal="center" vertical="center" wrapText="1"/>
    </xf>
    <xf numFmtId="178" fontId="19" fillId="0" borderId="5" xfId="0" applyNumberFormat="1" applyFont="1" applyBorder="1" applyAlignment="1">
      <alignment horizontal="center" vertical="center" wrapText="1"/>
    </xf>
    <xf numFmtId="178" fontId="19" fillId="0" borderId="5" xfId="0" applyNumberFormat="1" applyFont="1" applyFill="1" applyBorder="1" applyAlignment="1">
      <alignment horizontal="center" vertical="center" wrapText="1"/>
    </xf>
  </cellXfs>
  <cellStyles count="3">
    <cellStyle name="百分比" xfId="1" builtinId="5"/>
    <cellStyle name="常规" xfId="0" builtinId="0"/>
    <cellStyle name="常规 2"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AC643"/>
  <sheetViews>
    <sheetView tabSelected="1" topLeftCell="A231" zoomScale="90" zoomScaleNormal="63" workbookViewId="0">
      <selection activeCell="AC258" sqref="AC258"/>
    </sheetView>
  </sheetViews>
  <sheetFormatPr defaultColWidth="11" defaultRowHeight="15.75"/>
  <cols>
    <col min="2" max="2" width="14.125" style="10" bestFit="1" customWidth="1"/>
    <col min="3" max="3" width="12.125" bestFit="1" customWidth="1"/>
    <col min="4" max="4" width="14.875" style="4" customWidth="1"/>
    <col min="5" max="5" width="8.375" bestFit="1" customWidth="1"/>
    <col min="6" max="8" width="8.5" bestFit="1" customWidth="1"/>
    <col min="9" max="9" width="7.625" style="3" bestFit="1" customWidth="1"/>
    <col min="10" max="10" width="8.5" customWidth="1"/>
    <col min="11" max="11" width="8.375" bestFit="1" customWidth="1"/>
    <col min="12" max="12" width="7.625" bestFit="1" customWidth="1"/>
    <col min="13" max="13" width="8.375" bestFit="1" customWidth="1"/>
    <col min="14" max="14" width="8.5" bestFit="1" customWidth="1"/>
    <col min="15" max="15" width="8.375" bestFit="1" customWidth="1"/>
    <col min="16" max="16" width="8.5" bestFit="1" customWidth="1"/>
    <col min="17" max="17" width="8.375" customWidth="1"/>
    <col min="18" max="18" width="7.625" bestFit="1" customWidth="1"/>
    <col min="19" max="19" width="9" style="3" bestFit="1" customWidth="1"/>
    <col min="20" max="20" width="7.125" customWidth="1"/>
    <col min="21" max="21" width="8.5" customWidth="1"/>
    <col min="22" max="23" width="8.5" bestFit="1" customWidth="1"/>
    <col min="24" max="24" width="8.375" style="3" bestFit="1" customWidth="1"/>
    <col min="25" max="25" width="8.5" style="3" bestFit="1" customWidth="1"/>
    <col min="26" max="26" width="7.875" customWidth="1"/>
    <col min="27" max="27" width="8.125" customWidth="1"/>
    <col min="28" max="28" width="9.375" style="2" customWidth="1"/>
    <col min="29" max="29" width="23.125" bestFit="1" customWidth="1"/>
  </cols>
  <sheetData>
    <row r="1" spans="1:29" s="1" customFormat="1" ht="28.5" customHeight="1">
      <c r="A1" s="26" t="s">
        <v>1271</v>
      </c>
      <c r="B1" s="26"/>
      <c r="C1" s="26"/>
      <c r="D1" s="26"/>
      <c r="E1" s="26"/>
      <c r="F1" s="26"/>
      <c r="G1" s="26"/>
      <c r="H1" s="26"/>
      <c r="I1" s="26"/>
      <c r="J1" s="26"/>
      <c r="K1" s="26"/>
      <c r="L1" s="26"/>
      <c r="M1" s="26"/>
      <c r="N1" s="26"/>
      <c r="O1" s="26"/>
      <c r="P1" s="26"/>
      <c r="Q1" s="26"/>
      <c r="R1" s="26"/>
      <c r="S1" s="26"/>
      <c r="T1" s="26"/>
      <c r="U1" s="26"/>
      <c r="V1" s="26"/>
      <c r="W1" s="26"/>
      <c r="X1" s="26"/>
      <c r="Y1" s="26"/>
      <c r="Z1" s="26"/>
      <c r="AA1" s="26"/>
      <c r="AB1" s="26"/>
      <c r="AC1" s="17"/>
    </row>
    <row r="2" spans="1:29" s="1" customFormat="1" ht="18" customHeight="1">
      <c r="A2" s="15" t="s">
        <v>0</v>
      </c>
      <c r="B2" s="15"/>
      <c r="C2" s="15"/>
      <c r="D2" s="15"/>
      <c r="E2" s="15"/>
      <c r="F2" s="15"/>
      <c r="G2" s="15"/>
      <c r="H2" s="15"/>
      <c r="I2" s="15"/>
      <c r="J2" s="15"/>
      <c r="K2" s="15"/>
      <c r="L2" s="15"/>
      <c r="M2" s="15"/>
      <c r="N2" s="15"/>
      <c r="O2" s="15"/>
      <c r="P2" s="15"/>
      <c r="Q2" s="15"/>
      <c r="R2" s="15"/>
      <c r="S2" s="15"/>
      <c r="T2" s="15"/>
      <c r="U2" s="15"/>
      <c r="V2" s="15"/>
      <c r="W2" s="15"/>
      <c r="X2" s="15"/>
      <c r="Y2" s="15"/>
      <c r="Z2" s="15"/>
      <c r="AA2" s="15"/>
      <c r="AB2" s="15"/>
      <c r="AC2" s="18"/>
    </row>
    <row r="3" spans="1:29" s="1" customFormat="1" ht="20.25" customHeight="1">
      <c r="A3" s="20" t="s">
        <v>1</v>
      </c>
      <c r="B3" s="21"/>
      <c r="C3" s="21"/>
      <c r="D3" s="21"/>
      <c r="E3" s="21"/>
      <c r="F3" s="21"/>
      <c r="G3" s="21"/>
      <c r="H3" s="21"/>
      <c r="I3" s="21"/>
      <c r="J3" s="21"/>
      <c r="K3" s="21"/>
      <c r="L3" s="21"/>
      <c r="M3" s="21"/>
      <c r="N3" s="21"/>
      <c r="O3" s="21"/>
      <c r="P3" s="21"/>
      <c r="Q3" s="21"/>
      <c r="R3" s="21"/>
      <c r="S3" s="21"/>
      <c r="T3" s="21"/>
      <c r="U3" s="21"/>
      <c r="V3" s="21"/>
      <c r="W3" s="21"/>
      <c r="X3" s="21"/>
      <c r="Y3" s="21"/>
      <c r="Z3" s="21"/>
      <c r="AA3" s="21"/>
      <c r="AB3" s="22"/>
      <c r="AC3" s="19"/>
    </row>
    <row r="4" spans="1:29">
      <c r="A4" s="25" t="s">
        <v>2</v>
      </c>
      <c r="B4" s="25" t="s">
        <v>3</v>
      </c>
      <c r="C4" s="15" t="s">
        <v>4</v>
      </c>
      <c r="D4" s="15" t="s">
        <v>5</v>
      </c>
      <c r="E4" s="15" t="s">
        <v>6</v>
      </c>
      <c r="F4" s="15"/>
      <c r="G4" s="15"/>
      <c r="H4" s="15"/>
      <c r="I4" s="15"/>
      <c r="J4" s="15" t="s">
        <v>7</v>
      </c>
      <c r="K4" s="15"/>
      <c r="L4" s="15"/>
      <c r="M4" s="15"/>
      <c r="N4" s="15"/>
      <c r="O4" s="15"/>
      <c r="P4" s="15"/>
      <c r="Q4" s="15"/>
      <c r="R4" s="15"/>
      <c r="S4" s="15"/>
      <c r="T4" s="15" t="s">
        <v>8</v>
      </c>
      <c r="U4" s="15"/>
      <c r="V4" s="15"/>
      <c r="W4" s="15"/>
      <c r="X4" s="15"/>
      <c r="Y4" s="23" t="s">
        <v>9</v>
      </c>
      <c r="Z4" s="15" t="s">
        <v>10</v>
      </c>
      <c r="AA4" s="15" t="s">
        <v>11</v>
      </c>
      <c r="AB4" s="24" t="s">
        <v>12</v>
      </c>
      <c r="AC4" s="16" t="s">
        <v>1120</v>
      </c>
    </row>
    <row r="5" spans="1:29" ht="24">
      <c r="A5" s="25"/>
      <c r="B5" s="25"/>
      <c r="C5" s="15"/>
      <c r="D5" s="15"/>
      <c r="E5" s="5" t="s">
        <v>13</v>
      </c>
      <c r="F5" s="5" t="s">
        <v>14</v>
      </c>
      <c r="G5" s="5" t="s">
        <v>15</v>
      </c>
      <c r="H5" s="5" t="s">
        <v>16</v>
      </c>
      <c r="I5" s="7" t="s">
        <v>17</v>
      </c>
      <c r="J5" s="5" t="s">
        <v>18</v>
      </c>
      <c r="K5" s="5" t="s">
        <v>19</v>
      </c>
      <c r="L5" s="5" t="s">
        <v>20</v>
      </c>
      <c r="M5" s="5" t="s">
        <v>21</v>
      </c>
      <c r="N5" s="5" t="s">
        <v>22</v>
      </c>
      <c r="O5" s="5" t="s">
        <v>23</v>
      </c>
      <c r="P5" s="5" t="s">
        <v>24</v>
      </c>
      <c r="Q5" s="5" t="s">
        <v>25</v>
      </c>
      <c r="R5" s="5" t="s">
        <v>26</v>
      </c>
      <c r="S5" s="7" t="s">
        <v>27</v>
      </c>
      <c r="T5" s="5" t="s">
        <v>28</v>
      </c>
      <c r="U5" s="5" t="s">
        <v>14</v>
      </c>
      <c r="V5" s="5" t="s">
        <v>29</v>
      </c>
      <c r="W5" s="5" t="s">
        <v>30</v>
      </c>
      <c r="X5" s="7" t="s">
        <v>31</v>
      </c>
      <c r="Y5" s="23"/>
      <c r="Z5" s="15"/>
      <c r="AA5" s="15"/>
      <c r="AB5" s="24"/>
      <c r="AC5" s="16"/>
    </row>
    <row r="6" spans="1:29">
      <c r="A6" s="8" t="s">
        <v>32</v>
      </c>
      <c r="B6" s="8" t="s">
        <v>33</v>
      </c>
      <c r="C6" s="5" t="s">
        <v>34</v>
      </c>
      <c r="D6" s="5" t="s">
        <v>35</v>
      </c>
      <c r="E6" s="27">
        <v>50</v>
      </c>
      <c r="F6" s="27">
        <v>0</v>
      </c>
      <c r="G6" s="27">
        <f>E6+F6</f>
        <v>50</v>
      </c>
      <c r="H6" s="27">
        <f>MAX(G$6:G$25)</f>
        <v>59</v>
      </c>
      <c r="I6" s="27">
        <f>G6/H6*30</f>
        <v>25.423728813559322</v>
      </c>
      <c r="J6" s="27">
        <v>88.95</v>
      </c>
      <c r="K6" s="27">
        <f>MAX(J$6:J$25)</f>
        <v>93.75</v>
      </c>
      <c r="L6" s="27">
        <f>J6/K6*15</f>
        <v>14.231999999999999</v>
      </c>
      <c r="M6" s="27">
        <v>0</v>
      </c>
      <c r="N6" s="27">
        <v>0</v>
      </c>
      <c r="O6" s="27">
        <v>0</v>
      </c>
      <c r="P6" s="27">
        <f>M6+N6+O6</f>
        <v>0</v>
      </c>
      <c r="Q6" s="27">
        <f>MAX(P$6:P$25)</f>
        <v>162.5</v>
      </c>
      <c r="R6" s="27">
        <f>P6/Q6*45</f>
        <v>0</v>
      </c>
      <c r="S6" s="27">
        <f>L6+R6</f>
        <v>14.231999999999999</v>
      </c>
      <c r="T6" s="27">
        <v>30</v>
      </c>
      <c r="U6" s="27">
        <v>0</v>
      </c>
      <c r="V6" s="27">
        <f>T6+U6</f>
        <v>30</v>
      </c>
      <c r="W6" s="27">
        <f>MAX(V$6:V$25)</f>
        <v>34</v>
      </c>
      <c r="X6" s="27">
        <f>V6/W6*10</f>
        <v>8.8235294117647065</v>
      </c>
      <c r="Y6" s="27">
        <f>I6+S6+X6</f>
        <v>48.479258225324031</v>
      </c>
      <c r="Z6" s="5">
        <f>RANK(Y6,Y$6:Y$25)</f>
        <v>14</v>
      </c>
      <c r="AA6" s="5">
        <f>MAX(Z$6:Z$25)</f>
        <v>20</v>
      </c>
      <c r="AB6" s="9">
        <f>Z6/AA6</f>
        <v>0.7</v>
      </c>
      <c r="AC6" s="6"/>
    </row>
    <row r="7" spans="1:29">
      <c r="A7" s="8" t="s">
        <v>36</v>
      </c>
      <c r="B7" s="8" t="s">
        <v>37</v>
      </c>
      <c r="C7" s="5" t="s">
        <v>1339</v>
      </c>
      <c r="D7" s="5" t="s">
        <v>38</v>
      </c>
      <c r="E7" s="27">
        <v>50</v>
      </c>
      <c r="F7" s="27">
        <v>0</v>
      </c>
      <c r="G7" s="27">
        <f t="shared" ref="G7:G34" si="0">E7+F7</f>
        <v>50</v>
      </c>
      <c r="H7" s="27">
        <f t="shared" ref="H7:H25" si="1">MAX(G$6:G$25)</f>
        <v>59</v>
      </c>
      <c r="I7" s="27">
        <f t="shared" ref="I7:I34" si="2">G7/H7*30</f>
        <v>25.423728813559322</v>
      </c>
      <c r="J7" s="27">
        <v>93.75</v>
      </c>
      <c r="K7" s="27">
        <f t="shared" ref="K7:K25" si="3">MAX(J$6:J$25)</f>
        <v>93.75</v>
      </c>
      <c r="L7" s="27">
        <f t="shared" ref="L7:L34" si="4">J7/K7*15</f>
        <v>15</v>
      </c>
      <c r="M7" s="27">
        <v>0</v>
      </c>
      <c r="N7" s="27">
        <v>0</v>
      </c>
      <c r="O7" s="27">
        <v>0</v>
      </c>
      <c r="P7" s="27">
        <f t="shared" ref="P7:P34" si="5">M7+N7+O7</f>
        <v>0</v>
      </c>
      <c r="Q7" s="27">
        <f t="shared" ref="Q7:Q25" si="6">MAX(P$6:P$25)</f>
        <v>162.5</v>
      </c>
      <c r="R7" s="27">
        <f t="shared" ref="R7:R34" si="7">P7/Q7*45</f>
        <v>0</v>
      </c>
      <c r="S7" s="27">
        <f t="shared" ref="S7:S34" si="8">L7+R7</f>
        <v>15</v>
      </c>
      <c r="T7" s="27">
        <v>30</v>
      </c>
      <c r="U7" s="27">
        <v>0</v>
      </c>
      <c r="V7" s="27">
        <f t="shared" ref="V7:V34" si="9">T7+U7</f>
        <v>30</v>
      </c>
      <c r="W7" s="27">
        <f t="shared" ref="W7:W25" si="10">MAX(V$6:V$25)</f>
        <v>34</v>
      </c>
      <c r="X7" s="27">
        <f t="shared" ref="X7:X34" si="11">V7/W7*10</f>
        <v>8.8235294117647065</v>
      </c>
      <c r="Y7" s="27">
        <f t="shared" ref="Y7:Y34" si="12">I7+S7+X7</f>
        <v>49.247258225324032</v>
      </c>
      <c r="Z7" s="5">
        <f t="shared" ref="Z7:Z25" si="13">RANK(Y7,Y$6:Y$25)</f>
        <v>10</v>
      </c>
      <c r="AA7" s="5">
        <f t="shared" ref="AA7:AA25" si="14">MAX(Z$6:Z$25)</f>
        <v>20</v>
      </c>
      <c r="AB7" s="9">
        <f t="shared" ref="AB7:AB34" si="15">Z7/AA7</f>
        <v>0.5</v>
      </c>
      <c r="AC7" s="6"/>
    </row>
    <row r="8" spans="1:29">
      <c r="A8" s="8" t="s">
        <v>39</v>
      </c>
      <c r="B8" s="8" t="s">
        <v>40</v>
      </c>
      <c r="C8" s="5" t="s">
        <v>1339</v>
      </c>
      <c r="D8" s="5" t="s">
        <v>38</v>
      </c>
      <c r="E8" s="27">
        <v>50</v>
      </c>
      <c r="F8" s="27">
        <v>0</v>
      </c>
      <c r="G8" s="27">
        <f t="shared" si="0"/>
        <v>50</v>
      </c>
      <c r="H8" s="27">
        <f t="shared" si="1"/>
        <v>59</v>
      </c>
      <c r="I8" s="27">
        <f t="shared" si="2"/>
        <v>25.423728813559322</v>
      </c>
      <c r="J8" s="27">
        <v>90.6</v>
      </c>
      <c r="K8" s="27">
        <f t="shared" si="3"/>
        <v>93.75</v>
      </c>
      <c r="L8" s="27">
        <f t="shared" si="4"/>
        <v>14.495999999999999</v>
      </c>
      <c r="M8" s="27">
        <v>0</v>
      </c>
      <c r="N8" s="27">
        <v>0</v>
      </c>
      <c r="O8" s="27">
        <v>0</v>
      </c>
      <c r="P8" s="27">
        <f t="shared" si="5"/>
        <v>0</v>
      </c>
      <c r="Q8" s="27">
        <f t="shared" si="6"/>
        <v>162.5</v>
      </c>
      <c r="R8" s="27">
        <f t="shared" si="7"/>
        <v>0</v>
      </c>
      <c r="S8" s="27">
        <f t="shared" si="8"/>
        <v>14.495999999999999</v>
      </c>
      <c r="T8" s="27">
        <v>30</v>
      </c>
      <c r="U8" s="27">
        <v>0</v>
      </c>
      <c r="V8" s="27">
        <f t="shared" si="9"/>
        <v>30</v>
      </c>
      <c r="W8" s="27">
        <f t="shared" si="10"/>
        <v>34</v>
      </c>
      <c r="X8" s="27">
        <f t="shared" si="11"/>
        <v>8.8235294117647065</v>
      </c>
      <c r="Y8" s="27">
        <f t="shared" si="12"/>
        <v>48.743258225324027</v>
      </c>
      <c r="Z8" s="5">
        <f t="shared" si="13"/>
        <v>12</v>
      </c>
      <c r="AA8" s="5">
        <f t="shared" si="14"/>
        <v>20</v>
      </c>
      <c r="AB8" s="9">
        <f t="shared" si="15"/>
        <v>0.6</v>
      </c>
      <c r="AC8" s="6"/>
    </row>
    <row r="9" spans="1:29">
      <c r="A9" s="8" t="s">
        <v>41</v>
      </c>
      <c r="B9" s="8" t="s">
        <v>42</v>
      </c>
      <c r="C9" s="5" t="s">
        <v>1339</v>
      </c>
      <c r="D9" s="5" t="s">
        <v>38</v>
      </c>
      <c r="E9" s="27">
        <v>50</v>
      </c>
      <c r="F9" s="27">
        <v>0</v>
      </c>
      <c r="G9" s="27">
        <f t="shared" si="0"/>
        <v>50</v>
      </c>
      <c r="H9" s="27">
        <f t="shared" si="1"/>
        <v>59</v>
      </c>
      <c r="I9" s="27">
        <f t="shared" si="2"/>
        <v>25.423728813559322</v>
      </c>
      <c r="J9" s="27">
        <v>89.6</v>
      </c>
      <c r="K9" s="27">
        <f t="shared" si="3"/>
        <v>93.75</v>
      </c>
      <c r="L9" s="27">
        <f t="shared" si="4"/>
        <v>14.336</v>
      </c>
      <c r="M9" s="27">
        <v>0</v>
      </c>
      <c r="N9" s="27">
        <v>0</v>
      </c>
      <c r="O9" s="27">
        <v>0</v>
      </c>
      <c r="P9" s="27">
        <f t="shared" si="5"/>
        <v>0</v>
      </c>
      <c r="Q9" s="27">
        <f t="shared" si="6"/>
        <v>162.5</v>
      </c>
      <c r="R9" s="27">
        <f t="shared" si="7"/>
        <v>0</v>
      </c>
      <c r="S9" s="27">
        <f t="shared" si="8"/>
        <v>14.336</v>
      </c>
      <c r="T9" s="27">
        <v>30</v>
      </c>
      <c r="U9" s="27">
        <v>0</v>
      </c>
      <c r="V9" s="27">
        <f t="shared" si="9"/>
        <v>30</v>
      </c>
      <c r="W9" s="27">
        <f t="shared" si="10"/>
        <v>34</v>
      </c>
      <c r="X9" s="27">
        <f t="shared" si="11"/>
        <v>8.8235294117647065</v>
      </c>
      <c r="Y9" s="27">
        <f t="shared" si="12"/>
        <v>48.58325822532403</v>
      </c>
      <c r="Z9" s="5">
        <f t="shared" si="13"/>
        <v>13</v>
      </c>
      <c r="AA9" s="5">
        <f t="shared" si="14"/>
        <v>20</v>
      </c>
      <c r="AB9" s="9">
        <f t="shared" si="15"/>
        <v>0.65</v>
      </c>
      <c r="AC9" s="6"/>
    </row>
    <row r="10" spans="1:29">
      <c r="A10" s="8" t="s">
        <v>43</v>
      </c>
      <c r="B10" s="8" t="s">
        <v>44</v>
      </c>
      <c r="C10" s="5" t="s">
        <v>1339</v>
      </c>
      <c r="D10" s="5" t="s">
        <v>38</v>
      </c>
      <c r="E10" s="27">
        <v>50</v>
      </c>
      <c r="F10" s="27">
        <v>9</v>
      </c>
      <c r="G10" s="27">
        <f t="shared" si="0"/>
        <v>59</v>
      </c>
      <c r="H10" s="27">
        <f t="shared" si="1"/>
        <v>59</v>
      </c>
      <c r="I10" s="27">
        <f t="shared" si="2"/>
        <v>30</v>
      </c>
      <c r="J10" s="27">
        <v>90</v>
      </c>
      <c r="K10" s="27">
        <f t="shared" si="3"/>
        <v>93.75</v>
      </c>
      <c r="L10" s="27">
        <f t="shared" si="4"/>
        <v>14.399999999999999</v>
      </c>
      <c r="M10" s="27">
        <v>1.25</v>
      </c>
      <c r="N10" s="27">
        <v>40</v>
      </c>
      <c r="O10" s="27">
        <v>0</v>
      </c>
      <c r="P10" s="27">
        <f t="shared" si="5"/>
        <v>41.25</v>
      </c>
      <c r="Q10" s="27">
        <f t="shared" si="6"/>
        <v>162.5</v>
      </c>
      <c r="R10" s="27">
        <f t="shared" si="7"/>
        <v>11.423076923076923</v>
      </c>
      <c r="S10" s="27">
        <f t="shared" si="8"/>
        <v>25.823076923076922</v>
      </c>
      <c r="T10" s="27">
        <v>30</v>
      </c>
      <c r="U10" s="27">
        <v>0</v>
      </c>
      <c r="V10" s="27">
        <f t="shared" si="9"/>
        <v>30</v>
      </c>
      <c r="W10" s="27">
        <f t="shared" si="10"/>
        <v>34</v>
      </c>
      <c r="X10" s="27">
        <f t="shared" si="11"/>
        <v>8.8235294117647065</v>
      </c>
      <c r="Y10" s="27">
        <f t="shared" si="12"/>
        <v>64.646606334841636</v>
      </c>
      <c r="Z10" s="5">
        <f t="shared" si="13"/>
        <v>3</v>
      </c>
      <c r="AA10" s="5">
        <f t="shared" si="14"/>
        <v>20</v>
      </c>
      <c r="AB10" s="9">
        <f t="shared" si="15"/>
        <v>0.15</v>
      </c>
      <c r="AC10" s="6"/>
    </row>
    <row r="11" spans="1:29">
      <c r="A11" s="8" t="s">
        <v>45</v>
      </c>
      <c r="B11" s="8" t="s">
        <v>46</v>
      </c>
      <c r="C11" s="5" t="s">
        <v>1339</v>
      </c>
      <c r="D11" s="5" t="s">
        <v>35</v>
      </c>
      <c r="E11" s="27">
        <v>50</v>
      </c>
      <c r="F11" s="27">
        <v>0</v>
      </c>
      <c r="G11" s="27">
        <f t="shared" si="0"/>
        <v>50</v>
      </c>
      <c r="H11" s="27">
        <f t="shared" si="1"/>
        <v>59</v>
      </c>
      <c r="I11" s="27">
        <f t="shared" si="2"/>
        <v>25.423728813559322</v>
      </c>
      <c r="J11" s="27">
        <v>88.75</v>
      </c>
      <c r="K11" s="27">
        <f t="shared" si="3"/>
        <v>93.75</v>
      </c>
      <c r="L11" s="27">
        <f t="shared" si="4"/>
        <v>14.2</v>
      </c>
      <c r="M11" s="27">
        <v>0</v>
      </c>
      <c r="N11" s="27">
        <v>0</v>
      </c>
      <c r="O11" s="27">
        <v>0</v>
      </c>
      <c r="P11" s="27">
        <f t="shared" si="5"/>
        <v>0</v>
      </c>
      <c r="Q11" s="27">
        <f t="shared" si="6"/>
        <v>162.5</v>
      </c>
      <c r="R11" s="27">
        <f t="shared" si="7"/>
        <v>0</v>
      </c>
      <c r="S11" s="27">
        <f t="shared" si="8"/>
        <v>14.2</v>
      </c>
      <c r="T11" s="27">
        <v>30</v>
      </c>
      <c r="U11" s="27">
        <v>0</v>
      </c>
      <c r="V11" s="27">
        <f t="shared" si="9"/>
        <v>30</v>
      </c>
      <c r="W11" s="27">
        <f t="shared" si="10"/>
        <v>34</v>
      </c>
      <c r="X11" s="27">
        <f t="shared" si="11"/>
        <v>8.8235294117647065</v>
      </c>
      <c r="Y11" s="27">
        <f t="shared" si="12"/>
        <v>48.447258225324035</v>
      </c>
      <c r="Z11" s="5">
        <f t="shared" si="13"/>
        <v>15</v>
      </c>
      <c r="AA11" s="5">
        <f t="shared" si="14"/>
        <v>20</v>
      </c>
      <c r="AB11" s="9">
        <f t="shared" si="15"/>
        <v>0.75</v>
      </c>
      <c r="AC11" s="6"/>
    </row>
    <row r="12" spans="1:29">
      <c r="A12" s="8" t="s">
        <v>47</v>
      </c>
      <c r="B12" s="8" t="s">
        <v>48</v>
      </c>
      <c r="C12" s="5" t="s">
        <v>1339</v>
      </c>
      <c r="D12" s="5" t="s">
        <v>35</v>
      </c>
      <c r="E12" s="27">
        <v>50</v>
      </c>
      <c r="F12" s="27">
        <v>0</v>
      </c>
      <c r="G12" s="27">
        <f t="shared" si="0"/>
        <v>50</v>
      </c>
      <c r="H12" s="27">
        <f t="shared" si="1"/>
        <v>59</v>
      </c>
      <c r="I12" s="27">
        <f t="shared" si="2"/>
        <v>25.423728813559322</v>
      </c>
      <c r="J12" s="27">
        <v>91.6</v>
      </c>
      <c r="K12" s="27">
        <f t="shared" si="3"/>
        <v>93.75</v>
      </c>
      <c r="L12" s="27">
        <f t="shared" si="4"/>
        <v>14.655999999999999</v>
      </c>
      <c r="M12" s="27">
        <v>0</v>
      </c>
      <c r="N12" s="27">
        <v>0</v>
      </c>
      <c r="O12" s="27">
        <v>0</v>
      </c>
      <c r="P12" s="27">
        <f t="shared" si="5"/>
        <v>0</v>
      </c>
      <c r="Q12" s="27">
        <f t="shared" si="6"/>
        <v>162.5</v>
      </c>
      <c r="R12" s="27">
        <f t="shared" si="7"/>
        <v>0</v>
      </c>
      <c r="S12" s="27">
        <f t="shared" si="8"/>
        <v>14.655999999999999</v>
      </c>
      <c r="T12" s="27">
        <v>30</v>
      </c>
      <c r="U12" s="27">
        <v>0</v>
      </c>
      <c r="V12" s="27">
        <f t="shared" si="9"/>
        <v>30</v>
      </c>
      <c r="W12" s="27">
        <f t="shared" si="10"/>
        <v>34</v>
      </c>
      <c r="X12" s="27">
        <f t="shared" si="11"/>
        <v>8.8235294117647065</v>
      </c>
      <c r="Y12" s="27">
        <f t="shared" si="12"/>
        <v>48.903258225324024</v>
      </c>
      <c r="Z12" s="5">
        <f t="shared" si="13"/>
        <v>11</v>
      </c>
      <c r="AA12" s="5">
        <f t="shared" si="14"/>
        <v>20</v>
      </c>
      <c r="AB12" s="9">
        <f t="shared" si="15"/>
        <v>0.55000000000000004</v>
      </c>
      <c r="AC12" s="6"/>
    </row>
    <row r="13" spans="1:29">
      <c r="A13" s="8" t="s">
        <v>49</v>
      </c>
      <c r="B13" s="8" t="s">
        <v>50</v>
      </c>
      <c r="C13" s="5" t="s">
        <v>1339</v>
      </c>
      <c r="D13" s="5" t="s">
        <v>51</v>
      </c>
      <c r="E13" s="27">
        <v>50</v>
      </c>
      <c r="F13" s="27">
        <v>-7</v>
      </c>
      <c r="G13" s="27">
        <f t="shared" si="0"/>
        <v>43</v>
      </c>
      <c r="H13" s="27">
        <f t="shared" si="1"/>
        <v>59</v>
      </c>
      <c r="I13" s="27">
        <f t="shared" si="2"/>
        <v>21.864406779661014</v>
      </c>
      <c r="J13" s="27">
        <v>89.6</v>
      </c>
      <c r="K13" s="27">
        <f t="shared" si="3"/>
        <v>93.75</v>
      </c>
      <c r="L13" s="27">
        <f t="shared" si="4"/>
        <v>14.336</v>
      </c>
      <c r="M13" s="27">
        <v>0</v>
      </c>
      <c r="N13" s="27">
        <v>0</v>
      </c>
      <c r="O13" s="27">
        <v>0</v>
      </c>
      <c r="P13" s="27">
        <f t="shared" si="5"/>
        <v>0</v>
      </c>
      <c r="Q13" s="27">
        <f t="shared" si="6"/>
        <v>162.5</v>
      </c>
      <c r="R13" s="27">
        <f t="shared" si="7"/>
        <v>0</v>
      </c>
      <c r="S13" s="27">
        <f t="shared" si="8"/>
        <v>14.336</v>
      </c>
      <c r="T13" s="27">
        <v>30</v>
      </c>
      <c r="U13" s="27">
        <v>0</v>
      </c>
      <c r="V13" s="27">
        <f t="shared" si="9"/>
        <v>30</v>
      </c>
      <c r="W13" s="27">
        <f t="shared" si="10"/>
        <v>34</v>
      </c>
      <c r="X13" s="27">
        <f t="shared" si="11"/>
        <v>8.8235294117647065</v>
      </c>
      <c r="Y13" s="27">
        <f t="shared" si="12"/>
        <v>45.023936191425719</v>
      </c>
      <c r="Z13" s="5">
        <f t="shared" si="13"/>
        <v>20</v>
      </c>
      <c r="AA13" s="5">
        <f t="shared" si="14"/>
        <v>20</v>
      </c>
      <c r="AB13" s="9">
        <f t="shared" si="15"/>
        <v>1</v>
      </c>
      <c r="AC13" s="6"/>
    </row>
    <row r="14" spans="1:29">
      <c r="A14" s="8" t="s">
        <v>52</v>
      </c>
      <c r="B14" s="8" t="s">
        <v>53</v>
      </c>
      <c r="C14" s="5" t="s">
        <v>1339</v>
      </c>
      <c r="D14" s="5" t="s">
        <v>51</v>
      </c>
      <c r="E14" s="27">
        <v>50</v>
      </c>
      <c r="F14" s="27">
        <v>0</v>
      </c>
      <c r="G14" s="27">
        <f t="shared" si="0"/>
        <v>50</v>
      </c>
      <c r="H14" s="27">
        <f t="shared" si="1"/>
        <v>59</v>
      </c>
      <c r="I14" s="27">
        <f t="shared" si="2"/>
        <v>25.423728813559322</v>
      </c>
      <c r="J14" s="27">
        <v>90.1</v>
      </c>
      <c r="K14" s="27">
        <f t="shared" si="3"/>
        <v>93.75</v>
      </c>
      <c r="L14" s="27">
        <f t="shared" si="4"/>
        <v>14.415999999999999</v>
      </c>
      <c r="M14" s="27">
        <v>2.5</v>
      </c>
      <c r="N14" s="27">
        <v>160</v>
      </c>
      <c r="O14" s="27">
        <v>0</v>
      </c>
      <c r="P14" s="27">
        <f t="shared" si="5"/>
        <v>162.5</v>
      </c>
      <c r="Q14" s="27">
        <f t="shared" si="6"/>
        <v>162.5</v>
      </c>
      <c r="R14" s="27">
        <f t="shared" si="7"/>
        <v>45</v>
      </c>
      <c r="S14" s="27">
        <f t="shared" si="8"/>
        <v>59.415999999999997</v>
      </c>
      <c r="T14" s="27">
        <v>30</v>
      </c>
      <c r="U14" s="27">
        <v>4</v>
      </c>
      <c r="V14" s="27">
        <f t="shared" si="9"/>
        <v>34</v>
      </c>
      <c r="W14" s="27">
        <f t="shared" si="10"/>
        <v>34</v>
      </c>
      <c r="X14" s="27">
        <f t="shared" si="11"/>
        <v>10</v>
      </c>
      <c r="Y14" s="27">
        <f t="shared" si="12"/>
        <v>94.839728813559319</v>
      </c>
      <c r="Z14" s="5">
        <f t="shared" si="13"/>
        <v>1</v>
      </c>
      <c r="AA14" s="5">
        <f t="shared" si="14"/>
        <v>20</v>
      </c>
      <c r="AB14" s="9">
        <f t="shared" si="15"/>
        <v>0.05</v>
      </c>
      <c r="AC14" s="6"/>
    </row>
    <row r="15" spans="1:29">
      <c r="A15" s="8" t="s">
        <v>54</v>
      </c>
      <c r="B15" s="8" t="s">
        <v>55</v>
      </c>
      <c r="C15" s="5" t="s">
        <v>1339</v>
      </c>
      <c r="D15" s="5" t="s">
        <v>51</v>
      </c>
      <c r="E15" s="27">
        <v>50</v>
      </c>
      <c r="F15" s="27">
        <v>-5</v>
      </c>
      <c r="G15" s="27">
        <f t="shared" si="0"/>
        <v>45</v>
      </c>
      <c r="H15" s="27">
        <f t="shared" si="1"/>
        <v>59</v>
      </c>
      <c r="I15" s="27">
        <f t="shared" si="2"/>
        <v>22.881355932203387</v>
      </c>
      <c r="J15" s="27">
        <v>91.05</v>
      </c>
      <c r="K15" s="27">
        <f t="shared" si="3"/>
        <v>93.75</v>
      </c>
      <c r="L15" s="27">
        <f t="shared" si="4"/>
        <v>14.568</v>
      </c>
      <c r="M15" s="27">
        <v>1.25</v>
      </c>
      <c r="N15" s="27">
        <v>30</v>
      </c>
      <c r="O15" s="27">
        <v>0</v>
      </c>
      <c r="P15" s="27">
        <f t="shared" si="5"/>
        <v>31.25</v>
      </c>
      <c r="Q15" s="27">
        <f t="shared" si="6"/>
        <v>162.5</v>
      </c>
      <c r="R15" s="27">
        <f t="shared" si="7"/>
        <v>8.6538461538461551</v>
      </c>
      <c r="S15" s="27">
        <f t="shared" si="8"/>
        <v>23.221846153846155</v>
      </c>
      <c r="T15" s="27">
        <v>30</v>
      </c>
      <c r="U15" s="27">
        <v>0</v>
      </c>
      <c r="V15" s="27">
        <f t="shared" si="9"/>
        <v>30</v>
      </c>
      <c r="W15" s="27">
        <f t="shared" si="10"/>
        <v>34</v>
      </c>
      <c r="X15" s="27">
        <f t="shared" si="11"/>
        <v>8.8235294117647065</v>
      </c>
      <c r="Y15" s="27">
        <f t="shared" si="12"/>
        <v>54.926731497814245</v>
      </c>
      <c r="Z15" s="5">
        <f t="shared" si="13"/>
        <v>5</v>
      </c>
      <c r="AA15" s="5">
        <f t="shared" si="14"/>
        <v>20</v>
      </c>
      <c r="AB15" s="9">
        <f t="shared" si="15"/>
        <v>0.25</v>
      </c>
      <c r="AC15" s="6"/>
    </row>
    <row r="16" spans="1:29">
      <c r="A16" s="8" t="s">
        <v>56</v>
      </c>
      <c r="B16" s="8" t="s">
        <v>57</v>
      </c>
      <c r="C16" s="5" t="s">
        <v>1339</v>
      </c>
      <c r="D16" s="5" t="s">
        <v>51</v>
      </c>
      <c r="E16" s="27">
        <v>50</v>
      </c>
      <c r="F16" s="27">
        <v>0</v>
      </c>
      <c r="G16" s="27">
        <f t="shared" si="0"/>
        <v>50</v>
      </c>
      <c r="H16" s="27">
        <f t="shared" si="1"/>
        <v>59</v>
      </c>
      <c r="I16" s="27">
        <f t="shared" si="2"/>
        <v>25.423728813559322</v>
      </c>
      <c r="J16" s="27">
        <v>90.85</v>
      </c>
      <c r="K16" s="27">
        <f t="shared" si="3"/>
        <v>93.75</v>
      </c>
      <c r="L16" s="27">
        <f t="shared" si="4"/>
        <v>14.536</v>
      </c>
      <c r="M16" s="27">
        <v>0</v>
      </c>
      <c r="N16" s="27">
        <v>114</v>
      </c>
      <c r="O16" s="27">
        <v>0</v>
      </c>
      <c r="P16" s="27">
        <f t="shared" si="5"/>
        <v>114</v>
      </c>
      <c r="Q16" s="27">
        <f t="shared" si="6"/>
        <v>162.5</v>
      </c>
      <c r="R16" s="27">
        <f t="shared" si="7"/>
        <v>31.569230769230771</v>
      </c>
      <c r="S16" s="27">
        <f t="shared" si="8"/>
        <v>46.105230769230772</v>
      </c>
      <c r="T16" s="27">
        <v>30</v>
      </c>
      <c r="U16" s="27">
        <v>0</v>
      </c>
      <c r="V16" s="27">
        <f t="shared" si="9"/>
        <v>30</v>
      </c>
      <c r="W16" s="27">
        <f t="shared" si="10"/>
        <v>34</v>
      </c>
      <c r="X16" s="27">
        <f t="shared" si="11"/>
        <v>8.8235294117647065</v>
      </c>
      <c r="Y16" s="27">
        <f t="shared" si="12"/>
        <v>80.352488994554804</v>
      </c>
      <c r="Z16" s="5">
        <f t="shared" si="13"/>
        <v>2</v>
      </c>
      <c r="AA16" s="5">
        <f t="shared" si="14"/>
        <v>20</v>
      </c>
      <c r="AB16" s="9">
        <f t="shared" si="15"/>
        <v>0.1</v>
      </c>
      <c r="AC16" s="6"/>
    </row>
    <row r="17" spans="1:29">
      <c r="A17" s="8" t="s">
        <v>58</v>
      </c>
      <c r="B17" s="8" t="s">
        <v>59</v>
      </c>
      <c r="C17" s="5" t="s">
        <v>1339</v>
      </c>
      <c r="D17" s="5" t="s">
        <v>60</v>
      </c>
      <c r="E17" s="27">
        <v>50</v>
      </c>
      <c r="F17" s="27">
        <v>-2</v>
      </c>
      <c r="G17" s="27">
        <f t="shared" si="0"/>
        <v>48</v>
      </c>
      <c r="H17" s="27">
        <f t="shared" si="1"/>
        <v>59</v>
      </c>
      <c r="I17" s="27">
        <f t="shared" si="2"/>
        <v>24.406779661016952</v>
      </c>
      <c r="J17" s="27">
        <v>89.95</v>
      </c>
      <c r="K17" s="27">
        <f t="shared" si="3"/>
        <v>93.75</v>
      </c>
      <c r="L17" s="27">
        <f t="shared" si="4"/>
        <v>14.391999999999999</v>
      </c>
      <c r="M17" s="27">
        <v>0</v>
      </c>
      <c r="N17" s="27">
        <v>0</v>
      </c>
      <c r="O17" s="27">
        <v>0</v>
      </c>
      <c r="P17" s="27">
        <f t="shared" si="5"/>
        <v>0</v>
      </c>
      <c r="Q17" s="27">
        <f t="shared" si="6"/>
        <v>162.5</v>
      </c>
      <c r="R17" s="27">
        <f t="shared" si="7"/>
        <v>0</v>
      </c>
      <c r="S17" s="27">
        <f t="shared" si="8"/>
        <v>14.391999999999999</v>
      </c>
      <c r="T17" s="27">
        <v>30</v>
      </c>
      <c r="U17" s="27">
        <v>0</v>
      </c>
      <c r="V17" s="27">
        <f t="shared" si="9"/>
        <v>30</v>
      </c>
      <c r="W17" s="27">
        <f t="shared" si="10"/>
        <v>34</v>
      </c>
      <c r="X17" s="27">
        <f t="shared" si="11"/>
        <v>8.8235294117647065</v>
      </c>
      <c r="Y17" s="27">
        <f t="shared" si="12"/>
        <v>47.622309072781661</v>
      </c>
      <c r="Z17" s="5">
        <f t="shared" si="13"/>
        <v>17</v>
      </c>
      <c r="AA17" s="5">
        <f t="shared" si="14"/>
        <v>20</v>
      </c>
      <c r="AB17" s="9">
        <f t="shared" si="15"/>
        <v>0.85</v>
      </c>
      <c r="AC17" s="6"/>
    </row>
    <row r="18" spans="1:29">
      <c r="A18" s="8" t="s">
        <v>61</v>
      </c>
      <c r="B18" s="8" t="s">
        <v>62</v>
      </c>
      <c r="C18" s="5" t="s">
        <v>1339</v>
      </c>
      <c r="D18" s="5" t="s">
        <v>60</v>
      </c>
      <c r="E18" s="27">
        <v>50</v>
      </c>
      <c r="F18" s="27">
        <v>9</v>
      </c>
      <c r="G18" s="27">
        <f t="shared" si="0"/>
        <v>59</v>
      </c>
      <c r="H18" s="27">
        <f t="shared" si="1"/>
        <v>59</v>
      </c>
      <c r="I18" s="27">
        <f t="shared" si="2"/>
        <v>30</v>
      </c>
      <c r="J18" s="27">
        <v>90.65</v>
      </c>
      <c r="K18" s="27">
        <f t="shared" si="3"/>
        <v>93.75</v>
      </c>
      <c r="L18" s="27">
        <f t="shared" si="4"/>
        <v>14.504000000000001</v>
      </c>
      <c r="M18" s="27">
        <v>0</v>
      </c>
      <c r="N18" s="27">
        <v>0</v>
      </c>
      <c r="O18" s="27">
        <v>0</v>
      </c>
      <c r="P18" s="27">
        <f t="shared" si="5"/>
        <v>0</v>
      </c>
      <c r="Q18" s="27">
        <f t="shared" si="6"/>
        <v>162.5</v>
      </c>
      <c r="R18" s="27">
        <f t="shared" si="7"/>
        <v>0</v>
      </c>
      <c r="S18" s="27">
        <f t="shared" si="8"/>
        <v>14.504000000000001</v>
      </c>
      <c r="T18" s="27">
        <v>30</v>
      </c>
      <c r="U18" s="27">
        <v>0</v>
      </c>
      <c r="V18" s="27">
        <f t="shared" si="9"/>
        <v>30</v>
      </c>
      <c r="W18" s="27">
        <f t="shared" si="10"/>
        <v>34</v>
      </c>
      <c r="X18" s="27">
        <f t="shared" si="11"/>
        <v>8.8235294117647065</v>
      </c>
      <c r="Y18" s="27">
        <f t="shared" si="12"/>
        <v>53.327529411764715</v>
      </c>
      <c r="Z18" s="5">
        <f t="shared" si="13"/>
        <v>7</v>
      </c>
      <c r="AA18" s="5">
        <f t="shared" si="14"/>
        <v>20</v>
      </c>
      <c r="AB18" s="9">
        <f t="shared" si="15"/>
        <v>0.35</v>
      </c>
      <c r="AC18" s="6"/>
    </row>
    <row r="19" spans="1:29">
      <c r="A19" s="8" t="s">
        <v>63</v>
      </c>
      <c r="B19" s="8" t="s">
        <v>64</v>
      </c>
      <c r="C19" s="5" t="s">
        <v>1339</v>
      </c>
      <c r="D19" s="5" t="s">
        <v>60</v>
      </c>
      <c r="E19" s="27">
        <v>50</v>
      </c>
      <c r="F19" s="27">
        <v>-5</v>
      </c>
      <c r="G19" s="27">
        <f t="shared" si="0"/>
        <v>45</v>
      </c>
      <c r="H19" s="27">
        <f t="shared" si="1"/>
        <v>59</v>
      </c>
      <c r="I19" s="27">
        <f t="shared" si="2"/>
        <v>22.881355932203387</v>
      </c>
      <c r="J19" s="27">
        <v>88.65</v>
      </c>
      <c r="K19" s="27">
        <f t="shared" si="3"/>
        <v>93.75</v>
      </c>
      <c r="L19" s="27">
        <f t="shared" si="4"/>
        <v>14.184000000000001</v>
      </c>
      <c r="M19" s="27">
        <v>0</v>
      </c>
      <c r="N19" s="27">
        <v>0</v>
      </c>
      <c r="O19" s="27">
        <v>0</v>
      </c>
      <c r="P19" s="27">
        <f t="shared" si="5"/>
        <v>0</v>
      </c>
      <c r="Q19" s="27">
        <f t="shared" si="6"/>
        <v>162.5</v>
      </c>
      <c r="R19" s="27">
        <f t="shared" si="7"/>
        <v>0</v>
      </c>
      <c r="S19" s="27">
        <f t="shared" si="8"/>
        <v>14.184000000000001</v>
      </c>
      <c r="T19" s="27">
        <v>30</v>
      </c>
      <c r="U19" s="27">
        <v>0</v>
      </c>
      <c r="V19" s="27">
        <f t="shared" si="9"/>
        <v>30</v>
      </c>
      <c r="W19" s="27">
        <f t="shared" si="10"/>
        <v>34</v>
      </c>
      <c r="X19" s="27">
        <f t="shared" si="11"/>
        <v>8.8235294117647065</v>
      </c>
      <c r="Y19" s="27">
        <f t="shared" si="12"/>
        <v>45.888885343968099</v>
      </c>
      <c r="Z19" s="5">
        <f t="shared" si="13"/>
        <v>19</v>
      </c>
      <c r="AA19" s="5">
        <f t="shared" si="14"/>
        <v>20</v>
      </c>
      <c r="AB19" s="9">
        <f t="shared" si="15"/>
        <v>0.95</v>
      </c>
      <c r="AC19" s="6"/>
    </row>
    <row r="20" spans="1:29">
      <c r="A20" s="8" t="s">
        <v>65</v>
      </c>
      <c r="B20" s="8" t="s">
        <v>66</v>
      </c>
      <c r="C20" s="5" t="s">
        <v>1339</v>
      </c>
      <c r="D20" s="5" t="s">
        <v>60</v>
      </c>
      <c r="E20" s="27">
        <v>50</v>
      </c>
      <c r="F20" s="27">
        <v>-5</v>
      </c>
      <c r="G20" s="27">
        <f t="shared" si="0"/>
        <v>45</v>
      </c>
      <c r="H20" s="27">
        <f t="shared" si="1"/>
        <v>59</v>
      </c>
      <c r="I20" s="27">
        <f t="shared" si="2"/>
        <v>22.881355932203387</v>
      </c>
      <c r="J20" s="27">
        <v>91.65</v>
      </c>
      <c r="K20" s="27">
        <f t="shared" si="3"/>
        <v>93.75</v>
      </c>
      <c r="L20" s="27">
        <f t="shared" si="4"/>
        <v>14.664</v>
      </c>
      <c r="M20" s="27">
        <v>0</v>
      </c>
      <c r="N20" s="27">
        <v>0</v>
      </c>
      <c r="O20" s="27">
        <v>0</v>
      </c>
      <c r="P20" s="27">
        <f t="shared" si="5"/>
        <v>0</v>
      </c>
      <c r="Q20" s="27">
        <f t="shared" si="6"/>
        <v>162.5</v>
      </c>
      <c r="R20" s="27">
        <f t="shared" si="7"/>
        <v>0</v>
      </c>
      <c r="S20" s="27">
        <f t="shared" si="8"/>
        <v>14.664</v>
      </c>
      <c r="T20" s="27">
        <v>30</v>
      </c>
      <c r="U20" s="27">
        <v>0</v>
      </c>
      <c r="V20" s="27">
        <f t="shared" si="9"/>
        <v>30</v>
      </c>
      <c r="W20" s="27">
        <f t="shared" si="10"/>
        <v>34</v>
      </c>
      <c r="X20" s="27">
        <f t="shared" si="11"/>
        <v>8.8235294117647065</v>
      </c>
      <c r="Y20" s="27">
        <f t="shared" si="12"/>
        <v>46.368885343968088</v>
      </c>
      <c r="Z20" s="5">
        <f t="shared" si="13"/>
        <v>18</v>
      </c>
      <c r="AA20" s="5">
        <f t="shared" si="14"/>
        <v>20</v>
      </c>
      <c r="AB20" s="9">
        <f t="shared" si="15"/>
        <v>0.9</v>
      </c>
      <c r="AC20" s="6"/>
    </row>
    <row r="21" spans="1:29">
      <c r="A21" s="8" t="s">
        <v>67</v>
      </c>
      <c r="B21" s="8" t="s">
        <v>68</v>
      </c>
      <c r="C21" s="5" t="s">
        <v>1339</v>
      </c>
      <c r="D21" s="5" t="s">
        <v>60</v>
      </c>
      <c r="E21" s="27">
        <v>50</v>
      </c>
      <c r="F21" s="27">
        <v>0</v>
      </c>
      <c r="G21" s="27">
        <f t="shared" si="0"/>
        <v>50</v>
      </c>
      <c r="H21" s="27">
        <f t="shared" si="1"/>
        <v>59</v>
      </c>
      <c r="I21" s="27">
        <f t="shared" si="2"/>
        <v>25.423728813559322</v>
      </c>
      <c r="J21" s="27">
        <v>89.35</v>
      </c>
      <c r="K21" s="27">
        <f t="shared" si="3"/>
        <v>93.75</v>
      </c>
      <c r="L21" s="27">
        <f t="shared" si="4"/>
        <v>14.295999999999999</v>
      </c>
      <c r="M21" s="27">
        <v>0</v>
      </c>
      <c r="N21" s="27">
        <v>20</v>
      </c>
      <c r="O21" s="27">
        <v>0</v>
      </c>
      <c r="P21" s="27">
        <f t="shared" si="5"/>
        <v>20</v>
      </c>
      <c r="Q21" s="27">
        <f t="shared" si="6"/>
        <v>162.5</v>
      </c>
      <c r="R21" s="27">
        <f t="shared" si="7"/>
        <v>5.5384615384615383</v>
      </c>
      <c r="S21" s="27">
        <f t="shared" si="8"/>
        <v>19.834461538461539</v>
      </c>
      <c r="T21" s="27">
        <v>30</v>
      </c>
      <c r="U21" s="27">
        <v>0</v>
      </c>
      <c r="V21" s="27">
        <f t="shared" si="9"/>
        <v>30</v>
      </c>
      <c r="W21" s="27">
        <f t="shared" si="10"/>
        <v>34</v>
      </c>
      <c r="X21" s="27">
        <f t="shared" si="11"/>
        <v>8.8235294117647065</v>
      </c>
      <c r="Y21" s="27">
        <f t="shared" si="12"/>
        <v>54.081719763785571</v>
      </c>
      <c r="Z21" s="5">
        <f t="shared" si="13"/>
        <v>6</v>
      </c>
      <c r="AA21" s="5">
        <f t="shared" si="14"/>
        <v>20</v>
      </c>
      <c r="AB21" s="9">
        <f t="shared" si="15"/>
        <v>0.3</v>
      </c>
      <c r="AC21" s="6"/>
    </row>
    <row r="22" spans="1:29">
      <c r="A22" s="8" t="s">
        <v>69</v>
      </c>
      <c r="B22" s="8" t="s">
        <v>70</v>
      </c>
      <c r="C22" s="5" t="s">
        <v>1339</v>
      </c>
      <c r="D22" s="5" t="s">
        <v>60</v>
      </c>
      <c r="E22" s="27">
        <v>50</v>
      </c>
      <c r="F22" s="27">
        <v>0</v>
      </c>
      <c r="G22" s="27">
        <f t="shared" si="0"/>
        <v>50</v>
      </c>
      <c r="H22" s="27">
        <f t="shared" si="1"/>
        <v>59</v>
      </c>
      <c r="I22" s="27">
        <f t="shared" si="2"/>
        <v>25.423728813559322</v>
      </c>
      <c r="J22" s="27">
        <v>88.15</v>
      </c>
      <c r="K22" s="27">
        <f t="shared" si="3"/>
        <v>93.75</v>
      </c>
      <c r="L22" s="27">
        <f t="shared" si="4"/>
        <v>14.104000000000001</v>
      </c>
      <c r="M22" s="27">
        <v>0</v>
      </c>
      <c r="N22" s="27">
        <v>4</v>
      </c>
      <c r="O22" s="27">
        <v>0</v>
      </c>
      <c r="P22" s="27">
        <f t="shared" si="5"/>
        <v>4</v>
      </c>
      <c r="Q22" s="27">
        <f t="shared" si="6"/>
        <v>162.5</v>
      </c>
      <c r="R22" s="27">
        <f t="shared" si="7"/>
        <v>1.1076923076923078</v>
      </c>
      <c r="S22" s="27">
        <f t="shared" si="8"/>
        <v>15.211692307692308</v>
      </c>
      <c r="T22" s="27">
        <v>30</v>
      </c>
      <c r="U22" s="27">
        <v>0</v>
      </c>
      <c r="V22" s="27">
        <f t="shared" si="9"/>
        <v>30</v>
      </c>
      <c r="W22" s="27">
        <f t="shared" si="10"/>
        <v>34</v>
      </c>
      <c r="X22" s="27">
        <f t="shared" si="11"/>
        <v>8.8235294117647065</v>
      </c>
      <c r="Y22" s="27">
        <f t="shared" si="12"/>
        <v>49.458950533016335</v>
      </c>
      <c r="Z22" s="5">
        <f>RANK(Y22,Y$6:Y$25)</f>
        <v>9</v>
      </c>
      <c r="AA22" s="5">
        <f t="shared" si="14"/>
        <v>20</v>
      </c>
      <c r="AB22" s="9">
        <f t="shared" si="15"/>
        <v>0.45</v>
      </c>
      <c r="AC22" s="6"/>
    </row>
    <row r="23" spans="1:29">
      <c r="A23" s="8" t="s">
        <v>71</v>
      </c>
      <c r="B23" s="8" t="s">
        <v>72</v>
      </c>
      <c r="C23" s="5" t="s">
        <v>1339</v>
      </c>
      <c r="D23" s="5" t="s">
        <v>73</v>
      </c>
      <c r="E23" s="27">
        <v>50</v>
      </c>
      <c r="F23" s="27">
        <v>0</v>
      </c>
      <c r="G23" s="27">
        <f t="shared" si="0"/>
        <v>50</v>
      </c>
      <c r="H23" s="27">
        <f t="shared" si="1"/>
        <v>59</v>
      </c>
      <c r="I23" s="27">
        <f t="shared" si="2"/>
        <v>25.423728813559322</v>
      </c>
      <c r="J23" s="27">
        <v>89.55</v>
      </c>
      <c r="K23" s="27">
        <f t="shared" si="3"/>
        <v>93.75</v>
      </c>
      <c r="L23" s="27">
        <f t="shared" si="4"/>
        <v>14.327999999999999</v>
      </c>
      <c r="M23" s="27">
        <v>3.125</v>
      </c>
      <c r="N23" s="27">
        <v>44</v>
      </c>
      <c r="O23" s="27">
        <v>0</v>
      </c>
      <c r="P23" s="27">
        <f t="shared" si="5"/>
        <v>47.125</v>
      </c>
      <c r="Q23" s="27">
        <f t="shared" si="6"/>
        <v>162.5</v>
      </c>
      <c r="R23" s="27">
        <f t="shared" si="7"/>
        <v>13.049999999999999</v>
      </c>
      <c r="S23" s="27">
        <f t="shared" si="8"/>
        <v>27.378</v>
      </c>
      <c r="T23" s="27">
        <v>30</v>
      </c>
      <c r="U23" s="27">
        <v>0</v>
      </c>
      <c r="V23" s="27">
        <f t="shared" si="9"/>
        <v>30</v>
      </c>
      <c r="W23" s="27">
        <f t="shared" si="10"/>
        <v>34</v>
      </c>
      <c r="X23" s="27">
        <f t="shared" si="11"/>
        <v>8.8235294117647065</v>
      </c>
      <c r="Y23" s="27">
        <f t="shared" si="12"/>
        <v>61.625258225324032</v>
      </c>
      <c r="Z23" s="5">
        <f t="shared" si="13"/>
        <v>4</v>
      </c>
      <c r="AA23" s="5">
        <f t="shared" si="14"/>
        <v>20</v>
      </c>
      <c r="AB23" s="9">
        <f t="shared" si="15"/>
        <v>0.2</v>
      </c>
      <c r="AC23" s="6"/>
    </row>
    <row r="24" spans="1:29">
      <c r="A24" s="8" t="s">
        <v>74</v>
      </c>
      <c r="B24" s="8" t="s">
        <v>75</v>
      </c>
      <c r="C24" s="5" t="s">
        <v>1339</v>
      </c>
      <c r="D24" s="5" t="s">
        <v>73</v>
      </c>
      <c r="E24" s="27">
        <v>50</v>
      </c>
      <c r="F24" s="27">
        <v>0</v>
      </c>
      <c r="G24" s="27">
        <f t="shared" si="0"/>
        <v>50</v>
      </c>
      <c r="H24" s="27">
        <f t="shared" si="1"/>
        <v>59</v>
      </c>
      <c r="I24" s="27">
        <f t="shared" si="2"/>
        <v>25.423728813559322</v>
      </c>
      <c r="J24" s="27">
        <v>88.1</v>
      </c>
      <c r="K24" s="27">
        <f t="shared" si="3"/>
        <v>93.75</v>
      </c>
      <c r="L24" s="27">
        <f t="shared" si="4"/>
        <v>14.096</v>
      </c>
      <c r="M24" s="27">
        <v>0</v>
      </c>
      <c r="N24" s="27">
        <v>0</v>
      </c>
      <c r="O24" s="27">
        <v>0</v>
      </c>
      <c r="P24" s="27">
        <f t="shared" si="5"/>
        <v>0</v>
      </c>
      <c r="Q24" s="27">
        <f t="shared" si="6"/>
        <v>162.5</v>
      </c>
      <c r="R24" s="27">
        <f t="shared" si="7"/>
        <v>0</v>
      </c>
      <c r="S24" s="27">
        <f t="shared" si="8"/>
        <v>14.096</v>
      </c>
      <c r="T24" s="27">
        <v>30</v>
      </c>
      <c r="U24" s="27">
        <v>0</v>
      </c>
      <c r="V24" s="27">
        <f t="shared" si="9"/>
        <v>30</v>
      </c>
      <c r="W24" s="27">
        <f t="shared" si="10"/>
        <v>34</v>
      </c>
      <c r="X24" s="27">
        <f t="shared" si="11"/>
        <v>8.8235294117647065</v>
      </c>
      <c r="Y24" s="27">
        <f t="shared" si="12"/>
        <v>48.343258225324035</v>
      </c>
      <c r="Z24" s="5">
        <f t="shared" si="13"/>
        <v>16</v>
      </c>
      <c r="AA24" s="5">
        <f t="shared" si="14"/>
        <v>20</v>
      </c>
      <c r="AB24" s="9">
        <f t="shared" si="15"/>
        <v>0.8</v>
      </c>
      <c r="AC24" s="6"/>
    </row>
    <row r="25" spans="1:29">
      <c r="A25" s="8" t="s">
        <v>76</v>
      </c>
      <c r="B25" s="8" t="s">
        <v>77</v>
      </c>
      <c r="C25" s="5" t="s">
        <v>1339</v>
      </c>
      <c r="D25" s="5" t="s">
        <v>73</v>
      </c>
      <c r="E25" s="27">
        <v>50</v>
      </c>
      <c r="F25" s="27">
        <v>6</v>
      </c>
      <c r="G25" s="27">
        <f t="shared" si="0"/>
        <v>56</v>
      </c>
      <c r="H25" s="27">
        <f t="shared" si="1"/>
        <v>59</v>
      </c>
      <c r="I25" s="27">
        <f t="shared" si="2"/>
        <v>28.474576271186443</v>
      </c>
      <c r="J25" s="27">
        <v>87.95</v>
      </c>
      <c r="K25" s="27">
        <f t="shared" si="3"/>
        <v>93.75</v>
      </c>
      <c r="L25" s="27">
        <f t="shared" si="4"/>
        <v>14.072000000000001</v>
      </c>
      <c r="M25" s="27">
        <v>0</v>
      </c>
      <c r="N25" s="27">
        <v>0</v>
      </c>
      <c r="O25" s="27">
        <v>0</v>
      </c>
      <c r="P25" s="27">
        <f t="shared" si="5"/>
        <v>0</v>
      </c>
      <c r="Q25" s="27">
        <f t="shared" si="6"/>
        <v>162.5</v>
      </c>
      <c r="R25" s="27">
        <f t="shared" si="7"/>
        <v>0</v>
      </c>
      <c r="S25" s="27">
        <f t="shared" si="8"/>
        <v>14.072000000000001</v>
      </c>
      <c r="T25" s="27">
        <v>30</v>
      </c>
      <c r="U25" s="27">
        <v>0</v>
      </c>
      <c r="V25" s="27">
        <f t="shared" si="9"/>
        <v>30</v>
      </c>
      <c r="W25" s="27">
        <f t="shared" si="10"/>
        <v>34</v>
      </c>
      <c r="X25" s="27">
        <f t="shared" si="11"/>
        <v>8.8235294117647065</v>
      </c>
      <c r="Y25" s="27">
        <f t="shared" si="12"/>
        <v>51.370105682951149</v>
      </c>
      <c r="Z25" s="5">
        <f t="shared" si="13"/>
        <v>8</v>
      </c>
      <c r="AA25" s="5">
        <f t="shared" si="14"/>
        <v>20</v>
      </c>
      <c r="AB25" s="9">
        <f t="shared" si="15"/>
        <v>0.4</v>
      </c>
      <c r="AC25" s="6"/>
    </row>
    <row r="26" spans="1:29">
      <c r="A26" s="8" t="s">
        <v>78</v>
      </c>
      <c r="B26" s="8" t="s">
        <v>79</v>
      </c>
      <c r="C26" s="5" t="s">
        <v>1339</v>
      </c>
      <c r="D26" s="5" t="s">
        <v>80</v>
      </c>
      <c r="E26" s="27">
        <v>50</v>
      </c>
      <c r="F26" s="27">
        <v>0</v>
      </c>
      <c r="G26" s="27">
        <f t="shared" si="0"/>
        <v>50</v>
      </c>
      <c r="H26" s="27">
        <f>MAX(G$26:G$30)</f>
        <v>50</v>
      </c>
      <c r="I26" s="27">
        <f t="shared" si="2"/>
        <v>30</v>
      </c>
      <c r="J26" s="27">
        <v>88.35</v>
      </c>
      <c r="K26" s="27">
        <f>MAX(J$26:J$30)</f>
        <v>91.1</v>
      </c>
      <c r="L26" s="27">
        <f t="shared" si="4"/>
        <v>14.547200878155873</v>
      </c>
      <c r="M26" s="27">
        <v>0</v>
      </c>
      <c r="N26" s="27">
        <v>0</v>
      </c>
      <c r="O26" s="27">
        <v>0</v>
      </c>
      <c r="P26" s="27">
        <f t="shared" si="5"/>
        <v>0</v>
      </c>
      <c r="Q26" s="27">
        <f>MAX(P$26:P$30)</f>
        <v>45.25</v>
      </c>
      <c r="R26" s="27">
        <f t="shared" si="7"/>
        <v>0</v>
      </c>
      <c r="S26" s="27">
        <f t="shared" si="8"/>
        <v>14.547200878155873</v>
      </c>
      <c r="T26" s="27">
        <v>30</v>
      </c>
      <c r="U26" s="27">
        <v>0</v>
      </c>
      <c r="V26" s="27">
        <f t="shared" si="9"/>
        <v>30</v>
      </c>
      <c r="W26" s="27">
        <f>MAX(V$26:V$30)</f>
        <v>30</v>
      </c>
      <c r="X26" s="27">
        <f t="shared" si="11"/>
        <v>10</v>
      </c>
      <c r="Y26" s="27">
        <f t="shared" si="12"/>
        <v>54.547200878155877</v>
      </c>
      <c r="Z26" s="5">
        <f>RANK(Y26,Y$26:Y$30)</f>
        <v>4</v>
      </c>
      <c r="AA26" s="5">
        <f>MAX(Z$26:Z$30)</f>
        <v>5</v>
      </c>
      <c r="AB26" s="9">
        <f t="shared" si="15"/>
        <v>0.8</v>
      </c>
      <c r="AC26" s="6"/>
    </row>
    <row r="27" spans="1:29">
      <c r="A27" s="8" t="s">
        <v>81</v>
      </c>
      <c r="B27" s="8" t="s">
        <v>82</v>
      </c>
      <c r="C27" s="5" t="s">
        <v>1339</v>
      </c>
      <c r="D27" s="5" t="s">
        <v>83</v>
      </c>
      <c r="E27" s="27">
        <v>50</v>
      </c>
      <c r="F27" s="27">
        <v>0</v>
      </c>
      <c r="G27" s="27">
        <f t="shared" si="0"/>
        <v>50</v>
      </c>
      <c r="H27" s="27">
        <f>MAX(G$26:G$30)</f>
        <v>50</v>
      </c>
      <c r="I27" s="27">
        <f t="shared" si="2"/>
        <v>30</v>
      </c>
      <c r="J27" s="27">
        <v>87.85</v>
      </c>
      <c r="K27" s="27">
        <f>MAX(J$26:J$30)</f>
        <v>91.1</v>
      </c>
      <c r="L27" s="27">
        <f t="shared" si="4"/>
        <v>14.464873765093305</v>
      </c>
      <c r="M27" s="27">
        <v>0</v>
      </c>
      <c r="N27" s="27">
        <v>20</v>
      </c>
      <c r="O27" s="27">
        <v>0</v>
      </c>
      <c r="P27" s="27">
        <f t="shared" si="5"/>
        <v>20</v>
      </c>
      <c r="Q27" s="27">
        <f>MAX(P$26:P$30)</f>
        <v>45.25</v>
      </c>
      <c r="R27" s="27">
        <f t="shared" si="7"/>
        <v>19.88950276243094</v>
      </c>
      <c r="S27" s="27">
        <f t="shared" si="8"/>
        <v>34.354376527524245</v>
      </c>
      <c r="T27" s="27">
        <v>30</v>
      </c>
      <c r="U27" s="27">
        <v>0</v>
      </c>
      <c r="V27" s="27">
        <f t="shared" si="9"/>
        <v>30</v>
      </c>
      <c r="W27" s="27">
        <f>MAX(V$26:V$30)</f>
        <v>30</v>
      </c>
      <c r="X27" s="27">
        <f t="shared" si="11"/>
        <v>10</v>
      </c>
      <c r="Y27" s="27">
        <f t="shared" si="12"/>
        <v>74.354376527524238</v>
      </c>
      <c r="Z27" s="5">
        <f>RANK(Y27,Y$26:Y$30)</f>
        <v>2</v>
      </c>
      <c r="AA27" s="5">
        <f>MAX(Z$26:Z$30)</f>
        <v>5</v>
      </c>
      <c r="AB27" s="9">
        <f t="shared" si="15"/>
        <v>0.4</v>
      </c>
      <c r="AC27" s="6"/>
    </row>
    <row r="28" spans="1:29">
      <c r="A28" s="8" t="s">
        <v>84</v>
      </c>
      <c r="B28" s="8" t="s">
        <v>85</v>
      </c>
      <c r="C28" s="5" t="s">
        <v>1339</v>
      </c>
      <c r="D28" s="5" t="s">
        <v>83</v>
      </c>
      <c r="E28" s="27">
        <v>50</v>
      </c>
      <c r="F28" s="27">
        <v>0</v>
      </c>
      <c r="G28" s="27">
        <f t="shared" si="0"/>
        <v>50</v>
      </c>
      <c r="H28" s="27">
        <f>MAX(G$26:G$30)</f>
        <v>50</v>
      </c>
      <c r="I28" s="27">
        <f t="shared" si="2"/>
        <v>30</v>
      </c>
      <c r="J28" s="27">
        <v>91.1</v>
      </c>
      <c r="K28" s="27">
        <f>MAX(J$26:J$30)</f>
        <v>91.1</v>
      </c>
      <c r="L28" s="27">
        <f t="shared" si="4"/>
        <v>15</v>
      </c>
      <c r="M28" s="27">
        <v>0</v>
      </c>
      <c r="N28" s="27">
        <v>0</v>
      </c>
      <c r="O28" s="27">
        <v>0</v>
      </c>
      <c r="P28" s="27">
        <f t="shared" si="5"/>
        <v>0</v>
      </c>
      <c r="Q28" s="27">
        <f>MAX(P$26:P$30)</f>
        <v>45.25</v>
      </c>
      <c r="R28" s="27">
        <f t="shared" si="7"/>
        <v>0</v>
      </c>
      <c r="S28" s="27">
        <f t="shared" si="8"/>
        <v>15</v>
      </c>
      <c r="T28" s="27">
        <v>30</v>
      </c>
      <c r="U28" s="27">
        <v>0</v>
      </c>
      <c r="V28" s="27">
        <f t="shared" si="9"/>
        <v>30</v>
      </c>
      <c r="W28" s="27">
        <f>MAX(V$26:V$30)</f>
        <v>30</v>
      </c>
      <c r="X28" s="27">
        <f t="shared" si="11"/>
        <v>10</v>
      </c>
      <c r="Y28" s="27">
        <f t="shared" si="12"/>
        <v>55</v>
      </c>
      <c r="Z28" s="5">
        <f>RANK(Y28,Y$26:Y$30)</f>
        <v>3</v>
      </c>
      <c r="AA28" s="5">
        <f>MAX(Z$26:Z$30)</f>
        <v>5</v>
      </c>
      <c r="AB28" s="9">
        <f t="shared" si="15"/>
        <v>0.6</v>
      </c>
      <c r="AC28" s="6"/>
    </row>
    <row r="29" spans="1:29">
      <c r="A29" s="8" t="s">
        <v>86</v>
      </c>
      <c r="B29" s="8" t="s">
        <v>87</v>
      </c>
      <c r="C29" s="5" t="s">
        <v>1339</v>
      </c>
      <c r="D29" s="5" t="s">
        <v>88</v>
      </c>
      <c r="E29" s="27">
        <v>50</v>
      </c>
      <c r="F29" s="27">
        <v>0</v>
      </c>
      <c r="G29" s="27">
        <f t="shared" si="0"/>
        <v>50</v>
      </c>
      <c r="H29" s="27">
        <f>MAX(G$26:G$30)</f>
        <v>50</v>
      </c>
      <c r="I29" s="27">
        <f t="shared" si="2"/>
        <v>30</v>
      </c>
      <c r="J29" s="27">
        <v>87.8</v>
      </c>
      <c r="K29" s="27">
        <f>MAX(J$26:J$30)</f>
        <v>91.1</v>
      </c>
      <c r="L29" s="27">
        <f t="shared" si="4"/>
        <v>14.456641053787047</v>
      </c>
      <c r="M29" s="27">
        <v>0</v>
      </c>
      <c r="N29" s="27">
        <v>0</v>
      </c>
      <c r="O29" s="27">
        <v>0</v>
      </c>
      <c r="P29" s="27">
        <f t="shared" si="5"/>
        <v>0</v>
      </c>
      <c r="Q29" s="27">
        <f>MAX(P$26:P$30)</f>
        <v>45.25</v>
      </c>
      <c r="R29" s="27">
        <f t="shared" si="7"/>
        <v>0</v>
      </c>
      <c r="S29" s="27">
        <f t="shared" si="8"/>
        <v>14.456641053787047</v>
      </c>
      <c r="T29" s="27">
        <v>30</v>
      </c>
      <c r="U29" s="27">
        <v>0</v>
      </c>
      <c r="V29" s="27">
        <f t="shared" si="9"/>
        <v>30</v>
      </c>
      <c r="W29" s="27">
        <f>MAX(V$26:V$30)</f>
        <v>30</v>
      </c>
      <c r="X29" s="27">
        <f t="shared" si="11"/>
        <v>10</v>
      </c>
      <c r="Y29" s="27">
        <f t="shared" si="12"/>
        <v>54.456641053787045</v>
      </c>
      <c r="Z29" s="5">
        <f>RANK(Y29,Y$26:Y$30)</f>
        <v>5</v>
      </c>
      <c r="AA29" s="5">
        <f>MAX(Z$26:Z$30)</f>
        <v>5</v>
      </c>
      <c r="AB29" s="9">
        <f t="shared" si="15"/>
        <v>1</v>
      </c>
      <c r="AC29" s="6"/>
    </row>
    <row r="30" spans="1:29">
      <c r="A30" s="8" t="s">
        <v>89</v>
      </c>
      <c r="B30" s="8" t="s">
        <v>90</v>
      </c>
      <c r="C30" s="5" t="s">
        <v>1339</v>
      </c>
      <c r="D30" s="5" t="s">
        <v>80</v>
      </c>
      <c r="E30" s="27">
        <v>50</v>
      </c>
      <c r="F30" s="27">
        <v>0</v>
      </c>
      <c r="G30" s="27">
        <f t="shared" si="0"/>
        <v>50</v>
      </c>
      <c r="H30" s="27">
        <f>MAX(G$26:G$30)</f>
        <v>50</v>
      </c>
      <c r="I30" s="27">
        <f t="shared" si="2"/>
        <v>30</v>
      </c>
      <c r="J30" s="27">
        <v>90.8</v>
      </c>
      <c r="K30" s="27">
        <f>MAX(J$26:J$30)</f>
        <v>91.1</v>
      </c>
      <c r="L30" s="27">
        <f t="shared" si="4"/>
        <v>14.950603732162458</v>
      </c>
      <c r="M30" s="27">
        <v>1.25</v>
      </c>
      <c r="N30" s="27">
        <v>44</v>
      </c>
      <c r="O30" s="27">
        <v>0</v>
      </c>
      <c r="P30" s="27">
        <f t="shared" si="5"/>
        <v>45.25</v>
      </c>
      <c r="Q30" s="27">
        <f>MAX(P$26:P$30)</f>
        <v>45.25</v>
      </c>
      <c r="R30" s="27">
        <f t="shared" si="7"/>
        <v>45</v>
      </c>
      <c r="S30" s="27">
        <f t="shared" si="8"/>
        <v>59.950603732162456</v>
      </c>
      <c r="T30" s="27">
        <v>30</v>
      </c>
      <c r="U30" s="27">
        <v>0</v>
      </c>
      <c r="V30" s="27">
        <f t="shared" si="9"/>
        <v>30</v>
      </c>
      <c r="W30" s="27">
        <f>MAX(V$26:V$30)</f>
        <v>30</v>
      </c>
      <c r="X30" s="27">
        <f t="shared" si="11"/>
        <v>10</v>
      </c>
      <c r="Y30" s="27">
        <f t="shared" si="12"/>
        <v>99.950603732162449</v>
      </c>
      <c r="Z30" s="5">
        <f>RANK(Y30,Y$26:Y$30)</f>
        <v>1</v>
      </c>
      <c r="AA30" s="5">
        <f>MAX(Z$26:Z$30)</f>
        <v>5</v>
      </c>
      <c r="AB30" s="9">
        <f t="shared" si="15"/>
        <v>0.2</v>
      </c>
      <c r="AC30" s="6"/>
    </row>
    <row r="31" spans="1:29">
      <c r="A31" s="8" t="s">
        <v>91</v>
      </c>
      <c r="B31" s="8" t="s">
        <v>92</v>
      </c>
      <c r="C31" s="5" t="s">
        <v>1340</v>
      </c>
      <c r="D31" s="5" t="s">
        <v>93</v>
      </c>
      <c r="E31" s="27">
        <v>50</v>
      </c>
      <c r="F31" s="27">
        <v>0</v>
      </c>
      <c r="G31" s="27">
        <f t="shared" si="0"/>
        <v>50</v>
      </c>
      <c r="H31" s="27">
        <f>MAX(G$31:G$34)</f>
        <v>50</v>
      </c>
      <c r="I31" s="27">
        <f t="shared" si="2"/>
        <v>30</v>
      </c>
      <c r="J31" s="27">
        <v>89</v>
      </c>
      <c r="K31" s="27">
        <f>MAX(J$31:J$34)</f>
        <v>89</v>
      </c>
      <c r="L31" s="27">
        <f t="shared" si="4"/>
        <v>15</v>
      </c>
      <c r="M31" s="27">
        <v>0</v>
      </c>
      <c r="N31" s="27">
        <v>30</v>
      </c>
      <c r="O31" s="27">
        <v>0</v>
      </c>
      <c r="P31" s="27">
        <f t="shared" si="5"/>
        <v>30</v>
      </c>
      <c r="Q31" s="27">
        <f>MAX(P$31:P$34)</f>
        <v>30</v>
      </c>
      <c r="R31" s="27">
        <f t="shared" si="7"/>
        <v>45</v>
      </c>
      <c r="S31" s="27">
        <f t="shared" si="8"/>
        <v>60</v>
      </c>
      <c r="T31" s="27">
        <v>30</v>
      </c>
      <c r="U31" s="27">
        <v>0</v>
      </c>
      <c r="V31" s="27">
        <f t="shared" si="9"/>
        <v>30</v>
      </c>
      <c r="W31" s="27">
        <f>MAX(V$31:V$34)</f>
        <v>30</v>
      </c>
      <c r="X31" s="27">
        <f t="shared" si="11"/>
        <v>10</v>
      </c>
      <c r="Y31" s="27">
        <f t="shared" si="12"/>
        <v>100</v>
      </c>
      <c r="Z31" s="5">
        <f>RANK(Y31,Y$31:Y$34)</f>
        <v>1</v>
      </c>
      <c r="AA31" s="5">
        <f>MAX(Z$31:Z$34)</f>
        <v>4</v>
      </c>
      <c r="AB31" s="9">
        <f t="shared" si="15"/>
        <v>0.25</v>
      </c>
      <c r="AC31" s="6"/>
    </row>
    <row r="32" spans="1:29">
      <c r="A32" s="8" t="s">
        <v>94</v>
      </c>
      <c r="B32" s="8" t="s">
        <v>95</v>
      </c>
      <c r="C32" s="5" t="s">
        <v>1340</v>
      </c>
      <c r="D32" s="5" t="s">
        <v>93</v>
      </c>
      <c r="E32" s="27">
        <v>50</v>
      </c>
      <c r="F32" s="27">
        <v>0</v>
      </c>
      <c r="G32" s="27">
        <f t="shared" si="0"/>
        <v>50</v>
      </c>
      <c r="H32" s="27">
        <f>MAX(G$31:G$34)</f>
        <v>50</v>
      </c>
      <c r="I32" s="27">
        <f t="shared" si="2"/>
        <v>30</v>
      </c>
      <c r="J32" s="27">
        <v>85.3</v>
      </c>
      <c r="K32" s="27">
        <f>MAX(J$31:J$34)</f>
        <v>89</v>
      </c>
      <c r="L32" s="27">
        <f t="shared" si="4"/>
        <v>14.376404494382021</v>
      </c>
      <c r="M32" s="27">
        <v>0</v>
      </c>
      <c r="N32" s="27">
        <v>0</v>
      </c>
      <c r="O32" s="27">
        <v>0</v>
      </c>
      <c r="P32" s="27">
        <f t="shared" si="5"/>
        <v>0</v>
      </c>
      <c r="Q32" s="27">
        <f>MAX(P$31:P$34)</f>
        <v>30</v>
      </c>
      <c r="R32" s="27">
        <f t="shared" si="7"/>
        <v>0</v>
      </c>
      <c r="S32" s="27">
        <f t="shared" si="8"/>
        <v>14.376404494382021</v>
      </c>
      <c r="T32" s="27">
        <v>30</v>
      </c>
      <c r="U32" s="27">
        <v>0</v>
      </c>
      <c r="V32" s="27">
        <f t="shared" si="9"/>
        <v>30</v>
      </c>
      <c r="W32" s="27">
        <f>MAX(V$31:V$34)</f>
        <v>30</v>
      </c>
      <c r="X32" s="27">
        <f t="shared" si="11"/>
        <v>10</v>
      </c>
      <c r="Y32" s="27">
        <f t="shared" si="12"/>
        <v>54.376404494382022</v>
      </c>
      <c r="Z32" s="5">
        <f>RANK(Y32,Y$31:Y$34)</f>
        <v>4</v>
      </c>
      <c r="AA32" s="5">
        <f>MAX(Z$31:Z$34)</f>
        <v>4</v>
      </c>
      <c r="AB32" s="9">
        <f t="shared" si="15"/>
        <v>1</v>
      </c>
      <c r="AC32" s="6"/>
    </row>
    <row r="33" spans="1:29">
      <c r="A33" s="8" t="s">
        <v>96</v>
      </c>
      <c r="B33" s="8" t="s">
        <v>97</v>
      </c>
      <c r="C33" s="5" t="s">
        <v>1340</v>
      </c>
      <c r="D33" s="5" t="s">
        <v>98</v>
      </c>
      <c r="E33" s="27">
        <v>50</v>
      </c>
      <c r="F33" s="27">
        <v>0</v>
      </c>
      <c r="G33" s="27">
        <f t="shared" si="0"/>
        <v>50</v>
      </c>
      <c r="H33" s="27">
        <f>MAX(G$31:G$34)</f>
        <v>50</v>
      </c>
      <c r="I33" s="27">
        <f t="shared" si="2"/>
        <v>30</v>
      </c>
      <c r="J33" s="27">
        <v>86</v>
      </c>
      <c r="K33" s="27">
        <f>MAX(J$31:J$34)</f>
        <v>89</v>
      </c>
      <c r="L33" s="27">
        <f t="shared" si="4"/>
        <v>14.49438202247191</v>
      </c>
      <c r="M33" s="27">
        <v>0</v>
      </c>
      <c r="N33" s="27">
        <v>0</v>
      </c>
      <c r="O33" s="27">
        <v>0</v>
      </c>
      <c r="P33" s="27">
        <f t="shared" si="5"/>
        <v>0</v>
      </c>
      <c r="Q33" s="27">
        <f>MAX(P$31:P$34)</f>
        <v>30</v>
      </c>
      <c r="R33" s="27">
        <f t="shared" si="7"/>
        <v>0</v>
      </c>
      <c r="S33" s="27">
        <f t="shared" si="8"/>
        <v>14.49438202247191</v>
      </c>
      <c r="T33" s="27">
        <v>30</v>
      </c>
      <c r="U33" s="27">
        <v>0</v>
      </c>
      <c r="V33" s="27">
        <f t="shared" si="9"/>
        <v>30</v>
      </c>
      <c r="W33" s="27">
        <f>MAX(V$31:V$34)</f>
        <v>30</v>
      </c>
      <c r="X33" s="27">
        <f t="shared" si="11"/>
        <v>10</v>
      </c>
      <c r="Y33" s="27">
        <f t="shared" si="12"/>
        <v>54.49438202247191</v>
      </c>
      <c r="Z33" s="5">
        <f>RANK(Y33,Y$31:Y$34)</f>
        <v>3</v>
      </c>
      <c r="AA33" s="5">
        <f>MAX(Z$31:Z$34)</f>
        <v>4</v>
      </c>
      <c r="AB33" s="9">
        <f t="shared" si="15"/>
        <v>0.75</v>
      </c>
      <c r="AC33" s="6"/>
    </row>
    <row r="34" spans="1:29">
      <c r="A34" s="8" t="s">
        <v>99</v>
      </c>
      <c r="B34" s="8" t="s">
        <v>100</v>
      </c>
      <c r="C34" s="5" t="s">
        <v>1340</v>
      </c>
      <c r="D34" s="5" t="s">
        <v>98</v>
      </c>
      <c r="E34" s="27">
        <v>50</v>
      </c>
      <c r="F34" s="27">
        <v>0</v>
      </c>
      <c r="G34" s="27">
        <f t="shared" si="0"/>
        <v>50</v>
      </c>
      <c r="H34" s="27">
        <f>MAX(G$31:G$34)</f>
        <v>50</v>
      </c>
      <c r="I34" s="27">
        <f t="shared" si="2"/>
        <v>30</v>
      </c>
      <c r="J34" s="27">
        <v>89</v>
      </c>
      <c r="K34" s="27">
        <f>MAX(J$31:J$34)</f>
        <v>89</v>
      </c>
      <c r="L34" s="27">
        <f t="shared" si="4"/>
        <v>15</v>
      </c>
      <c r="M34" s="27">
        <v>0</v>
      </c>
      <c r="N34" s="27">
        <v>0</v>
      </c>
      <c r="O34" s="27">
        <v>0</v>
      </c>
      <c r="P34" s="27">
        <f t="shared" si="5"/>
        <v>0</v>
      </c>
      <c r="Q34" s="27">
        <f>MAX(P$31:P$34)</f>
        <v>30</v>
      </c>
      <c r="R34" s="27">
        <f t="shared" si="7"/>
        <v>0</v>
      </c>
      <c r="S34" s="27">
        <f t="shared" si="8"/>
        <v>15</v>
      </c>
      <c r="T34" s="27">
        <v>30</v>
      </c>
      <c r="U34" s="27">
        <v>0</v>
      </c>
      <c r="V34" s="27">
        <f t="shared" si="9"/>
        <v>30</v>
      </c>
      <c r="W34" s="27">
        <f>MAX(V$31:V$34)</f>
        <v>30</v>
      </c>
      <c r="X34" s="27">
        <f t="shared" si="11"/>
        <v>10</v>
      </c>
      <c r="Y34" s="27">
        <f t="shared" si="12"/>
        <v>55</v>
      </c>
      <c r="Z34" s="5">
        <f>RANK(Y34,Y$31:Y$34)</f>
        <v>2</v>
      </c>
      <c r="AA34" s="5">
        <f>MAX(Z$31:Z$34)</f>
        <v>4</v>
      </c>
      <c r="AB34" s="9">
        <f t="shared" si="15"/>
        <v>0.5</v>
      </c>
      <c r="AC34" s="6"/>
    </row>
    <row r="35" spans="1:29">
      <c r="A35" s="8" t="s">
        <v>101</v>
      </c>
      <c r="B35" s="8" t="s">
        <v>102</v>
      </c>
      <c r="C35" s="5" t="s">
        <v>1341</v>
      </c>
      <c r="D35" s="5" t="s">
        <v>60</v>
      </c>
      <c r="E35" s="27">
        <v>50</v>
      </c>
      <c r="F35" s="27">
        <v>-5</v>
      </c>
      <c r="G35" s="27">
        <f>E35+F35</f>
        <v>45</v>
      </c>
      <c r="H35" s="27">
        <f>MAX(G$35:G$57)</f>
        <v>61</v>
      </c>
      <c r="I35" s="27">
        <f>G35/H35*30</f>
        <v>22.131147540983608</v>
      </c>
      <c r="J35" s="27">
        <v>89.8</v>
      </c>
      <c r="K35" s="27">
        <f>MAX(J$35:J$57)</f>
        <v>92.65</v>
      </c>
      <c r="L35" s="27">
        <f>J35/K35*15</f>
        <v>14.538586076632486</v>
      </c>
      <c r="M35" s="27">
        <v>3.75</v>
      </c>
      <c r="N35" s="27">
        <v>30</v>
      </c>
      <c r="O35" s="27">
        <v>0</v>
      </c>
      <c r="P35" s="27">
        <f>M35+N35+O35</f>
        <v>33.75</v>
      </c>
      <c r="Q35" s="27">
        <f>MAX(P$35:P$57)</f>
        <v>90.625</v>
      </c>
      <c r="R35" s="27">
        <f>P35/Q35*45</f>
        <v>16.758620689655174</v>
      </c>
      <c r="S35" s="27">
        <f>L35+R35</f>
        <v>31.297206766287658</v>
      </c>
      <c r="T35" s="27">
        <v>30</v>
      </c>
      <c r="U35" s="27">
        <v>1</v>
      </c>
      <c r="V35" s="27">
        <f>T35+U35</f>
        <v>31</v>
      </c>
      <c r="W35" s="27">
        <f>MAX(V$35:V$57)</f>
        <v>34</v>
      </c>
      <c r="X35" s="27">
        <f>V35/W35*10</f>
        <v>9.117647058823529</v>
      </c>
      <c r="Y35" s="27">
        <f>I35+S35+X35</f>
        <v>62.546001366094792</v>
      </c>
      <c r="Z35" s="5">
        <f>RANK(Y35,Y$35:Y$57)</f>
        <v>7</v>
      </c>
      <c r="AA35" s="5">
        <v>23</v>
      </c>
      <c r="AB35" s="9">
        <f>Z35/AA35</f>
        <v>0.30434782608695654</v>
      </c>
      <c r="AC35" s="6"/>
    </row>
    <row r="36" spans="1:29">
      <c r="A36" s="8" t="s">
        <v>103</v>
      </c>
      <c r="B36" s="8" t="s">
        <v>104</v>
      </c>
      <c r="C36" s="5" t="s">
        <v>1341</v>
      </c>
      <c r="D36" s="5" t="s">
        <v>60</v>
      </c>
      <c r="E36" s="27">
        <v>50</v>
      </c>
      <c r="F36" s="27">
        <v>0</v>
      </c>
      <c r="G36" s="27">
        <f t="shared" ref="G36:G63" si="16">E36+F36</f>
        <v>50</v>
      </c>
      <c r="H36" s="27">
        <f t="shared" ref="H36:H57" si="17">MAX(G$35:G$57)</f>
        <v>61</v>
      </c>
      <c r="I36" s="27">
        <f t="shared" ref="I36:I63" si="18">G36/H36*30</f>
        <v>24.590163934426229</v>
      </c>
      <c r="J36" s="27">
        <v>89.15</v>
      </c>
      <c r="K36" s="27">
        <f t="shared" ref="K36:K57" si="19">MAX(J$35:J$57)</f>
        <v>92.65</v>
      </c>
      <c r="L36" s="27">
        <f t="shared" ref="L36:L63" si="20">J36/K36*15</f>
        <v>14.433351322180249</v>
      </c>
      <c r="M36" s="27">
        <v>1.25</v>
      </c>
      <c r="N36" s="27">
        <v>4</v>
      </c>
      <c r="O36" s="27">
        <v>0</v>
      </c>
      <c r="P36" s="27">
        <f t="shared" ref="P36:P57" si="21">M36+N36+O36</f>
        <v>5.25</v>
      </c>
      <c r="Q36" s="27">
        <f t="shared" ref="Q36:Q57" si="22">MAX(P$35:P$57)</f>
        <v>90.625</v>
      </c>
      <c r="R36" s="27">
        <f t="shared" ref="R36:R63" si="23">P36/Q36*45</f>
        <v>2.6068965517241383</v>
      </c>
      <c r="S36" s="27">
        <f t="shared" ref="S36:S63" si="24">L36+R36</f>
        <v>17.040247873904388</v>
      </c>
      <c r="T36" s="27">
        <v>30</v>
      </c>
      <c r="U36" s="27">
        <v>3</v>
      </c>
      <c r="V36" s="27">
        <f t="shared" ref="V36:V63" si="25">T36+U36</f>
        <v>33</v>
      </c>
      <c r="W36" s="27">
        <f t="shared" ref="W36:W57" si="26">MAX(V$35:V$57)</f>
        <v>34</v>
      </c>
      <c r="X36" s="27">
        <f t="shared" ref="X36:X63" si="27">V36/W36*10</f>
        <v>9.7058823529411757</v>
      </c>
      <c r="Y36" s="27">
        <f t="shared" ref="Y36:Y63" si="28">I36+S36+X36</f>
        <v>51.336294161271795</v>
      </c>
      <c r="Z36" s="5">
        <f t="shared" ref="Z36:Z57" si="29">RANK(Y36,Y$35:Y$57)</f>
        <v>12</v>
      </c>
      <c r="AA36" s="5">
        <v>23</v>
      </c>
      <c r="AB36" s="9">
        <f t="shared" ref="AB36:AB63" si="30">Z36/AA36</f>
        <v>0.52173913043478259</v>
      </c>
      <c r="AC36" s="6"/>
    </row>
    <row r="37" spans="1:29">
      <c r="A37" s="8" t="s">
        <v>105</v>
      </c>
      <c r="B37" s="8" t="s">
        <v>106</v>
      </c>
      <c r="C37" s="5" t="s">
        <v>1341</v>
      </c>
      <c r="D37" s="5" t="s">
        <v>60</v>
      </c>
      <c r="E37" s="27">
        <v>50</v>
      </c>
      <c r="F37" s="27">
        <v>0</v>
      </c>
      <c r="G37" s="27">
        <f t="shared" si="16"/>
        <v>50</v>
      </c>
      <c r="H37" s="27">
        <f t="shared" si="17"/>
        <v>61</v>
      </c>
      <c r="I37" s="27">
        <f t="shared" si="18"/>
        <v>24.590163934426229</v>
      </c>
      <c r="J37" s="27">
        <v>90.55</v>
      </c>
      <c r="K37" s="27">
        <f t="shared" si="19"/>
        <v>92.65</v>
      </c>
      <c r="L37" s="27">
        <f t="shared" si="20"/>
        <v>14.660010793308148</v>
      </c>
      <c r="M37" s="27">
        <v>0</v>
      </c>
      <c r="N37" s="27">
        <v>46</v>
      </c>
      <c r="O37" s="27">
        <v>0</v>
      </c>
      <c r="P37" s="27">
        <f t="shared" si="21"/>
        <v>46</v>
      </c>
      <c r="Q37" s="27">
        <f t="shared" si="22"/>
        <v>90.625</v>
      </c>
      <c r="R37" s="27">
        <f t="shared" si="23"/>
        <v>22.841379310344831</v>
      </c>
      <c r="S37" s="27">
        <f t="shared" si="24"/>
        <v>37.50139010365298</v>
      </c>
      <c r="T37" s="27">
        <v>30</v>
      </c>
      <c r="U37" s="27">
        <v>0</v>
      </c>
      <c r="V37" s="27">
        <f t="shared" si="25"/>
        <v>30</v>
      </c>
      <c r="W37" s="27">
        <f t="shared" si="26"/>
        <v>34</v>
      </c>
      <c r="X37" s="27">
        <f t="shared" si="27"/>
        <v>8.8235294117647065</v>
      </c>
      <c r="Y37" s="27">
        <f t="shared" si="28"/>
        <v>70.91508344984392</v>
      </c>
      <c r="Z37" s="5">
        <f t="shared" si="29"/>
        <v>5</v>
      </c>
      <c r="AA37" s="5">
        <v>23</v>
      </c>
      <c r="AB37" s="9">
        <f t="shared" si="30"/>
        <v>0.21739130434782608</v>
      </c>
      <c r="AC37" s="6"/>
    </row>
    <row r="38" spans="1:29">
      <c r="A38" s="8" t="s">
        <v>107</v>
      </c>
      <c r="B38" s="8" t="s">
        <v>108</v>
      </c>
      <c r="C38" s="5" t="s">
        <v>1341</v>
      </c>
      <c r="D38" s="5" t="s">
        <v>60</v>
      </c>
      <c r="E38" s="27">
        <v>50</v>
      </c>
      <c r="F38" s="27">
        <v>0</v>
      </c>
      <c r="G38" s="27">
        <f t="shared" si="16"/>
        <v>50</v>
      </c>
      <c r="H38" s="27">
        <f t="shared" si="17"/>
        <v>61</v>
      </c>
      <c r="I38" s="27">
        <f t="shared" si="18"/>
        <v>24.590163934426229</v>
      </c>
      <c r="J38" s="27">
        <v>90.2</v>
      </c>
      <c r="K38" s="27">
        <f t="shared" si="19"/>
        <v>92.65</v>
      </c>
      <c r="L38" s="27">
        <f t="shared" si="20"/>
        <v>14.603345925526172</v>
      </c>
      <c r="M38" s="27">
        <v>0</v>
      </c>
      <c r="N38" s="27">
        <v>4</v>
      </c>
      <c r="O38" s="27">
        <v>0</v>
      </c>
      <c r="P38" s="27">
        <f t="shared" si="21"/>
        <v>4</v>
      </c>
      <c r="Q38" s="27">
        <f t="shared" si="22"/>
        <v>90.625</v>
      </c>
      <c r="R38" s="27">
        <f t="shared" si="23"/>
        <v>1.9862068965517239</v>
      </c>
      <c r="S38" s="27">
        <f t="shared" si="24"/>
        <v>16.589552822077895</v>
      </c>
      <c r="T38" s="27">
        <v>30</v>
      </c>
      <c r="U38" s="27">
        <v>4</v>
      </c>
      <c r="V38" s="27">
        <f t="shared" si="25"/>
        <v>34</v>
      </c>
      <c r="W38" s="27">
        <f t="shared" si="26"/>
        <v>34</v>
      </c>
      <c r="X38" s="27">
        <f t="shared" si="27"/>
        <v>10</v>
      </c>
      <c r="Y38" s="27">
        <f t="shared" si="28"/>
        <v>51.179716756504121</v>
      </c>
      <c r="Z38" s="5">
        <f t="shared" si="29"/>
        <v>13</v>
      </c>
      <c r="AA38" s="5">
        <v>23</v>
      </c>
      <c r="AB38" s="9">
        <f t="shared" si="30"/>
        <v>0.56521739130434778</v>
      </c>
      <c r="AC38" s="6"/>
    </row>
    <row r="39" spans="1:29">
      <c r="A39" s="8" t="s">
        <v>109</v>
      </c>
      <c r="B39" s="8" t="s">
        <v>110</v>
      </c>
      <c r="C39" s="5" t="s">
        <v>1341</v>
      </c>
      <c r="D39" s="5" t="s">
        <v>60</v>
      </c>
      <c r="E39" s="27">
        <v>50</v>
      </c>
      <c r="F39" s="27">
        <v>0</v>
      </c>
      <c r="G39" s="27">
        <f t="shared" si="16"/>
        <v>50</v>
      </c>
      <c r="H39" s="27">
        <f t="shared" si="17"/>
        <v>61</v>
      </c>
      <c r="I39" s="27">
        <f t="shared" si="18"/>
        <v>24.590163934426229</v>
      </c>
      <c r="J39" s="27">
        <v>89.8</v>
      </c>
      <c r="K39" s="27">
        <f t="shared" si="19"/>
        <v>92.65</v>
      </c>
      <c r="L39" s="27">
        <f t="shared" si="20"/>
        <v>14.538586076632486</v>
      </c>
      <c r="M39" s="27">
        <v>0</v>
      </c>
      <c r="N39" s="27">
        <v>0</v>
      </c>
      <c r="O39" s="27">
        <v>0</v>
      </c>
      <c r="P39" s="27">
        <f t="shared" si="21"/>
        <v>0</v>
      </c>
      <c r="Q39" s="27">
        <f t="shared" si="22"/>
        <v>90.625</v>
      </c>
      <c r="R39" s="27">
        <f t="shared" si="23"/>
        <v>0</v>
      </c>
      <c r="S39" s="27">
        <f t="shared" si="24"/>
        <v>14.538586076632486</v>
      </c>
      <c r="T39" s="27">
        <v>30</v>
      </c>
      <c r="U39" s="27">
        <v>0</v>
      </c>
      <c r="V39" s="27">
        <f t="shared" si="25"/>
        <v>30</v>
      </c>
      <c r="W39" s="27">
        <f t="shared" si="26"/>
        <v>34</v>
      </c>
      <c r="X39" s="27">
        <f t="shared" si="27"/>
        <v>8.8235294117647065</v>
      </c>
      <c r="Y39" s="27">
        <f t="shared" si="28"/>
        <v>47.952279422823423</v>
      </c>
      <c r="Z39" s="5">
        <f t="shared" si="29"/>
        <v>18</v>
      </c>
      <c r="AA39" s="5">
        <v>23</v>
      </c>
      <c r="AB39" s="9">
        <f t="shared" si="30"/>
        <v>0.78260869565217395</v>
      </c>
      <c r="AC39" s="6"/>
    </row>
    <row r="40" spans="1:29">
      <c r="A40" s="8" t="s">
        <v>111</v>
      </c>
      <c r="B40" s="8" t="s">
        <v>112</v>
      </c>
      <c r="C40" s="5" t="s">
        <v>1341</v>
      </c>
      <c r="D40" s="5" t="s">
        <v>60</v>
      </c>
      <c r="E40" s="27">
        <v>50</v>
      </c>
      <c r="F40" s="27">
        <v>0</v>
      </c>
      <c r="G40" s="27">
        <f t="shared" si="16"/>
        <v>50</v>
      </c>
      <c r="H40" s="27">
        <f t="shared" si="17"/>
        <v>61</v>
      </c>
      <c r="I40" s="27">
        <f t="shared" si="18"/>
        <v>24.590163934426229</v>
      </c>
      <c r="J40" s="27">
        <v>88.05</v>
      </c>
      <c r="K40" s="27">
        <f t="shared" si="19"/>
        <v>92.65</v>
      </c>
      <c r="L40" s="27">
        <f t="shared" si="20"/>
        <v>14.255261737722611</v>
      </c>
      <c r="M40" s="27">
        <v>0</v>
      </c>
      <c r="N40" s="27">
        <v>0</v>
      </c>
      <c r="O40" s="27">
        <v>0</v>
      </c>
      <c r="P40" s="27">
        <f t="shared" si="21"/>
        <v>0</v>
      </c>
      <c r="Q40" s="27">
        <f t="shared" si="22"/>
        <v>90.625</v>
      </c>
      <c r="R40" s="27">
        <f t="shared" si="23"/>
        <v>0</v>
      </c>
      <c r="S40" s="27">
        <f t="shared" si="24"/>
        <v>14.255261737722611</v>
      </c>
      <c r="T40" s="27">
        <v>30</v>
      </c>
      <c r="U40" s="27">
        <v>0</v>
      </c>
      <c r="V40" s="27">
        <f t="shared" si="25"/>
        <v>30</v>
      </c>
      <c r="W40" s="27">
        <f t="shared" si="26"/>
        <v>34</v>
      </c>
      <c r="X40" s="27">
        <f>V40/W40*10</f>
        <v>8.8235294117647065</v>
      </c>
      <c r="Y40" s="27">
        <f t="shared" si="28"/>
        <v>47.668955083913545</v>
      </c>
      <c r="Z40" s="5">
        <f t="shared" si="29"/>
        <v>20</v>
      </c>
      <c r="AA40" s="5">
        <v>23</v>
      </c>
      <c r="AB40" s="9">
        <f t="shared" si="30"/>
        <v>0.86956521739130432</v>
      </c>
      <c r="AC40" s="6"/>
    </row>
    <row r="41" spans="1:29">
      <c r="A41" s="8" t="s">
        <v>113</v>
      </c>
      <c r="B41" s="8" t="s">
        <v>114</v>
      </c>
      <c r="C41" s="5" t="s">
        <v>1341</v>
      </c>
      <c r="D41" s="5" t="s">
        <v>38</v>
      </c>
      <c r="E41" s="27">
        <v>50</v>
      </c>
      <c r="F41" s="27">
        <v>-5</v>
      </c>
      <c r="G41" s="27">
        <f t="shared" si="16"/>
        <v>45</v>
      </c>
      <c r="H41" s="27">
        <f t="shared" si="17"/>
        <v>61</v>
      </c>
      <c r="I41" s="27">
        <f t="shared" si="18"/>
        <v>22.131147540983608</v>
      </c>
      <c r="J41" s="27">
        <v>90.3</v>
      </c>
      <c r="K41" s="27">
        <f t="shared" si="19"/>
        <v>92.65</v>
      </c>
      <c r="L41" s="27">
        <f t="shared" si="20"/>
        <v>14.619535887749594</v>
      </c>
      <c r="M41" s="27">
        <v>0</v>
      </c>
      <c r="N41" s="27">
        <v>0</v>
      </c>
      <c r="O41" s="27">
        <v>0</v>
      </c>
      <c r="P41" s="27">
        <f t="shared" si="21"/>
        <v>0</v>
      </c>
      <c r="Q41" s="27">
        <f t="shared" si="22"/>
        <v>90.625</v>
      </c>
      <c r="R41" s="27">
        <f t="shared" si="23"/>
        <v>0</v>
      </c>
      <c r="S41" s="27">
        <f t="shared" si="24"/>
        <v>14.619535887749594</v>
      </c>
      <c r="T41" s="27">
        <v>30</v>
      </c>
      <c r="U41" s="27">
        <v>0</v>
      </c>
      <c r="V41" s="27">
        <f t="shared" si="25"/>
        <v>30</v>
      </c>
      <c r="W41" s="27">
        <f t="shared" si="26"/>
        <v>34</v>
      </c>
      <c r="X41" s="27">
        <f t="shared" si="27"/>
        <v>8.8235294117647065</v>
      </c>
      <c r="Y41" s="27">
        <f t="shared" si="28"/>
        <v>45.574212840497907</v>
      </c>
      <c r="Z41" s="5">
        <f t="shared" si="29"/>
        <v>23</v>
      </c>
      <c r="AA41" s="5">
        <v>23</v>
      </c>
      <c r="AB41" s="9">
        <f t="shared" si="30"/>
        <v>1</v>
      </c>
      <c r="AC41" s="6"/>
    </row>
    <row r="42" spans="1:29">
      <c r="A42" s="8" t="s">
        <v>115</v>
      </c>
      <c r="B42" s="8" t="s">
        <v>116</v>
      </c>
      <c r="C42" s="5" t="s">
        <v>1341</v>
      </c>
      <c r="D42" s="5" t="s">
        <v>38</v>
      </c>
      <c r="E42" s="27">
        <v>50</v>
      </c>
      <c r="F42" s="27">
        <v>0</v>
      </c>
      <c r="G42" s="27">
        <f t="shared" si="16"/>
        <v>50</v>
      </c>
      <c r="H42" s="27">
        <f t="shared" si="17"/>
        <v>61</v>
      </c>
      <c r="I42" s="27">
        <f t="shared" si="18"/>
        <v>24.590163934426229</v>
      </c>
      <c r="J42" s="27">
        <v>90.45</v>
      </c>
      <c r="K42" s="27">
        <f t="shared" si="19"/>
        <v>92.65</v>
      </c>
      <c r="L42" s="27">
        <f t="shared" si="20"/>
        <v>14.643820831084726</v>
      </c>
      <c r="M42" s="27">
        <v>1.25</v>
      </c>
      <c r="N42" s="27">
        <v>20</v>
      </c>
      <c r="O42" s="27">
        <v>0</v>
      </c>
      <c r="P42" s="27">
        <f t="shared" si="21"/>
        <v>21.25</v>
      </c>
      <c r="Q42" s="27">
        <f t="shared" si="22"/>
        <v>90.625</v>
      </c>
      <c r="R42" s="27">
        <f t="shared" si="23"/>
        <v>10.551724137931034</v>
      </c>
      <c r="S42" s="27">
        <f t="shared" si="24"/>
        <v>25.19554496901576</v>
      </c>
      <c r="T42" s="27">
        <v>30</v>
      </c>
      <c r="U42" s="27">
        <v>1</v>
      </c>
      <c r="V42" s="27">
        <f t="shared" si="25"/>
        <v>31</v>
      </c>
      <c r="W42" s="27">
        <f t="shared" si="26"/>
        <v>34</v>
      </c>
      <c r="X42" s="27">
        <f t="shared" si="27"/>
        <v>9.117647058823529</v>
      </c>
      <c r="Y42" s="27">
        <f t="shared" si="28"/>
        <v>58.903355962265515</v>
      </c>
      <c r="Z42" s="5">
        <f t="shared" si="29"/>
        <v>9</v>
      </c>
      <c r="AA42" s="5">
        <v>23</v>
      </c>
      <c r="AB42" s="9">
        <f t="shared" si="30"/>
        <v>0.39130434782608697</v>
      </c>
      <c r="AC42" s="6"/>
    </row>
    <row r="43" spans="1:29">
      <c r="A43" s="8" t="s">
        <v>117</v>
      </c>
      <c r="B43" s="8" t="s">
        <v>118</v>
      </c>
      <c r="C43" s="5" t="s">
        <v>1341</v>
      </c>
      <c r="D43" s="5" t="s">
        <v>73</v>
      </c>
      <c r="E43" s="27">
        <v>50</v>
      </c>
      <c r="F43" s="27">
        <v>0</v>
      </c>
      <c r="G43" s="27">
        <f t="shared" si="16"/>
        <v>50</v>
      </c>
      <c r="H43" s="27">
        <f t="shared" si="17"/>
        <v>61</v>
      </c>
      <c r="I43" s="27">
        <f t="shared" si="18"/>
        <v>24.590163934426229</v>
      </c>
      <c r="J43" s="27">
        <v>90.8</v>
      </c>
      <c r="K43" s="27">
        <f t="shared" si="19"/>
        <v>92.65</v>
      </c>
      <c r="L43" s="27">
        <f t="shared" si="20"/>
        <v>14.700485698866702</v>
      </c>
      <c r="M43" s="27">
        <v>0</v>
      </c>
      <c r="N43" s="27">
        <v>20</v>
      </c>
      <c r="O43" s="27">
        <v>0</v>
      </c>
      <c r="P43" s="27">
        <f t="shared" si="21"/>
        <v>20</v>
      </c>
      <c r="Q43" s="27">
        <f t="shared" si="22"/>
        <v>90.625</v>
      </c>
      <c r="R43" s="27">
        <f t="shared" si="23"/>
        <v>9.931034482758621</v>
      </c>
      <c r="S43" s="27">
        <f t="shared" si="24"/>
        <v>24.631520181625323</v>
      </c>
      <c r="T43" s="27">
        <v>30</v>
      </c>
      <c r="U43" s="27">
        <v>0</v>
      </c>
      <c r="V43" s="27">
        <f t="shared" si="25"/>
        <v>30</v>
      </c>
      <c r="W43" s="27">
        <f t="shared" si="26"/>
        <v>34</v>
      </c>
      <c r="X43" s="27">
        <f t="shared" si="27"/>
        <v>8.8235294117647065</v>
      </c>
      <c r="Y43" s="27">
        <f t="shared" si="28"/>
        <v>58.045213527816259</v>
      </c>
      <c r="Z43" s="5">
        <f t="shared" si="29"/>
        <v>11</v>
      </c>
      <c r="AA43" s="5">
        <v>23</v>
      </c>
      <c r="AB43" s="9">
        <f t="shared" si="30"/>
        <v>0.47826086956521741</v>
      </c>
      <c r="AC43" s="6"/>
    </row>
    <row r="44" spans="1:29">
      <c r="A44" s="8" t="s">
        <v>119</v>
      </c>
      <c r="B44" s="8" t="s">
        <v>120</v>
      </c>
      <c r="C44" s="5" t="s">
        <v>1341</v>
      </c>
      <c r="D44" s="5" t="s">
        <v>73</v>
      </c>
      <c r="E44" s="27">
        <v>50</v>
      </c>
      <c r="F44" s="27">
        <v>0</v>
      </c>
      <c r="G44" s="27">
        <f t="shared" si="16"/>
        <v>50</v>
      </c>
      <c r="H44" s="27">
        <f t="shared" si="17"/>
        <v>61</v>
      </c>
      <c r="I44" s="27">
        <f t="shared" si="18"/>
        <v>24.590163934426229</v>
      </c>
      <c r="J44" s="27">
        <v>89.55</v>
      </c>
      <c r="K44" s="27">
        <f t="shared" si="19"/>
        <v>92.65</v>
      </c>
      <c r="L44" s="27">
        <f t="shared" si="20"/>
        <v>14.498111171073933</v>
      </c>
      <c r="M44" s="27">
        <v>3.125</v>
      </c>
      <c r="N44" s="27">
        <v>0</v>
      </c>
      <c r="O44" s="27">
        <v>0</v>
      </c>
      <c r="P44" s="27">
        <f t="shared" si="21"/>
        <v>3.125</v>
      </c>
      <c r="Q44" s="27">
        <f t="shared" si="22"/>
        <v>90.625</v>
      </c>
      <c r="R44" s="27">
        <f t="shared" si="23"/>
        <v>1.5517241379310345</v>
      </c>
      <c r="S44" s="27">
        <f t="shared" si="24"/>
        <v>16.049835309004969</v>
      </c>
      <c r="T44" s="27">
        <v>30</v>
      </c>
      <c r="U44" s="27">
        <v>1</v>
      </c>
      <c r="V44" s="27">
        <f t="shared" si="25"/>
        <v>31</v>
      </c>
      <c r="W44" s="27">
        <f t="shared" si="26"/>
        <v>34</v>
      </c>
      <c r="X44" s="27">
        <f t="shared" si="27"/>
        <v>9.117647058823529</v>
      </c>
      <c r="Y44" s="27">
        <f t="shared" si="28"/>
        <v>49.757646302254727</v>
      </c>
      <c r="Z44" s="5">
        <f t="shared" si="29"/>
        <v>15</v>
      </c>
      <c r="AA44" s="5">
        <v>23</v>
      </c>
      <c r="AB44" s="9">
        <f t="shared" si="30"/>
        <v>0.65217391304347827</v>
      </c>
      <c r="AC44" s="6"/>
    </row>
    <row r="45" spans="1:29">
      <c r="A45" s="8" t="s">
        <v>121</v>
      </c>
      <c r="B45" s="8" t="s">
        <v>122</v>
      </c>
      <c r="C45" s="5" t="s">
        <v>1341</v>
      </c>
      <c r="D45" s="5" t="s">
        <v>73</v>
      </c>
      <c r="E45" s="27">
        <v>50</v>
      </c>
      <c r="F45" s="27">
        <v>-3</v>
      </c>
      <c r="G45" s="27">
        <f t="shared" si="16"/>
        <v>47</v>
      </c>
      <c r="H45" s="27">
        <f t="shared" si="17"/>
        <v>61</v>
      </c>
      <c r="I45" s="27">
        <f t="shared" si="18"/>
        <v>23.114754098360656</v>
      </c>
      <c r="J45" s="27">
        <v>89.949999999999989</v>
      </c>
      <c r="K45" s="27">
        <f t="shared" si="19"/>
        <v>92.65</v>
      </c>
      <c r="L45" s="27">
        <f t="shared" si="20"/>
        <v>14.562871019967616</v>
      </c>
      <c r="M45" s="27">
        <v>1.875</v>
      </c>
      <c r="N45" s="27">
        <v>60</v>
      </c>
      <c r="O45" s="27">
        <v>0</v>
      </c>
      <c r="P45" s="27">
        <f t="shared" si="21"/>
        <v>61.875</v>
      </c>
      <c r="Q45" s="27">
        <f t="shared" si="22"/>
        <v>90.625</v>
      </c>
      <c r="R45" s="27">
        <f t="shared" si="23"/>
        <v>30.724137931034484</v>
      </c>
      <c r="S45" s="27">
        <f t="shared" si="24"/>
        <v>45.2870089510021</v>
      </c>
      <c r="T45" s="27">
        <v>30</v>
      </c>
      <c r="U45" s="27">
        <v>0</v>
      </c>
      <c r="V45" s="27">
        <f t="shared" si="25"/>
        <v>30</v>
      </c>
      <c r="W45" s="27">
        <f t="shared" si="26"/>
        <v>34</v>
      </c>
      <c r="X45" s="27">
        <f t="shared" si="27"/>
        <v>8.8235294117647065</v>
      </c>
      <c r="Y45" s="27">
        <f t="shared" si="28"/>
        <v>77.225292461127466</v>
      </c>
      <c r="Z45" s="5">
        <f t="shared" si="29"/>
        <v>3</v>
      </c>
      <c r="AA45" s="5">
        <v>23</v>
      </c>
      <c r="AB45" s="9">
        <f t="shared" si="30"/>
        <v>0.13043478260869565</v>
      </c>
      <c r="AC45" s="6"/>
    </row>
    <row r="46" spans="1:29">
      <c r="A46" s="8" t="s">
        <v>123</v>
      </c>
      <c r="B46" s="8" t="s">
        <v>124</v>
      </c>
      <c r="C46" s="5" t="s">
        <v>1341</v>
      </c>
      <c r="D46" s="5" t="s">
        <v>125</v>
      </c>
      <c r="E46" s="27">
        <v>50</v>
      </c>
      <c r="F46" s="27">
        <v>0</v>
      </c>
      <c r="G46" s="27">
        <f t="shared" si="16"/>
        <v>50</v>
      </c>
      <c r="H46" s="27">
        <f t="shared" si="17"/>
        <v>61</v>
      </c>
      <c r="I46" s="27">
        <f t="shared" si="18"/>
        <v>24.590163934426229</v>
      </c>
      <c r="J46" s="27">
        <v>88.55</v>
      </c>
      <c r="K46" s="27">
        <f t="shared" si="19"/>
        <v>92.65</v>
      </c>
      <c r="L46" s="27">
        <f t="shared" si="20"/>
        <v>14.336211548839717</v>
      </c>
      <c r="M46" s="27">
        <v>0</v>
      </c>
      <c r="N46" s="27">
        <v>0</v>
      </c>
      <c r="O46" s="27">
        <v>0</v>
      </c>
      <c r="P46" s="27">
        <f t="shared" si="21"/>
        <v>0</v>
      </c>
      <c r="Q46" s="27">
        <f t="shared" si="22"/>
        <v>90.625</v>
      </c>
      <c r="R46" s="27">
        <f t="shared" si="23"/>
        <v>0</v>
      </c>
      <c r="S46" s="27">
        <f t="shared" si="24"/>
        <v>14.336211548839717</v>
      </c>
      <c r="T46" s="27">
        <v>30</v>
      </c>
      <c r="U46" s="27">
        <v>0</v>
      </c>
      <c r="V46" s="27">
        <f t="shared" si="25"/>
        <v>30</v>
      </c>
      <c r="W46" s="27">
        <f t="shared" si="26"/>
        <v>34</v>
      </c>
      <c r="X46" s="27">
        <f t="shared" si="27"/>
        <v>8.8235294117647065</v>
      </c>
      <c r="Y46" s="27">
        <f t="shared" si="28"/>
        <v>47.749904895030653</v>
      </c>
      <c r="Z46" s="5">
        <f t="shared" si="29"/>
        <v>19</v>
      </c>
      <c r="AA46" s="5">
        <v>23</v>
      </c>
      <c r="AB46" s="9">
        <f t="shared" si="30"/>
        <v>0.82608695652173914</v>
      </c>
      <c r="AC46" s="6"/>
    </row>
    <row r="47" spans="1:29">
      <c r="A47" s="8" t="s">
        <v>126</v>
      </c>
      <c r="B47" s="8" t="s">
        <v>127</v>
      </c>
      <c r="C47" s="5" t="s">
        <v>1341</v>
      </c>
      <c r="D47" s="5" t="s">
        <v>73</v>
      </c>
      <c r="E47" s="27">
        <v>50</v>
      </c>
      <c r="F47" s="27">
        <v>8</v>
      </c>
      <c r="G47" s="27">
        <f t="shared" si="16"/>
        <v>58</v>
      </c>
      <c r="H47" s="27">
        <f t="shared" si="17"/>
        <v>61</v>
      </c>
      <c r="I47" s="27">
        <f t="shared" si="18"/>
        <v>28.524590163934423</v>
      </c>
      <c r="J47" s="27">
        <v>88.85</v>
      </c>
      <c r="K47" s="27">
        <f t="shared" si="19"/>
        <v>92.65</v>
      </c>
      <c r="L47" s="27">
        <f t="shared" si="20"/>
        <v>14.384781435509982</v>
      </c>
      <c r="M47" s="27">
        <v>0</v>
      </c>
      <c r="N47" s="27">
        <v>20</v>
      </c>
      <c r="O47" s="27">
        <v>0</v>
      </c>
      <c r="P47" s="27">
        <f t="shared" si="21"/>
        <v>20</v>
      </c>
      <c r="Q47" s="27">
        <f t="shared" si="22"/>
        <v>90.625</v>
      </c>
      <c r="R47" s="27">
        <f t="shared" si="23"/>
        <v>9.931034482758621</v>
      </c>
      <c r="S47" s="27">
        <f t="shared" si="24"/>
        <v>24.315815918268605</v>
      </c>
      <c r="T47" s="27">
        <v>30</v>
      </c>
      <c r="U47" s="27">
        <v>3</v>
      </c>
      <c r="V47" s="27">
        <f t="shared" si="25"/>
        <v>33</v>
      </c>
      <c r="W47" s="27">
        <f t="shared" si="26"/>
        <v>34</v>
      </c>
      <c r="X47" s="27">
        <f t="shared" si="27"/>
        <v>9.7058823529411757</v>
      </c>
      <c r="Y47" s="27">
        <f t="shared" si="28"/>
        <v>62.546288435144206</v>
      </c>
      <c r="Z47" s="5">
        <f t="shared" si="29"/>
        <v>6</v>
      </c>
      <c r="AA47" s="5">
        <v>23</v>
      </c>
      <c r="AB47" s="9">
        <f t="shared" si="30"/>
        <v>0.2608695652173913</v>
      </c>
      <c r="AC47" s="6"/>
    </row>
    <row r="48" spans="1:29">
      <c r="A48" s="8" t="s">
        <v>128</v>
      </c>
      <c r="B48" s="8" t="s">
        <v>129</v>
      </c>
      <c r="C48" s="5" t="s">
        <v>1341</v>
      </c>
      <c r="D48" s="5" t="s">
        <v>73</v>
      </c>
      <c r="E48" s="27">
        <v>50</v>
      </c>
      <c r="F48" s="27">
        <v>0</v>
      </c>
      <c r="G48" s="27">
        <f t="shared" si="16"/>
        <v>50</v>
      </c>
      <c r="H48" s="27">
        <f t="shared" si="17"/>
        <v>61</v>
      </c>
      <c r="I48" s="27">
        <f t="shared" si="18"/>
        <v>24.590163934426229</v>
      </c>
      <c r="J48" s="27">
        <v>88.5</v>
      </c>
      <c r="K48" s="27">
        <f t="shared" si="19"/>
        <v>92.65</v>
      </c>
      <c r="L48" s="27">
        <f t="shared" si="20"/>
        <v>14.328116567728008</v>
      </c>
      <c r="M48" s="27">
        <v>1.25</v>
      </c>
      <c r="N48" s="27">
        <v>24</v>
      </c>
      <c r="O48" s="27">
        <v>0</v>
      </c>
      <c r="P48" s="27">
        <f t="shared" si="21"/>
        <v>25.25</v>
      </c>
      <c r="Q48" s="27">
        <f t="shared" si="22"/>
        <v>90.625</v>
      </c>
      <c r="R48" s="27">
        <f t="shared" si="23"/>
        <v>12.537931034482758</v>
      </c>
      <c r="S48" s="27">
        <f t="shared" si="24"/>
        <v>26.866047602210767</v>
      </c>
      <c r="T48" s="27">
        <v>30</v>
      </c>
      <c r="U48" s="27">
        <v>0</v>
      </c>
      <c r="V48" s="27">
        <f t="shared" si="25"/>
        <v>30</v>
      </c>
      <c r="W48" s="27">
        <f t="shared" si="26"/>
        <v>34</v>
      </c>
      <c r="X48" s="27">
        <f t="shared" si="27"/>
        <v>8.8235294117647065</v>
      </c>
      <c r="Y48" s="27">
        <f t="shared" si="28"/>
        <v>60.279740948401709</v>
      </c>
      <c r="Z48" s="5">
        <f t="shared" si="29"/>
        <v>8</v>
      </c>
      <c r="AA48" s="5">
        <v>23</v>
      </c>
      <c r="AB48" s="9">
        <f t="shared" si="30"/>
        <v>0.34782608695652173</v>
      </c>
      <c r="AC48" s="6"/>
    </row>
    <row r="49" spans="1:29">
      <c r="A49" s="8" t="s">
        <v>130</v>
      </c>
      <c r="B49" s="8" t="s">
        <v>131</v>
      </c>
      <c r="C49" s="5" t="s">
        <v>1341</v>
      </c>
      <c r="D49" s="5" t="s">
        <v>125</v>
      </c>
      <c r="E49" s="27">
        <v>50</v>
      </c>
      <c r="F49" s="27">
        <v>0</v>
      </c>
      <c r="G49" s="27">
        <f t="shared" si="16"/>
        <v>50</v>
      </c>
      <c r="H49" s="27">
        <f t="shared" si="17"/>
        <v>61</v>
      </c>
      <c r="I49" s="27">
        <f t="shared" si="18"/>
        <v>24.590163934426229</v>
      </c>
      <c r="J49" s="27">
        <v>91.15</v>
      </c>
      <c r="K49" s="27">
        <f t="shared" si="19"/>
        <v>92.65</v>
      </c>
      <c r="L49" s="27">
        <f t="shared" si="20"/>
        <v>14.757150566648678</v>
      </c>
      <c r="M49" s="27">
        <v>0</v>
      </c>
      <c r="N49" s="27">
        <v>0</v>
      </c>
      <c r="O49" s="27">
        <v>0</v>
      </c>
      <c r="P49" s="27">
        <f t="shared" si="21"/>
        <v>0</v>
      </c>
      <c r="Q49" s="27">
        <f t="shared" si="22"/>
        <v>90.625</v>
      </c>
      <c r="R49" s="27">
        <f t="shared" si="23"/>
        <v>0</v>
      </c>
      <c r="S49" s="27">
        <f t="shared" si="24"/>
        <v>14.757150566648678</v>
      </c>
      <c r="T49" s="27">
        <v>30</v>
      </c>
      <c r="U49" s="27">
        <v>0</v>
      </c>
      <c r="V49" s="27">
        <f t="shared" si="25"/>
        <v>30</v>
      </c>
      <c r="W49" s="27">
        <f t="shared" si="26"/>
        <v>34</v>
      </c>
      <c r="X49" s="27">
        <f t="shared" si="27"/>
        <v>8.8235294117647065</v>
      </c>
      <c r="Y49" s="27">
        <f t="shared" si="28"/>
        <v>48.170843912839615</v>
      </c>
      <c r="Z49" s="5">
        <f t="shared" si="29"/>
        <v>17</v>
      </c>
      <c r="AA49" s="5">
        <v>23</v>
      </c>
      <c r="AB49" s="9">
        <f t="shared" si="30"/>
        <v>0.73913043478260865</v>
      </c>
      <c r="AC49" s="6"/>
    </row>
    <row r="50" spans="1:29">
      <c r="A50" s="8" t="s">
        <v>132</v>
      </c>
      <c r="B50" s="8" t="s">
        <v>133</v>
      </c>
      <c r="C50" s="5" t="s">
        <v>1341</v>
      </c>
      <c r="D50" s="5" t="s">
        <v>125</v>
      </c>
      <c r="E50" s="27">
        <v>50</v>
      </c>
      <c r="F50" s="27">
        <v>0</v>
      </c>
      <c r="G50" s="27">
        <f t="shared" si="16"/>
        <v>50</v>
      </c>
      <c r="H50" s="27">
        <f t="shared" si="17"/>
        <v>61</v>
      </c>
      <c r="I50" s="27">
        <f t="shared" si="18"/>
        <v>24.590163934426229</v>
      </c>
      <c r="J50" s="27">
        <v>90.15</v>
      </c>
      <c r="K50" s="27">
        <f t="shared" si="19"/>
        <v>92.65</v>
      </c>
      <c r="L50" s="27">
        <f t="shared" si="20"/>
        <v>14.595250944414463</v>
      </c>
      <c r="M50" s="27">
        <v>0.625</v>
      </c>
      <c r="N50" s="27">
        <v>90</v>
      </c>
      <c r="O50" s="27">
        <v>0</v>
      </c>
      <c r="P50" s="27">
        <f t="shared" si="21"/>
        <v>90.625</v>
      </c>
      <c r="Q50" s="27">
        <f t="shared" si="22"/>
        <v>90.625</v>
      </c>
      <c r="R50" s="27">
        <f t="shared" si="23"/>
        <v>45</v>
      </c>
      <c r="S50" s="27">
        <f t="shared" si="24"/>
        <v>59.59525094441446</v>
      </c>
      <c r="T50" s="27">
        <v>30</v>
      </c>
      <c r="U50" s="27">
        <v>1</v>
      </c>
      <c r="V50" s="27">
        <f t="shared" si="25"/>
        <v>31</v>
      </c>
      <c r="W50" s="27">
        <f t="shared" si="26"/>
        <v>34</v>
      </c>
      <c r="X50" s="27">
        <f t="shared" si="27"/>
        <v>9.117647058823529</v>
      </c>
      <c r="Y50" s="27">
        <f t="shared" si="28"/>
        <v>93.303061937664211</v>
      </c>
      <c r="Z50" s="5">
        <f t="shared" si="29"/>
        <v>1</v>
      </c>
      <c r="AA50" s="5">
        <v>23</v>
      </c>
      <c r="AB50" s="9">
        <f t="shared" si="30"/>
        <v>4.3478260869565216E-2</v>
      </c>
      <c r="AC50" s="6"/>
    </row>
    <row r="51" spans="1:29">
      <c r="A51" s="8" t="s">
        <v>134</v>
      </c>
      <c r="B51" s="8" t="s">
        <v>135</v>
      </c>
      <c r="C51" s="5" t="s">
        <v>1341</v>
      </c>
      <c r="D51" s="5" t="s">
        <v>125</v>
      </c>
      <c r="E51" s="27">
        <v>50</v>
      </c>
      <c r="F51" s="27">
        <v>-1</v>
      </c>
      <c r="G51" s="27">
        <f t="shared" si="16"/>
        <v>49</v>
      </c>
      <c r="H51" s="27">
        <f t="shared" si="17"/>
        <v>61</v>
      </c>
      <c r="I51" s="27">
        <f t="shared" si="18"/>
        <v>24.098360655737704</v>
      </c>
      <c r="J51" s="27">
        <v>89</v>
      </c>
      <c r="K51" s="27">
        <f t="shared" si="19"/>
        <v>92.65</v>
      </c>
      <c r="L51" s="27">
        <f t="shared" si="20"/>
        <v>14.409066378845116</v>
      </c>
      <c r="M51" s="27">
        <v>1.875</v>
      </c>
      <c r="N51" s="27">
        <v>60</v>
      </c>
      <c r="O51" s="27">
        <v>0</v>
      </c>
      <c r="P51" s="27">
        <f t="shared" si="21"/>
        <v>61.875</v>
      </c>
      <c r="Q51" s="27">
        <f t="shared" si="22"/>
        <v>90.625</v>
      </c>
      <c r="R51" s="27">
        <f t="shared" si="23"/>
        <v>30.724137931034484</v>
      </c>
      <c r="S51" s="27">
        <f t="shared" si="24"/>
        <v>45.133204309879602</v>
      </c>
      <c r="T51" s="27">
        <v>30</v>
      </c>
      <c r="U51" s="27">
        <v>0</v>
      </c>
      <c r="V51" s="27">
        <f t="shared" si="25"/>
        <v>30</v>
      </c>
      <c r="W51" s="27">
        <f t="shared" si="26"/>
        <v>34</v>
      </c>
      <c r="X51" s="27">
        <f t="shared" si="27"/>
        <v>8.8235294117647065</v>
      </c>
      <c r="Y51" s="27">
        <f t="shared" si="28"/>
        <v>78.055094377382019</v>
      </c>
      <c r="Z51" s="5">
        <f t="shared" si="29"/>
        <v>2</v>
      </c>
      <c r="AA51" s="5">
        <v>23</v>
      </c>
      <c r="AB51" s="9">
        <f t="shared" si="30"/>
        <v>8.6956521739130432E-2</v>
      </c>
      <c r="AC51" s="6"/>
    </row>
    <row r="52" spans="1:29">
      <c r="A52" s="8" t="s">
        <v>136</v>
      </c>
      <c r="B52" s="8" t="s">
        <v>137</v>
      </c>
      <c r="C52" s="5" t="s">
        <v>1341</v>
      </c>
      <c r="D52" s="5" t="s">
        <v>125</v>
      </c>
      <c r="E52" s="27">
        <v>50</v>
      </c>
      <c r="F52" s="27">
        <v>0</v>
      </c>
      <c r="G52" s="27">
        <f t="shared" si="16"/>
        <v>50</v>
      </c>
      <c r="H52" s="27">
        <f t="shared" si="17"/>
        <v>61</v>
      </c>
      <c r="I52" s="27">
        <f t="shared" si="18"/>
        <v>24.590163934426229</v>
      </c>
      <c r="J52" s="27">
        <v>92.65</v>
      </c>
      <c r="K52" s="27">
        <f t="shared" si="19"/>
        <v>92.65</v>
      </c>
      <c r="L52" s="27">
        <f t="shared" si="20"/>
        <v>15</v>
      </c>
      <c r="M52" s="27">
        <v>0.625</v>
      </c>
      <c r="N52" s="27">
        <v>0</v>
      </c>
      <c r="O52" s="27">
        <v>0</v>
      </c>
      <c r="P52" s="27">
        <f t="shared" si="21"/>
        <v>0.625</v>
      </c>
      <c r="Q52" s="27">
        <f t="shared" si="22"/>
        <v>90.625</v>
      </c>
      <c r="R52" s="27">
        <f t="shared" si="23"/>
        <v>0.31034482758620691</v>
      </c>
      <c r="S52" s="27">
        <f t="shared" si="24"/>
        <v>15.310344827586206</v>
      </c>
      <c r="T52" s="27">
        <v>30</v>
      </c>
      <c r="U52" s="27">
        <v>0</v>
      </c>
      <c r="V52" s="27">
        <f t="shared" si="25"/>
        <v>30</v>
      </c>
      <c r="W52" s="27">
        <f t="shared" si="26"/>
        <v>34</v>
      </c>
      <c r="X52" s="27">
        <f t="shared" si="27"/>
        <v>8.8235294117647065</v>
      </c>
      <c r="Y52" s="27">
        <f t="shared" si="28"/>
        <v>48.724038173777146</v>
      </c>
      <c r="Z52" s="5">
        <f t="shared" si="29"/>
        <v>16</v>
      </c>
      <c r="AA52" s="5">
        <v>23</v>
      </c>
      <c r="AB52" s="9">
        <f t="shared" si="30"/>
        <v>0.69565217391304346</v>
      </c>
      <c r="AC52" s="6"/>
    </row>
    <row r="53" spans="1:29">
      <c r="A53" s="8" t="s">
        <v>138</v>
      </c>
      <c r="B53" s="8" t="s">
        <v>139</v>
      </c>
      <c r="C53" s="5" t="s">
        <v>1341</v>
      </c>
      <c r="D53" s="5" t="s">
        <v>125</v>
      </c>
      <c r="E53" s="27">
        <v>50</v>
      </c>
      <c r="F53" s="27">
        <v>5</v>
      </c>
      <c r="G53" s="27">
        <f t="shared" si="16"/>
        <v>55</v>
      </c>
      <c r="H53" s="27">
        <f t="shared" si="17"/>
        <v>61</v>
      </c>
      <c r="I53" s="27">
        <f t="shared" si="18"/>
        <v>27.049180327868854</v>
      </c>
      <c r="J53" s="27">
        <v>87.2</v>
      </c>
      <c r="K53" s="27">
        <f t="shared" si="19"/>
        <v>92.65</v>
      </c>
      <c r="L53" s="27">
        <f t="shared" si="20"/>
        <v>14.117647058823529</v>
      </c>
      <c r="M53" s="27">
        <v>0</v>
      </c>
      <c r="N53" s="27">
        <v>0</v>
      </c>
      <c r="O53" s="27">
        <v>0</v>
      </c>
      <c r="P53" s="27">
        <f t="shared" si="21"/>
        <v>0</v>
      </c>
      <c r="Q53" s="27">
        <f t="shared" si="22"/>
        <v>90.625</v>
      </c>
      <c r="R53" s="27">
        <f t="shared" si="23"/>
        <v>0</v>
      </c>
      <c r="S53" s="27">
        <f t="shared" si="24"/>
        <v>14.117647058823529</v>
      </c>
      <c r="T53" s="27">
        <v>30</v>
      </c>
      <c r="U53" s="27">
        <v>1</v>
      </c>
      <c r="V53" s="27">
        <f t="shared" si="25"/>
        <v>31</v>
      </c>
      <c r="W53" s="27">
        <f t="shared" si="26"/>
        <v>34</v>
      </c>
      <c r="X53" s="27">
        <f t="shared" si="27"/>
        <v>9.117647058823529</v>
      </c>
      <c r="Y53" s="27">
        <f t="shared" si="28"/>
        <v>50.284474445515912</v>
      </c>
      <c r="Z53" s="5">
        <f t="shared" si="29"/>
        <v>14</v>
      </c>
      <c r="AA53" s="5">
        <v>23</v>
      </c>
      <c r="AB53" s="9">
        <f t="shared" si="30"/>
        <v>0.60869565217391308</v>
      </c>
      <c r="AC53" s="6"/>
    </row>
    <row r="54" spans="1:29">
      <c r="A54" s="8" t="s">
        <v>140</v>
      </c>
      <c r="B54" s="8" t="s">
        <v>141</v>
      </c>
      <c r="C54" s="5" t="s">
        <v>1341</v>
      </c>
      <c r="D54" s="5" t="s">
        <v>125</v>
      </c>
      <c r="E54" s="27">
        <v>50</v>
      </c>
      <c r="F54" s="27">
        <v>0</v>
      </c>
      <c r="G54" s="27">
        <f t="shared" si="16"/>
        <v>50</v>
      </c>
      <c r="H54" s="27">
        <f t="shared" si="17"/>
        <v>61</v>
      </c>
      <c r="I54" s="27">
        <f t="shared" si="18"/>
        <v>24.590163934426229</v>
      </c>
      <c r="J54" s="27">
        <v>87.6</v>
      </c>
      <c r="K54" s="27">
        <f t="shared" si="19"/>
        <v>92.65</v>
      </c>
      <c r="L54" s="27">
        <f t="shared" si="20"/>
        <v>14.182406907717214</v>
      </c>
      <c r="M54" s="27">
        <v>0</v>
      </c>
      <c r="N54" s="27">
        <v>0</v>
      </c>
      <c r="O54" s="27">
        <v>0</v>
      </c>
      <c r="P54" s="27">
        <f t="shared" si="21"/>
        <v>0</v>
      </c>
      <c r="Q54" s="27">
        <f t="shared" si="22"/>
        <v>90.625</v>
      </c>
      <c r="R54" s="27">
        <f t="shared" si="23"/>
        <v>0</v>
      </c>
      <c r="S54" s="27">
        <f t="shared" si="24"/>
        <v>14.182406907717214</v>
      </c>
      <c r="T54" s="27">
        <v>30</v>
      </c>
      <c r="U54" s="27">
        <v>0</v>
      </c>
      <c r="V54" s="27">
        <f t="shared" si="25"/>
        <v>30</v>
      </c>
      <c r="W54" s="27">
        <f t="shared" si="26"/>
        <v>34</v>
      </c>
      <c r="X54" s="27">
        <f t="shared" si="27"/>
        <v>8.8235294117647065</v>
      </c>
      <c r="Y54" s="27">
        <f t="shared" si="28"/>
        <v>47.596100253908148</v>
      </c>
      <c r="Z54" s="5">
        <f t="shared" si="29"/>
        <v>21</v>
      </c>
      <c r="AA54" s="5">
        <v>23</v>
      </c>
      <c r="AB54" s="9">
        <f t="shared" si="30"/>
        <v>0.91304347826086951</v>
      </c>
      <c r="AC54" s="6"/>
    </row>
    <row r="55" spans="1:29">
      <c r="A55" s="8" t="s">
        <v>142</v>
      </c>
      <c r="B55" s="8" t="s">
        <v>143</v>
      </c>
      <c r="C55" s="5" t="s">
        <v>1341</v>
      </c>
      <c r="D55" s="5" t="s">
        <v>125</v>
      </c>
      <c r="E55" s="27">
        <v>50</v>
      </c>
      <c r="F55" s="27">
        <v>11</v>
      </c>
      <c r="G55" s="27">
        <f t="shared" si="16"/>
        <v>61</v>
      </c>
      <c r="H55" s="27">
        <f t="shared" si="17"/>
        <v>61</v>
      </c>
      <c r="I55" s="27">
        <f t="shared" si="18"/>
        <v>30</v>
      </c>
      <c r="J55" s="27">
        <v>92.15</v>
      </c>
      <c r="K55" s="27">
        <f t="shared" si="19"/>
        <v>92.65</v>
      </c>
      <c r="L55" s="27">
        <f t="shared" si="20"/>
        <v>14.919050188882892</v>
      </c>
      <c r="M55" s="27">
        <v>0</v>
      </c>
      <c r="N55" s="27">
        <v>40</v>
      </c>
      <c r="O55" s="27">
        <v>0</v>
      </c>
      <c r="P55" s="27">
        <f t="shared" si="21"/>
        <v>40</v>
      </c>
      <c r="Q55" s="27">
        <f t="shared" si="22"/>
        <v>90.625</v>
      </c>
      <c r="R55" s="27">
        <f t="shared" si="23"/>
        <v>19.862068965517242</v>
      </c>
      <c r="S55" s="27">
        <f t="shared" si="24"/>
        <v>34.78111915440013</v>
      </c>
      <c r="T55" s="27">
        <v>30</v>
      </c>
      <c r="U55" s="27">
        <v>1</v>
      </c>
      <c r="V55" s="27">
        <f t="shared" si="25"/>
        <v>31</v>
      </c>
      <c r="W55" s="27">
        <f t="shared" si="26"/>
        <v>34</v>
      </c>
      <c r="X55" s="27">
        <f t="shared" si="27"/>
        <v>9.117647058823529</v>
      </c>
      <c r="Y55" s="27">
        <f t="shared" si="28"/>
        <v>73.898766213223666</v>
      </c>
      <c r="Z55" s="5">
        <f t="shared" si="29"/>
        <v>4</v>
      </c>
      <c r="AA55" s="5">
        <v>23</v>
      </c>
      <c r="AB55" s="9">
        <f t="shared" si="30"/>
        <v>0.17391304347826086</v>
      </c>
      <c r="AC55" s="6"/>
    </row>
    <row r="56" spans="1:29">
      <c r="A56" s="8" t="s">
        <v>144</v>
      </c>
      <c r="B56" s="8" t="s">
        <v>145</v>
      </c>
      <c r="C56" s="5" t="s">
        <v>1341</v>
      </c>
      <c r="D56" s="5" t="s">
        <v>125</v>
      </c>
      <c r="E56" s="27">
        <v>50</v>
      </c>
      <c r="F56" s="27">
        <v>0</v>
      </c>
      <c r="G56" s="27">
        <f t="shared" si="16"/>
        <v>50</v>
      </c>
      <c r="H56" s="27">
        <f t="shared" si="17"/>
        <v>61</v>
      </c>
      <c r="I56" s="27">
        <f t="shared" si="18"/>
        <v>24.590163934426229</v>
      </c>
      <c r="J56" s="27">
        <v>91.65</v>
      </c>
      <c r="K56" s="27">
        <f t="shared" si="19"/>
        <v>92.65</v>
      </c>
      <c r="L56" s="27">
        <f t="shared" si="20"/>
        <v>14.838100377765786</v>
      </c>
      <c r="M56" s="27">
        <v>1.25</v>
      </c>
      <c r="N56" s="27">
        <v>20</v>
      </c>
      <c r="O56" s="27">
        <v>0</v>
      </c>
      <c r="P56" s="27">
        <f t="shared" si="21"/>
        <v>21.25</v>
      </c>
      <c r="Q56" s="27">
        <f t="shared" si="22"/>
        <v>90.625</v>
      </c>
      <c r="R56" s="27">
        <f t="shared" si="23"/>
        <v>10.551724137931034</v>
      </c>
      <c r="S56" s="27">
        <f t="shared" si="24"/>
        <v>25.389824515696819</v>
      </c>
      <c r="T56" s="27">
        <v>30</v>
      </c>
      <c r="U56" s="27">
        <v>0</v>
      </c>
      <c r="V56" s="27">
        <f t="shared" si="25"/>
        <v>30</v>
      </c>
      <c r="W56" s="27">
        <f t="shared" si="26"/>
        <v>34</v>
      </c>
      <c r="X56" s="27">
        <f t="shared" si="27"/>
        <v>8.8235294117647065</v>
      </c>
      <c r="Y56" s="27">
        <f t="shared" si="28"/>
        <v>58.803517861887755</v>
      </c>
      <c r="Z56" s="5">
        <f t="shared" si="29"/>
        <v>10</v>
      </c>
      <c r="AA56" s="5">
        <v>23</v>
      </c>
      <c r="AB56" s="9">
        <f t="shared" si="30"/>
        <v>0.43478260869565216</v>
      </c>
      <c r="AC56" s="6"/>
    </row>
    <row r="57" spans="1:29">
      <c r="A57" s="8" t="s">
        <v>146</v>
      </c>
      <c r="B57" s="8" t="s">
        <v>147</v>
      </c>
      <c r="C57" s="5" t="s">
        <v>1341</v>
      </c>
      <c r="D57" s="5" t="s">
        <v>125</v>
      </c>
      <c r="E57" s="27">
        <v>50</v>
      </c>
      <c r="F57" s="27">
        <v>0</v>
      </c>
      <c r="G57" s="27">
        <f t="shared" si="16"/>
        <v>50</v>
      </c>
      <c r="H57" s="27">
        <f t="shared" si="17"/>
        <v>61</v>
      </c>
      <c r="I57" s="27">
        <f t="shared" si="18"/>
        <v>24.590163934426229</v>
      </c>
      <c r="J57" s="27">
        <v>84.05</v>
      </c>
      <c r="K57" s="27">
        <f t="shared" si="19"/>
        <v>92.65</v>
      </c>
      <c r="L57" s="27">
        <f t="shared" si="20"/>
        <v>13.607663248785752</v>
      </c>
      <c r="M57" s="27">
        <v>0</v>
      </c>
      <c r="N57" s="27">
        <v>0</v>
      </c>
      <c r="O57" s="27">
        <v>0</v>
      </c>
      <c r="P57" s="27">
        <f t="shared" si="21"/>
        <v>0</v>
      </c>
      <c r="Q57" s="27">
        <f t="shared" si="22"/>
        <v>90.625</v>
      </c>
      <c r="R57" s="27">
        <f t="shared" si="23"/>
        <v>0</v>
      </c>
      <c r="S57" s="27">
        <f t="shared" si="24"/>
        <v>13.607663248785752</v>
      </c>
      <c r="T57" s="27">
        <v>30</v>
      </c>
      <c r="U57" s="27">
        <v>0</v>
      </c>
      <c r="V57" s="27">
        <f t="shared" si="25"/>
        <v>30</v>
      </c>
      <c r="W57" s="27">
        <f t="shared" si="26"/>
        <v>34</v>
      </c>
      <c r="X57" s="27">
        <f t="shared" si="27"/>
        <v>8.8235294117647065</v>
      </c>
      <c r="Y57" s="27">
        <f t="shared" si="28"/>
        <v>47.021356594976695</v>
      </c>
      <c r="Z57" s="5">
        <f t="shared" si="29"/>
        <v>22</v>
      </c>
      <c r="AA57" s="5">
        <v>23</v>
      </c>
      <c r="AB57" s="9">
        <f t="shared" si="30"/>
        <v>0.95652173913043481</v>
      </c>
      <c r="AC57" s="6"/>
    </row>
    <row r="58" spans="1:29">
      <c r="A58" s="8" t="s">
        <v>148</v>
      </c>
      <c r="B58" s="8" t="s">
        <v>149</v>
      </c>
      <c r="C58" s="5" t="s">
        <v>1341</v>
      </c>
      <c r="D58" s="5" t="s">
        <v>80</v>
      </c>
      <c r="E58" s="27">
        <v>50</v>
      </c>
      <c r="F58" s="27">
        <v>0</v>
      </c>
      <c r="G58" s="27">
        <f t="shared" si="16"/>
        <v>50</v>
      </c>
      <c r="H58" s="27">
        <f>MAX(G$58,G$63)</f>
        <v>50</v>
      </c>
      <c r="I58" s="27">
        <f t="shared" si="18"/>
        <v>30</v>
      </c>
      <c r="J58" s="27">
        <v>89.65</v>
      </c>
      <c r="K58" s="27">
        <f>MAX(J$58:J$63)</f>
        <v>89.65</v>
      </c>
      <c r="L58" s="27">
        <f t="shared" si="20"/>
        <v>15</v>
      </c>
      <c r="M58" s="27">
        <v>1.25</v>
      </c>
      <c r="N58" s="27">
        <v>200</v>
      </c>
      <c r="O58" s="27">
        <v>0</v>
      </c>
      <c r="P58" s="27">
        <f>SUM(M58:O58)</f>
        <v>201.25</v>
      </c>
      <c r="Q58" s="27">
        <f>MAX(P$58:P$63)</f>
        <v>201.25</v>
      </c>
      <c r="R58" s="27">
        <f t="shared" si="23"/>
        <v>45</v>
      </c>
      <c r="S58" s="27">
        <f t="shared" si="24"/>
        <v>60</v>
      </c>
      <c r="T58" s="27">
        <v>30</v>
      </c>
      <c r="U58" s="27">
        <v>1</v>
      </c>
      <c r="V58" s="27">
        <f t="shared" si="25"/>
        <v>31</v>
      </c>
      <c r="W58" s="27">
        <f>MAX(V$58:V$63)</f>
        <v>31</v>
      </c>
      <c r="X58" s="27">
        <f t="shared" si="27"/>
        <v>10</v>
      </c>
      <c r="Y58" s="27">
        <f t="shared" si="28"/>
        <v>100</v>
      </c>
      <c r="Z58" s="5">
        <f>RANK(Y58,Y$58:Y$63)</f>
        <v>1</v>
      </c>
      <c r="AA58" s="5">
        <v>6</v>
      </c>
      <c r="AB58" s="9">
        <f t="shared" si="30"/>
        <v>0.16666666666666666</v>
      </c>
      <c r="AC58" s="6"/>
    </row>
    <row r="59" spans="1:29">
      <c r="A59" s="8" t="s">
        <v>150</v>
      </c>
      <c r="B59" s="8" t="s">
        <v>151</v>
      </c>
      <c r="C59" s="5" t="s">
        <v>1341</v>
      </c>
      <c r="D59" s="5" t="s">
        <v>80</v>
      </c>
      <c r="E59" s="27">
        <v>50</v>
      </c>
      <c r="F59" s="27">
        <v>-2</v>
      </c>
      <c r="G59" s="27">
        <f t="shared" si="16"/>
        <v>48</v>
      </c>
      <c r="H59" s="27">
        <f t="shared" ref="H59:H63" si="31">MAX(G$58,G$63)</f>
        <v>50</v>
      </c>
      <c r="I59" s="27">
        <f t="shared" si="18"/>
        <v>28.799999999999997</v>
      </c>
      <c r="J59" s="27">
        <v>88</v>
      </c>
      <c r="K59" s="27">
        <f t="shared" ref="K59:K63" si="32">MAX(J$58:J$63)</f>
        <v>89.65</v>
      </c>
      <c r="L59" s="27">
        <f t="shared" si="20"/>
        <v>14.723926380368097</v>
      </c>
      <c r="M59" s="27">
        <v>2.5</v>
      </c>
      <c r="N59" s="27">
        <v>100</v>
      </c>
      <c r="O59" s="27">
        <v>0</v>
      </c>
      <c r="P59" s="27">
        <f>SUM(M59:O59)</f>
        <v>102.5</v>
      </c>
      <c r="Q59" s="27">
        <f t="shared" ref="Q59:Q63" si="33">MAX(P$58:P$63)</f>
        <v>201.25</v>
      </c>
      <c r="R59" s="27">
        <f t="shared" si="23"/>
        <v>22.919254658385093</v>
      </c>
      <c r="S59" s="27">
        <f t="shared" si="24"/>
        <v>37.643181038753191</v>
      </c>
      <c r="T59" s="27">
        <v>30</v>
      </c>
      <c r="U59" s="27">
        <v>1</v>
      </c>
      <c r="V59" s="27">
        <f t="shared" si="25"/>
        <v>31</v>
      </c>
      <c r="W59" s="27">
        <f t="shared" ref="W59:W63" si="34">MAX(V$58:V$63)</f>
        <v>31</v>
      </c>
      <c r="X59" s="27">
        <f t="shared" si="27"/>
        <v>10</v>
      </c>
      <c r="Y59" s="27">
        <f t="shared" si="28"/>
        <v>76.443181038753181</v>
      </c>
      <c r="Z59" s="5">
        <f t="shared" ref="Z59:Z63" si="35">RANK(Y59,Y$58:Y$63)</f>
        <v>2</v>
      </c>
      <c r="AA59" s="5">
        <v>6</v>
      </c>
      <c r="AB59" s="9">
        <f t="shared" si="30"/>
        <v>0.33333333333333331</v>
      </c>
      <c r="AC59" s="6"/>
    </row>
    <row r="60" spans="1:29">
      <c r="A60" s="8" t="s">
        <v>152</v>
      </c>
      <c r="B60" s="8" t="s">
        <v>153</v>
      </c>
      <c r="C60" s="5" t="s">
        <v>1341</v>
      </c>
      <c r="D60" s="5" t="s">
        <v>80</v>
      </c>
      <c r="E60" s="27">
        <v>50</v>
      </c>
      <c r="F60" s="27">
        <v>0</v>
      </c>
      <c r="G60" s="27">
        <f t="shared" si="16"/>
        <v>50</v>
      </c>
      <c r="H60" s="27">
        <f t="shared" si="31"/>
        <v>50</v>
      </c>
      <c r="I60" s="27">
        <f t="shared" si="18"/>
        <v>30</v>
      </c>
      <c r="J60" s="27">
        <v>87.4</v>
      </c>
      <c r="K60" s="27">
        <f t="shared" si="32"/>
        <v>89.65</v>
      </c>
      <c r="L60" s="27">
        <f t="shared" si="20"/>
        <v>14.623535973229226</v>
      </c>
      <c r="M60" s="27">
        <v>0</v>
      </c>
      <c r="N60" s="27">
        <v>0</v>
      </c>
      <c r="O60" s="27">
        <v>0</v>
      </c>
      <c r="P60" s="27">
        <f>SUM(M60:O60)</f>
        <v>0</v>
      </c>
      <c r="Q60" s="27">
        <f t="shared" si="33"/>
        <v>201.25</v>
      </c>
      <c r="R60" s="27">
        <f t="shared" si="23"/>
        <v>0</v>
      </c>
      <c r="S60" s="27">
        <f t="shared" si="24"/>
        <v>14.623535973229226</v>
      </c>
      <c r="T60" s="27">
        <v>30</v>
      </c>
      <c r="U60" s="27">
        <v>0</v>
      </c>
      <c r="V60" s="27">
        <f t="shared" si="25"/>
        <v>30</v>
      </c>
      <c r="W60" s="27">
        <f t="shared" si="34"/>
        <v>31</v>
      </c>
      <c r="X60" s="27">
        <f t="shared" si="27"/>
        <v>9.67741935483871</v>
      </c>
      <c r="Y60" s="27">
        <f t="shared" si="28"/>
        <v>54.300955328067936</v>
      </c>
      <c r="Z60" s="5">
        <f t="shared" si="35"/>
        <v>6</v>
      </c>
      <c r="AA60" s="5">
        <v>6</v>
      </c>
      <c r="AB60" s="9">
        <f t="shared" si="30"/>
        <v>1</v>
      </c>
      <c r="AC60" s="6"/>
    </row>
    <row r="61" spans="1:29">
      <c r="A61" s="8" t="s">
        <v>154</v>
      </c>
      <c r="B61" s="8" t="s">
        <v>155</v>
      </c>
      <c r="C61" s="5" t="s">
        <v>1341</v>
      </c>
      <c r="D61" s="5" t="s">
        <v>80</v>
      </c>
      <c r="E61" s="27">
        <v>50</v>
      </c>
      <c r="F61" s="27">
        <v>0</v>
      </c>
      <c r="G61" s="27">
        <f t="shared" si="16"/>
        <v>50</v>
      </c>
      <c r="H61" s="27">
        <f t="shared" si="31"/>
        <v>50</v>
      </c>
      <c r="I61" s="27">
        <f t="shared" si="18"/>
        <v>30</v>
      </c>
      <c r="J61" s="27">
        <v>88.7</v>
      </c>
      <c r="K61" s="27">
        <f t="shared" si="32"/>
        <v>89.65</v>
      </c>
      <c r="L61" s="27">
        <f t="shared" si="20"/>
        <v>14.841048522030116</v>
      </c>
      <c r="M61" s="27">
        <v>0</v>
      </c>
      <c r="N61" s="27">
        <v>0</v>
      </c>
      <c r="O61" s="27">
        <v>0</v>
      </c>
      <c r="P61" s="27">
        <f>SUM(M61:O61)</f>
        <v>0</v>
      </c>
      <c r="Q61" s="27">
        <f t="shared" si="33"/>
        <v>201.25</v>
      </c>
      <c r="R61" s="27">
        <f t="shared" si="23"/>
        <v>0</v>
      </c>
      <c r="S61" s="27">
        <f t="shared" si="24"/>
        <v>14.841048522030116</v>
      </c>
      <c r="T61" s="27">
        <v>30</v>
      </c>
      <c r="U61" s="27">
        <v>0</v>
      </c>
      <c r="V61" s="27">
        <f t="shared" si="25"/>
        <v>30</v>
      </c>
      <c r="W61" s="27">
        <f t="shared" si="34"/>
        <v>31</v>
      </c>
      <c r="X61" s="27">
        <f t="shared" si="27"/>
        <v>9.67741935483871</v>
      </c>
      <c r="Y61" s="27">
        <f t="shared" si="28"/>
        <v>54.518467876868826</v>
      </c>
      <c r="Z61" s="5">
        <f t="shared" si="35"/>
        <v>5</v>
      </c>
      <c r="AA61" s="5">
        <v>6</v>
      </c>
      <c r="AB61" s="9">
        <f t="shared" si="30"/>
        <v>0.83333333333333337</v>
      </c>
      <c r="AC61" s="6"/>
    </row>
    <row r="62" spans="1:29">
      <c r="A62" s="8" t="s">
        <v>156</v>
      </c>
      <c r="B62" s="8" t="s">
        <v>157</v>
      </c>
      <c r="C62" s="5" t="s">
        <v>1341</v>
      </c>
      <c r="D62" s="5" t="s">
        <v>80</v>
      </c>
      <c r="E62" s="27">
        <v>50</v>
      </c>
      <c r="F62" s="27">
        <v>0</v>
      </c>
      <c r="G62" s="27">
        <f t="shared" si="16"/>
        <v>50</v>
      </c>
      <c r="H62" s="27">
        <f t="shared" si="31"/>
        <v>50</v>
      </c>
      <c r="I62" s="27">
        <f t="shared" si="18"/>
        <v>30</v>
      </c>
      <c r="J62" s="27">
        <v>87.85</v>
      </c>
      <c r="K62" s="27">
        <f t="shared" si="32"/>
        <v>89.65</v>
      </c>
      <c r="L62" s="27">
        <f t="shared" si="20"/>
        <v>14.698828778583378</v>
      </c>
      <c r="M62" s="27">
        <v>1.25</v>
      </c>
      <c r="N62" s="27">
        <v>54</v>
      </c>
      <c r="O62" s="27">
        <v>0</v>
      </c>
      <c r="P62" s="27">
        <f>SUM(M62:O62)</f>
        <v>55.25</v>
      </c>
      <c r="Q62" s="27">
        <f t="shared" si="33"/>
        <v>201.25</v>
      </c>
      <c r="R62" s="27">
        <f t="shared" si="23"/>
        <v>12.354037267080745</v>
      </c>
      <c r="S62" s="27">
        <f t="shared" si="24"/>
        <v>27.052866045664125</v>
      </c>
      <c r="T62" s="27">
        <v>30</v>
      </c>
      <c r="U62" s="27">
        <v>0</v>
      </c>
      <c r="V62" s="27">
        <f t="shared" si="25"/>
        <v>30</v>
      </c>
      <c r="W62" s="27">
        <f t="shared" si="34"/>
        <v>31</v>
      </c>
      <c r="X62" s="27">
        <f t="shared" si="27"/>
        <v>9.67741935483871</v>
      </c>
      <c r="Y62" s="27">
        <f t="shared" si="28"/>
        <v>66.730285400502837</v>
      </c>
      <c r="Z62" s="5">
        <f t="shared" si="35"/>
        <v>3</v>
      </c>
      <c r="AA62" s="5">
        <v>6</v>
      </c>
      <c r="AB62" s="9">
        <f t="shared" si="30"/>
        <v>0.5</v>
      </c>
      <c r="AC62" s="6"/>
    </row>
    <row r="63" spans="1:29">
      <c r="A63" s="8" t="s">
        <v>158</v>
      </c>
      <c r="B63" s="8" t="s">
        <v>159</v>
      </c>
      <c r="C63" s="5" t="s">
        <v>1341</v>
      </c>
      <c r="D63" s="5" t="s">
        <v>80</v>
      </c>
      <c r="E63" s="27">
        <v>50</v>
      </c>
      <c r="F63" s="27">
        <v>-8</v>
      </c>
      <c r="G63" s="27">
        <f t="shared" si="16"/>
        <v>42</v>
      </c>
      <c r="H63" s="27">
        <f t="shared" si="31"/>
        <v>50</v>
      </c>
      <c r="I63" s="27">
        <f t="shared" si="18"/>
        <v>25.2</v>
      </c>
      <c r="J63" s="27">
        <v>86.15</v>
      </c>
      <c r="K63" s="27">
        <f t="shared" si="32"/>
        <v>89.65</v>
      </c>
      <c r="L63" s="27">
        <f t="shared" si="20"/>
        <v>14.414389291689906</v>
      </c>
      <c r="M63" s="27">
        <v>0</v>
      </c>
      <c r="N63" s="27">
        <v>40</v>
      </c>
      <c r="O63" s="27">
        <v>0</v>
      </c>
      <c r="P63" s="27">
        <v>40</v>
      </c>
      <c r="Q63" s="27">
        <f t="shared" si="33"/>
        <v>201.25</v>
      </c>
      <c r="R63" s="27">
        <f t="shared" si="23"/>
        <v>8.9440993788819867</v>
      </c>
      <c r="S63" s="27">
        <f t="shared" si="24"/>
        <v>23.358488670571894</v>
      </c>
      <c r="T63" s="27">
        <v>30</v>
      </c>
      <c r="U63" s="27">
        <v>0</v>
      </c>
      <c r="V63" s="27">
        <f t="shared" si="25"/>
        <v>30</v>
      </c>
      <c r="W63" s="27">
        <f t="shared" si="34"/>
        <v>31</v>
      </c>
      <c r="X63" s="27">
        <f t="shared" si="27"/>
        <v>9.67741935483871</v>
      </c>
      <c r="Y63" s="27">
        <f t="shared" si="28"/>
        <v>58.235908025410602</v>
      </c>
      <c r="Z63" s="5">
        <f t="shared" si="35"/>
        <v>4</v>
      </c>
      <c r="AA63" s="5">
        <v>6</v>
      </c>
      <c r="AB63" s="9">
        <f t="shared" si="30"/>
        <v>0.66666666666666663</v>
      </c>
      <c r="AC63" s="6"/>
    </row>
    <row r="64" spans="1:29">
      <c r="A64" s="8" t="s">
        <v>160</v>
      </c>
      <c r="B64" s="8">
        <v>20201510001</v>
      </c>
      <c r="C64" s="5" t="s">
        <v>1342</v>
      </c>
      <c r="D64" s="5" t="s">
        <v>98</v>
      </c>
      <c r="E64" s="27">
        <v>50</v>
      </c>
      <c r="F64" s="27">
        <v>-4</v>
      </c>
      <c r="G64" s="27">
        <v>46</v>
      </c>
      <c r="H64" s="27">
        <v>50</v>
      </c>
      <c r="I64" s="27">
        <f>G64/H64*30</f>
        <v>27.6</v>
      </c>
      <c r="J64" s="27">
        <v>90</v>
      </c>
      <c r="K64" s="27">
        <v>95</v>
      </c>
      <c r="L64" s="27">
        <f>J64/K64*15</f>
        <v>14.210526315789473</v>
      </c>
      <c r="M64" s="27">
        <v>0</v>
      </c>
      <c r="N64" s="27">
        <v>0</v>
      </c>
      <c r="O64" s="27">
        <v>5</v>
      </c>
      <c r="P64" s="27">
        <v>5</v>
      </c>
      <c r="Q64" s="27">
        <v>60</v>
      </c>
      <c r="R64" s="27">
        <v>3.75</v>
      </c>
      <c r="S64" s="27">
        <v>17.960999999999999</v>
      </c>
      <c r="T64" s="27">
        <v>30</v>
      </c>
      <c r="U64" s="27">
        <v>0</v>
      </c>
      <c r="V64" s="27">
        <v>30</v>
      </c>
      <c r="W64" s="27">
        <v>30</v>
      </c>
      <c r="X64" s="27">
        <v>10</v>
      </c>
      <c r="Y64" s="27">
        <v>55.46</v>
      </c>
      <c r="Z64" s="5">
        <v>3</v>
      </c>
      <c r="AA64" s="5">
        <v>4</v>
      </c>
      <c r="AB64" s="9">
        <v>0.75</v>
      </c>
      <c r="AC64" s="6"/>
    </row>
    <row r="65" spans="1:29">
      <c r="A65" s="8" t="s">
        <v>161</v>
      </c>
      <c r="B65" s="8">
        <v>20201510002</v>
      </c>
      <c r="C65" s="5" t="s">
        <v>1342</v>
      </c>
      <c r="D65" s="5" t="s">
        <v>98</v>
      </c>
      <c r="E65" s="27">
        <v>50</v>
      </c>
      <c r="F65" s="27">
        <v>0</v>
      </c>
      <c r="G65" s="27">
        <v>50</v>
      </c>
      <c r="H65" s="27">
        <v>50</v>
      </c>
      <c r="I65" s="27">
        <v>30</v>
      </c>
      <c r="J65" s="27">
        <v>90</v>
      </c>
      <c r="K65" s="27">
        <v>95</v>
      </c>
      <c r="L65" s="27">
        <f>J65/K65*15</f>
        <v>14.210526315789473</v>
      </c>
      <c r="M65" s="27">
        <v>10</v>
      </c>
      <c r="N65" s="27">
        <v>0</v>
      </c>
      <c r="O65" s="27">
        <v>0</v>
      </c>
      <c r="P65" s="27">
        <v>10</v>
      </c>
      <c r="Q65" s="27">
        <v>60</v>
      </c>
      <c r="R65" s="27">
        <v>7.5</v>
      </c>
      <c r="S65" s="27">
        <v>21.710999999999999</v>
      </c>
      <c r="T65" s="27">
        <v>30</v>
      </c>
      <c r="U65" s="27">
        <v>0</v>
      </c>
      <c r="V65" s="27">
        <v>30</v>
      </c>
      <c r="W65" s="27">
        <v>30</v>
      </c>
      <c r="X65" s="27">
        <v>10</v>
      </c>
      <c r="Y65" s="27">
        <v>61.71</v>
      </c>
      <c r="Z65" s="5">
        <v>2</v>
      </c>
      <c r="AA65" s="5">
        <v>4</v>
      </c>
      <c r="AB65" s="9">
        <v>0.5</v>
      </c>
      <c r="AC65" s="6"/>
    </row>
    <row r="66" spans="1:29">
      <c r="A66" s="8" t="s">
        <v>162</v>
      </c>
      <c r="B66" s="8">
        <v>20201510003</v>
      </c>
      <c r="C66" s="5" t="s">
        <v>1342</v>
      </c>
      <c r="D66" s="5" t="s">
        <v>93</v>
      </c>
      <c r="E66" s="27">
        <v>50</v>
      </c>
      <c r="F66" s="27">
        <v>0</v>
      </c>
      <c r="G66" s="27">
        <v>50</v>
      </c>
      <c r="H66" s="27">
        <v>50</v>
      </c>
      <c r="I66" s="27">
        <v>30</v>
      </c>
      <c r="J66" s="27">
        <v>95</v>
      </c>
      <c r="K66" s="27">
        <v>95</v>
      </c>
      <c r="L66" s="27">
        <f>J66/K66*15</f>
        <v>15</v>
      </c>
      <c r="M66" s="27">
        <v>0</v>
      </c>
      <c r="N66" s="27">
        <v>0</v>
      </c>
      <c r="O66" s="27">
        <v>0</v>
      </c>
      <c r="P66" s="27">
        <v>0</v>
      </c>
      <c r="Q66" s="27">
        <v>0</v>
      </c>
      <c r="R66" s="27">
        <v>0</v>
      </c>
      <c r="S66" s="27">
        <v>15</v>
      </c>
      <c r="T66" s="27">
        <v>30</v>
      </c>
      <c r="U66" s="27">
        <v>0</v>
      </c>
      <c r="V66" s="27">
        <v>30</v>
      </c>
      <c r="W66" s="27">
        <v>30</v>
      </c>
      <c r="X66" s="27">
        <v>10</v>
      </c>
      <c r="Y66" s="27">
        <v>55</v>
      </c>
      <c r="Z66" s="5">
        <v>4</v>
      </c>
      <c r="AA66" s="5">
        <v>4</v>
      </c>
      <c r="AB66" s="9">
        <v>1</v>
      </c>
      <c r="AC66" s="6"/>
    </row>
    <row r="67" spans="1:29">
      <c r="A67" s="8" t="s">
        <v>163</v>
      </c>
      <c r="B67" s="8">
        <v>20201510004</v>
      </c>
      <c r="C67" s="5" t="s">
        <v>1342</v>
      </c>
      <c r="D67" s="5" t="s">
        <v>93</v>
      </c>
      <c r="E67" s="27">
        <v>50</v>
      </c>
      <c r="F67" s="27">
        <v>0</v>
      </c>
      <c r="G67" s="27">
        <v>50</v>
      </c>
      <c r="H67" s="27">
        <v>50</v>
      </c>
      <c r="I67" s="27">
        <v>30</v>
      </c>
      <c r="J67" s="27">
        <v>80</v>
      </c>
      <c r="K67" s="27">
        <v>95</v>
      </c>
      <c r="L67" s="27">
        <f>J67/K67*15</f>
        <v>12.631578947368421</v>
      </c>
      <c r="M67" s="27">
        <v>0</v>
      </c>
      <c r="N67" s="27">
        <v>60</v>
      </c>
      <c r="O67" s="27">
        <v>0</v>
      </c>
      <c r="P67" s="27">
        <v>60</v>
      </c>
      <c r="Q67" s="27">
        <v>60</v>
      </c>
      <c r="R67" s="27">
        <v>45</v>
      </c>
      <c r="S67" s="27">
        <v>57.631999999999998</v>
      </c>
      <c r="T67" s="27">
        <v>30</v>
      </c>
      <c r="U67" s="27">
        <v>0</v>
      </c>
      <c r="V67" s="27">
        <v>30</v>
      </c>
      <c r="W67" s="27">
        <v>30</v>
      </c>
      <c r="X67" s="27">
        <v>10</v>
      </c>
      <c r="Y67" s="27">
        <v>97.63</v>
      </c>
      <c r="Z67" s="5">
        <v>1</v>
      </c>
      <c r="AA67" s="5">
        <v>4</v>
      </c>
      <c r="AB67" s="9">
        <v>0.25</v>
      </c>
      <c r="AC67" s="6"/>
    </row>
    <row r="68" spans="1:29">
      <c r="A68" s="8" t="s">
        <v>164</v>
      </c>
      <c r="B68" s="8" t="s">
        <v>165</v>
      </c>
      <c r="C68" s="5" t="s">
        <v>297</v>
      </c>
      <c r="D68" s="5" t="s">
        <v>60</v>
      </c>
      <c r="E68" s="27">
        <v>50</v>
      </c>
      <c r="F68" s="27">
        <v>3.25</v>
      </c>
      <c r="G68" s="27">
        <v>53.25</v>
      </c>
      <c r="H68" s="27">
        <v>66.75</v>
      </c>
      <c r="I68" s="27">
        <v>23.933</v>
      </c>
      <c r="J68" s="27">
        <v>91.7</v>
      </c>
      <c r="K68" s="27">
        <v>91.7</v>
      </c>
      <c r="L68" s="27">
        <v>15</v>
      </c>
      <c r="M68" s="27">
        <v>0.625</v>
      </c>
      <c r="N68" s="27">
        <v>0</v>
      </c>
      <c r="O68" s="27">
        <v>0</v>
      </c>
      <c r="P68" s="27">
        <v>0.625</v>
      </c>
      <c r="Q68" s="27">
        <v>8.125</v>
      </c>
      <c r="R68" s="27">
        <v>3.4620000000000002</v>
      </c>
      <c r="S68" s="27">
        <v>18.462</v>
      </c>
      <c r="T68" s="27">
        <v>30</v>
      </c>
      <c r="U68" s="27">
        <v>1</v>
      </c>
      <c r="V68" s="27">
        <v>31</v>
      </c>
      <c r="W68" s="27">
        <v>33.5</v>
      </c>
      <c r="X68" s="27">
        <v>9.2539999999999996</v>
      </c>
      <c r="Y68" s="27">
        <v>51.649000000000001</v>
      </c>
      <c r="Z68" s="5">
        <v>5</v>
      </c>
      <c r="AA68" s="5">
        <v>8</v>
      </c>
      <c r="AB68" s="9">
        <v>0.625</v>
      </c>
      <c r="AC68" s="6"/>
    </row>
    <row r="69" spans="1:29">
      <c r="A69" s="8" t="s">
        <v>166</v>
      </c>
      <c r="B69" s="8" t="s">
        <v>167</v>
      </c>
      <c r="C69" s="5" t="s">
        <v>297</v>
      </c>
      <c r="D69" s="5" t="s">
        <v>60</v>
      </c>
      <c r="E69" s="27">
        <v>50</v>
      </c>
      <c r="F69" s="27">
        <v>9</v>
      </c>
      <c r="G69" s="27">
        <v>59</v>
      </c>
      <c r="H69" s="27">
        <v>66.75</v>
      </c>
      <c r="I69" s="27">
        <v>26.516999999999999</v>
      </c>
      <c r="J69" s="27">
        <v>88.3</v>
      </c>
      <c r="K69" s="27">
        <v>91.7</v>
      </c>
      <c r="L69" s="27">
        <v>14.444000000000001</v>
      </c>
      <c r="M69" s="27">
        <v>2.5</v>
      </c>
      <c r="N69" s="27">
        <v>0</v>
      </c>
      <c r="O69" s="27">
        <v>0</v>
      </c>
      <c r="P69" s="27">
        <v>2.5</v>
      </c>
      <c r="Q69" s="27">
        <v>8.125</v>
      </c>
      <c r="R69" s="27">
        <v>13.846</v>
      </c>
      <c r="S69" s="27">
        <v>28.29</v>
      </c>
      <c r="T69" s="27">
        <v>30</v>
      </c>
      <c r="U69" s="27">
        <v>3.5</v>
      </c>
      <c r="V69" s="27">
        <v>33.5</v>
      </c>
      <c r="W69" s="27">
        <v>33.5</v>
      </c>
      <c r="X69" s="27">
        <v>10</v>
      </c>
      <c r="Y69" s="27">
        <v>64.807000000000002</v>
      </c>
      <c r="Z69" s="5">
        <v>3</v>
      </c>
      <c r="AA69" s="5">
        <v>8</v>
      </c>
      <c r="AB69" s="9">
        <v>0.375</v>
      </c>
      <c r="AC69" s="6"/>
    </row>
    <row r="70" spans="1:29">
      <c r="A70" s="8" t="s">
        <v>168</v>
      </c>
      <c r="B70" s="8" t="s">
        <v>169</v>
      </c>
      <c r="C70" s="5" t="s">
        <v>297</v>
      </c>
      <c r="D70" s="5" t="s">
        <v>60</v>
      </c>
      <c r="E70" s="27">
        <v>50</v>
      </c>
      <c r="F70" s="27">
        <v>5</v>
      </c>
      <c r="G70" s="27">
        <v>55</v>
      </c>
      <c r="H70" s="27">
        <v>66.75</v>
      </c>
      <c r="I70" s="27">
        <v>24.719000000000001</v>
      </c>
      <c r="J70" s="27">
        <v>88.3</v>
      </c>
      <c r="K70" s="27">
        <v>91.7</v>
      </c>
      <c r="L70" s="27">
        <v>14.444000000000001</v>
      </c>
      <c r="M70" s="27">
        <v>0</v>
      </c>
      <c r="N70" s="27">
        <v>0</v>
      </c>
      <c r="O70" s="27">
        <v>0</v>
      </c>
      <c r="P70" s="27">
        <v>0</v>
      </c>
      <c r="Q70" s="27">
        <v>8.125</v>
      </c>
      <c r="R70" s="27">
        <v>0</v>
      </c>
      <c r="S70" s="27">
        <v>14.444000000000001</v>
      </c>
      <c r="T70" s="27">
        <v>30</v>
      </c>
      <c r="U70" s="27">
        <v>0</v>
      </c>
      <c r="V70" s="27">
        <f>SUM(T70:U70)</f>
        <v>30</v>
      </c>
      <c r="W70" s="27">
        <v>33.5</v>
      </c>
      <c r="X70" s="27">
        <v>8.9550000000000001</v>
      </c>
      <c r="Y70" s="27">
        <v>48.118000000000002</v>
      </c>
      <c r="Z70" s="5">
        <v>6</v>
      </c>
      <c r="AA70" s="5">
        <v>8</v>
      </c>
      <c r="AB70" s="9">
        <v>0.75</v>
      </c>
      <c r="AC70" s="6"/>
    </row>
    <row r="71" spans="1:29">
      <c r="A71" s="8" t="s">
        <v>170</v>
      </c>
      <c r="B71" s="8" t="s">
        <v>171</v>
      </c>
      <c r="C71" s="5" t="s">
        <v>297</v>
      </c>
      <c r="D71" s="5" t="s">
        <v>60</v>
      </c>
      <c r="E71" s="27">
        <v>50</v>
      </c>
      <c r="F71" s="27">
        <v>8.7750000000000004</v>
      </c>
      <c r="G71" s="27">
        <v>58.774999999999999</v>
      </c>
      <c r="H71" s="27">
        <v>66.75</v>
      </c>
      <c r="I71" s="27">
        <v>26.416</v>
      </c>
      <c r="J71" s="27">
        <v>88.3</v>
      </c>
      <c r="K71" s="27">
        <v>91.7</v>
      </c>
      <c r="L71" s="27">
        <v>14.444000000000001</v>
      </c>
      <c r="M71" s="27">
        <v>8.125</v>
      </c>
      <c r="N71" s="27">
        <v>0</v>
      </c>
      <c r="O71" s="27">
        <v>0</v>
      </c>
      <c r="P71" s="27">
        <v>8.125</v>
      </c>
      <c r="Q71" s="27">
        <v>8.125</v>
      </c>
      <c r="R71" s="27">
        <v>45</v>
      </c>
      <c r="S71" s="27">
        <v>59.444000000000003</v>
      </c>
      <c r="T71" s="27">
        <v>30</v>
      </c>
      <c r="U71" s="27">
        <v>2.5</v>
      </c>
      <c r="V71" s="27">
        <v>32.5</v>
      </c>
      <c r="W71" s="27">
        <v>33.5</v>
      </c>
      <c r="X71" s="27">
        <v>9.7010000000000005</v>
      </c>
      <c r="Y71" s="27">
        <v>95.561000000000007</v>
      </c>
      <c r="Z71" s="5">
        <v>1</v>
      </c>
      <c r="AA71" s="5">
        <v>8</v>
      </c>
      <c r="AB71" s="9">
        <v>0.125</v>
      </c>
      <c r="AC71" s="6"/>
    </row>
    <row r="72" spans="1:29">
      <c r="A72" s="8" t="s">
        <v>172</v>
      </c>
      <c r="B72" s="8" t="s">
        <v>173</v>
      </c>
      <c r="C72" s="5" t="s">
        <v>297</v>
      </c>
      <c r="D72" s="5" t="s">
        <v>60</v>
      </c>
      <c r="E72" s="27">
        <v>50</v>
      </c>
      <c r="F72" s="27">
        <v>0</v>
      </c>
      <c r="G72" s="27">
        <f>SUM(E72:F72)</f>
        <v>50</v>
      </c>
      <c r="H72" s="27">
        <v>66.75</v>
      </c>
      <c r="I72" s="27">
        <v>22.472000000000001</v>
      </c>
      <c r="J72" s="27">
        <v>88.3</v>
      </c>
      <c r="K72" s="27">
        <v>91.7</v>
      </c>
      <c r="L72" s="27">
        <v>14.444000000000001</v>
      </c>
      <c r="M72" s="27">
        <v>0</v>
      </c>
      <c r="N72" s="27">
        <v>0</v>
      </c>
      <c r="O72" s="27">
        <v>0</v>
      </c>
      <c r="P72" s="27">
        <v>0</v>
      </c>
      <c r="Q72" s="27">
        <v>8.125</v>
      </c>
      <c r="R72" s="27">
        <f>P72/1.875*15</f>
        <v>0</v>
      </c>
      <c r="S72" s="27">
        <v>14.444000000000001</v>
      </c>
      <c r="T72" s="27">
        <v>30</v>
      </c>
      <c r="U72" s="27">
        <v>0</v>
      </c>
      <c r="V72" s="27">
        <f>SUM(T72:U72)</f>
        <v>30</v>
      </c>
      <c r="W72" s="27">
        <v>33.5</v>
      </c>
      <c r="X72" s="27">
        <v>8.9550000000000001</v>
      </c>
      <c r="Y72" s="27">
        <v>45.871000000000002</v>
      </c>
      <c r="Z72" s="5">
        <v>8</v>
      </c>
      <c r="AA72" s="5">
        <v>8</v>
      </c>
      <c r="AB72" s="9">
        <v>1</v>
      </c>
      <c r="AC72" s="6"/>
    </row>
    <row r="73" spans="1:29">
      <c r="A73" s="8" t="s">
        <v>174</v>
      </c>
      <c r="B73" s="8" t="s">
        <v>175</v>
      </c>
      <c r="C73" s="5" t="s">
        <v>297</v>
      </c>
      <c r="D73" s="5" t="s">
        <v>60</v>
      </c>
      <c r="E73" s="27">
        <v>50</v>
      </c>
      <c r="F73" s="27">
        <v>16.75</v>
      </c>
      <c r="G73" s="27">
        <v>66.75</v>
      </c>
      <c r="H73" s="27">
        <v>66.75</v>
      </c>
      <c r="I73" s="27">
        <v>30</v>
      </c>
      <c r="J73" s="27">
        <v>88.3</v>
      </c>
      <c r="K73" s="27">
        <v>91.7</v>
      </c>
      <c r="L73" s="27">
        <v>14.444000000000001</v>
      </c>
      <c r="M73" s="27">
        <v>1.875</v>
      </c>
      <c r="N73" s="27">
        <v>0</v>
      </c>
      <c r="O73" s="27">
        <v>0</v>
      </c>
      <c r="P73" s="27">
        <v>1.875</v>
      </c>
      <c r="Q73" s="27">
        <v>8.125</v>
      </c>
      <c r="R73" s="27">
        <v>10.385</v>
      </c>
      <c r="S73" s="27">
        <v>24.829000000000001</v>
      </c>
      <c r="T73" s="27">
        <v>30</v>
      </c>
      <c r="U73" s="27">
        <v>0.5</v>
      </c>
      <c r="V73" s="27">
        <v>30.5</v>
      </c>
      <c r="W73" s="27">
        <v>33.5</v>
      </c>
      <c r="X73" s="27">
        <v>9.1039999999999992</v>
      </c>
      <c r="Y73" s="27">
        <v>63.933</v>
      </c>
      <c r="Z73" s="5">
        <v>4</v>
      </c>
      <c r="AA73" s="5">
        <v>8</v>
      </c>
      <c r="AB73" s="9">
        <v>0.5</v>
      </c>
      <c r="AC73" s="6"/>
    </row>
    <row r="74" spans="1:29">
      <c r="A74" s="8" t="s">
        <v>176</v>
      </c>
      <c r="B74" s="8" t="s">
        <v>177</v>
      </c>
      <c r="C74" s="5" t="s">
        <v>297</v>
      </c>
      <c r="D74" s="5" t="s">
        <v>60</v>
      </c>
      <c r="E74" s="27">
        <v>50</v>
      </c>
      <c r="F74" s="27">
        <v>0</v>
      </c>
      <c r="G74" s="27">
        <f>SUM(E74:F74)</f>
        <v>50</v>
      </c>
      <c r="H74" s="27">
        <v>66.75</v>
      </c>
      <c r="I74" s="27">
        <v>22.472000000000001</v>
      </c>
      <c r="J74" s="27">
        <v>88.3</v>
      </c>
      <c r="K74" s="27">
        <v>91.7</v>
      </c>
      <c r="L74" s="27">
        <v>14.444000000000001</v>
      </c>
      <c r="M74" s="27">
        <v>0</v>
      </c>
      <c r="N74" s="27">
        <v>0</v>
      </c>
      <c r="O74" s="27">
        <v>0</v>
      </c>
      <c r="P74" s="27">
        <v>0</v>
      </c>
      <c r="Q74" s="27">
        <v>8.125</v>
      </c>
      <c r="R74" s="27">
        <f>P74/1.875*15</f>
        <v>0</v>
      </c>
      <c r="S74" s="27">
        <v>14.444000000000001</v>
      </c>
      <c r="T74" s="27">
        <v>30</v>
      </c>
      <c r="U74" s="27">
        <v>1</v>
      </c>
      <c r="V74" s="27">
        <v>31</v>
      </c>
      <c r="W74" s="27">
        <v>33.5</v>
      </c>
      <c r="X74" s="27">
        <v>9.2539999999999996</v>
      </c>
      <c r="Y74" s="27">
        <v>46.17</v>
      </c>
      <c r="Z74" s="5">
        <v>7</v>
      </c>
      <c r="AA74" s="5">
        <v>8</v>
      </c>
      <c r="AB74" s="9">
        <v>0.875</v>
      </c>
      <c r="AC74" s="6"/>
    </row>
    <row r="75" spans="1:29">
      <c r="A75" s="8" t="s">
        <v>178</v>
      </c>
      <c r="B75" s="8" t="s">
        <v>179</v>
      </c>
      <c r="C75" s="5" t="s">
        <v>297</v>
      </c>
      <c r="D75" s="5" t="s">
        <v>60</v>
      </c>
      <c r="E75" s="27">
        <v>50</v>
      </c>
      <c r="F75" s="27">
        <v>2.25</v>
      </c>
      <c r="G75" s="27">
        <v>52.25</v>
      </c>
      <c r="H75" s="27">
        <v>66.75</v>
      </c>
      <c r="I75" s="27">
        <v>23.483000000000001</v>
      </c>
      <c r="J75" s="27">
        <v>85</v>
      </c>
      <c r="K75" s="27">
        <v>91.7</v>
      </c>
      <c r="L75" s="27">
        <v>13.904</v>
      </c>
      <c r="M75" s="27">
        <v>4.375</v>
      </c>
      <c r="N75" s="27">
        <v>0</v>
      </c>
      <c r="O75" s="27">
        <v>0.5</v>
      </c>
      <c r="P75" s="27">
        <v>4.875</v>
      </c>
      <c r="Q75" s="27">
        <v>8.125</v>
      </c>
      <c r="R75" s="27">
        <v>27</v>
      </c>
      <c r="S75" s="27">
        <v>40.904000000000003</v>
      </c>
      <c r="T75" s="27">
        <v>30</v>
      </c>
      <c r="U75" s="27">
        <v>0.5</v>
      </c>
      <c r="V75" s="27">
        <f>SUM(T75:U75)</f>
        <v>30.5</v>
      </c>
      <c r="W75" s="27">
        <v>33.5</v>
      </c>
      <c r="X75" s="27">
        <v>8.9550000000000001</v>
      </c>
      <c r="Y75" s="27">
        <f>X75+S75+I75</f>
        <v>73.341999999999999</v>
      </c>
      <c r="Z75" s="5">
        <v>2</v>
      </c>
      <c r="AA75" s="5">
        <v>8</v>
      </c>
      <c r="AB75" s="9">
        <v>0.25</v>
      </c>
      <c r="AC75" s="6"/>
    </row>
    <row r="76" spans="1:29">
      <c r="A76" s="8" t="s">
        <v>180</v>
      </c>
      <c r="B76" s="8" t="s">
        <v>181</v>
      </c>
      <c r="C76" s="5" t="s">
        <v>297</v>
      </c>
      <c r="D76" s="5" t="s">
        <v>182</v>
      </c>
      <c r="E76" s="27">
        <v>50</v>
      </c>
      <c r="F76" s="27">
        <v>8.5</v>
      </c>
      <c r="G76" s="27">
        <f t="shared" ref="G76:G106" si="36">E76+F76</f>
        <v>58.5</v>
      </c>
      <c r="H76" s="27">
        <v>71.375</v>
      </c>
      <c r="I76" s="27">
        <f t="shared" ref="I76:I92" si="37">(G76/H76)*30</f>
        <v>24.588441330998251</v>
      </c>
      <c r="J76" s="27">
        <v>95</v>
      </c>
      <c r="K76" s="27">
        <v>95</v>
      </c>
      <c r="L76" s="27">
        <f t="shared" ref="L76:L92" si="38">(J76/K76)*15</f>
        <v>15</v>
      </c>
      <c r="M76" s="27">
        <v>0</v>
      </c>
      <c r="N76" s="27">
        <v>0</v>
      </c>
      <c r="O76" s="27">
        <v>0</v>
      </c>
      <c r="P76" s="27">
        <f t="shared" ref="P76:P92" si="39">M76+N76+O76</f>
        <v>0</v>
      </c>
      <c r="Q76" s="27">
        <v>64.375</v>
      </c>
      <c r="R76" s="27">
        <f t="shared" ref="R76:R92" si="40">(P76/Q76)*45</f>
        <v>0</v>
      </c>
      <c r="S76" s="27">
        <f t="shared" ref="S76:S106" si="41">L76+R76</f>
        <v>15</v>
      </c>
      <c r="T76" s="27">
        <v>30</v>
      </c>
      <c r="U76" s="27">
        <v>1</v>
      </c>
      <c r="V76" s="27">
        <f t="shared" ref="V76:V92" si="42">T76+U76</f>
        <v>31</v>
      </c>
      <c r="W76" s="27">
        <v>40</v>
      </c>
      <c r="X76" s="27">
        <f t="shared" ref="X76:X92" si="43">(V76/W76)*10</f>
        <v>7.75</v>
      </c>
      <c r="Y76" s="27">
        <f t="shared" ref="Y76:Y92" si="44">I76+S76+X76</f>
        <v>47.338441330998251</v>
      </c>
      <c r="Z76" s="5">
        <v>9</v>
      </c>
      <c r="AA76" s="5">
        <v>17</v>
      </c>
      <c r="AB76" s="9">
        <f t="shared" ref="AB76:AB92" si="45">Z76/AA76</f>
        <v>0.52941176470588236</v>
      </c>
      <c r="AC76" s="6"/>
    </row>
    <row r="77" spans="1:29">
      <c r="A77" s="8" t="s">
        <v>183</v>
      </c>
      <c r="B77" s="8" t="s">
        <v>184</v>
      </c>
      <c r="C77" s="5" t="s">
        <v>297</v>
      </c>
      <c r="D77" s="5" t="s">
        <v>182</v>
      </c>
      <c r="E77" s="27">
        <v>50</v>
      </c>
      <c r="F77" s="27">
        <v>10.75</v>
      </c>
      <c r="G77" s="27">
        <f t="shared" si="36"/>
        <v>60.75</v>
      </c>
      <c r="H77" s="27">
        <v>71.375</v>
      </c>
      <c r="I77" s="27">
        <f t="shared" si="37"/>
        <v>25.534150612959721</v>
      </c>
      <c r="J77" s="27">
        <v>95</v>
      </c>
      <c r="K77" s="27">
        <v>95</v>
      </c>
      <c r="L77" s="27">
        <f t="shared" si="38"/>
        <v>15</v>
      </c>
      <c r="M77" s="27">
        <v>1.875</v>
      </c>
      <c r="N77" s="27">
        <v>0</v>
      </c>
      <c r="O77" s="27">
        <v>0</v>
      </c>
      <c r="P77" s="27">
        <f t="shared" si="39"/>
        <v>1.875</v>
      </c>
      <c r="Q77" s="27">
        <v>64.375</v>
      </c>
      <c r="R77" s="27">
        <f t="shared" si="40"/>
        <v>1.3106796116504855</v>
      </c>
      <c r="S77" s="27">
        <f t="shared" si="41"/>
        <v>16.310679611650485</v>
      </c>
      <c r="T77" s="27">
        <v>30</v>
      </c>
      <c r="U77" s="27">
        <v>2</v>
      </c>
      <c r="V77" s="27">
        <f t="shared" si="42"/>
        <v>32</v>
      </c>
      <c r="W77" s="27">
        <v>40</v>
      </c>
      <c r="X77" s="27">
        <f t="shared" si="43"/>
        <v>8</v>
      </c>
      <c r="Y77" s="27">
        <f t="shared" si="44"/>
        <v>49.844830224610206</v>
      </c>
      <c r="Z77" s="5">
        <v>6</v>
      </c>
      <c r="AA77" s="5">
        <v>17</v>
      </c>
      <c r="AB77" s="9">
        <f t="shared" si="45"/>
        <v>0.35294117647058826</v>
      </c>
      <c r="AC77" s="6"/>
    </row>
    <row r="78" spans="1:29">
      <c r="A78" s="8" t="s">
        <v>185</v>
      </c>
      <c r="B78" s="8" t="s">
        <v>186</v>
      </c>
      <c r="C78" s="5" t="s">
        <v>297</v>
      </c>
      <c r="D78" s="5" t="s">
        <v>182</v>
      </c>
      <c r="E78" s="27">
        <v>50</v>
      </c>
      <c r="F78" s="27">
        <v>3</v>
      </c>
      <c r="G78" s="27">
        <f t="shared" si="36"/>
        <v>53</v>
      </c>
      <c r="H78" s="27">
        <v>71.375</v>
      </c>
      <c r="I78" s="27">
        <f t="shared" si="37"/>
        <v>22.276707530647986</v>
      </c>
      <c r="J78" s="27">
        <v>91.7</v>
      </c>
      <c r="K78" s="27">
        <v>95</v>
      </c>
      <c r="L78" s="27">
        <f t="shared" si="38"/>
        <v>14.478947368421052</v>
      </c>
      <c r="M78" s="27">
        <v>0</v>
      </c>
      <c r="N78" s="27">
        <v>0</v>
      </c>
      <c r="O78" s="27">
        <v>0</v>
      </c>
      <c r="P78" s="27">
        <f t="shared" si="39"/>
        <v>0</v>
      </c>
      <c r="Q78" s="27">
        <v>64.375</v>
      </c>
      <c r="R78" s="27">
        <f t="shared" si="40"/>
        <v>0</v>
      </c>
      <c r="S78" s="27">
        <f t="shared" si="41"/>
        <v>14.478947368421052</v>
      </c>
      <c r="T78" s="27">
        <v>30</v>
      </c>
      <c r="U78" s="27">
        <v>0</v>
      </c>
      <c r="V78" s="27">
        <f t="shared" si="42"/>
        <v>30</v>
      </c>
      <c r="W78" s="27">
        <v>40</v>
      </c>
      <c r="X78" s="27">
        <f t="shared" si="43"/>
        <v>7.5</v>
      </c>
      <c r="Y78" s="27">
        <f t="shared" si="44"/>
        <v>44.255654899069036</v>
      </c>
      <c r="Z78" s="5">
        <v>14</v>
      </c>
      <c r="AA78" s="5">
        <v>17</v>
      </c>
      <c r="AB78" s="9">
        <f t="shared" si="45"/>
        <v>0.82352941176470584</v>
      </c>
      <c r="AC78" s="6"/>
    </row>
    <row r="79" spans="1:29">
      <c r="A79" s="8" t="s">
        <v>187</v>
      </c>
      <c r="B79" s="8" t="s">
        <v>188</v>
      </c>
      <c r="C79" s="5" t="s">
        <v>297</v>
      </c>
      <c r="D79" s="5" t="s">
        <v>182</v>
      </c>
      <c r="E79" s="27">
        <v>50</v>
      </c>
      <c r="F79" s="27">
        <v>4.3875000000000002</v>
      </c>
      <c r="G79" s="27">
        <f t="shared" si="36"/>
        <v>54.387500000000003</v>
      </c>
      <c r="H79" s="27">
        <v>71.375</v>
      </c>
      <c r="I79" s="27">
        <f t="shared" si="37"/>
        <v>22.859894921190893</v>
      </c>
      <c r="J79" s="27">
        <v>95</v>
      </c>
      <c r="K79" s="27">
        <v>95</v>
      </c>
      <c r="L79" s="27">
        <f t="shared" si="38"/>
        <v>15</v>
      </c>
      <c r="M79" s="27">
        <v>0</v>
      </c>
      <c r="N79" s="27">
        <v>0</v>
      </c>
      <c r="O79" s="27">
        <v>0</v>
      </c>
      <c r="P79" s="27">
        <f t="shared" si="39"/>
        <v>0</v>
      </c>
      <c r="Q79" s="27">
        <v>64.375</v>
      </c>
      <c r="R79" s="27">
        <f t="shared" si="40"/>
        <v>0</v>
      </c>
      <c r="S79" s="27">
        <f t="shared" si="41"/>
        <v>15</v>
      </c>
      <c r="T79" s="27">
        <v>30</v>
      </c>
      <c r="U79" s="27">
        <v>0</v>
      </c>
      <c r="V79" s="27">
        <f t="shared" si="42"/>
        <v>30</v>
      </c>
      <c r="W79" s="27">
        <v>40</v>
      </c>
      <c r="X79" s="27">
        <f t="shared" si="43"/>
        <v>7.5</v>
      </c>
      <c r="Y79" s="27">
        <f t="shared" si="44"/>
        <v>45.359894921190893</v>
      </c>
      <c r="Z79" s="5">
        <v>11</v>
      </c>
      <c r="AA79" s="5">
        <v>17</v>
      </c>
      <c r="AB79" s="9">
        <f t="shared" si="45"/>
        <v>0.6470588235294118</v>
      </c>
      <c r="AC79" s="6"/>
    </row>
    <row r="80" spans="1:29">
      <c r="A80" s="8" t="s">
        <v>189</v>
      </c>
      <c r="B80" s="8" t="s">
        <v>190</v>
      </c>
      <c r="C80" s="5" t="s">
        <v>297</v>
      </c>
      <c r="D80" s="5" t="s">
        <v>182</v>
      </c>
      <c r="E80" s="27">
        <v>50</v>
      </c>
      <c r="F80" s="27">
        <v>4.3875000000000002</v>
      </c>
      <c r="G80" s="27">
        <f t="shared" si="36"/>
        <v>54.387500000000003</v>
      </c>
      <c r="H80" s="27">
        <v>71.375</v>
      </c>
      <c r="I80" s="27">
        <f t="shared" si="37"/>
        <v>22.859894921190893</v>
      </c>
      <c r="J80" s="27">
        <v>95</v>
      </c>
      <c r="K80" s="27">
        <v>95</v>
      </c>
      <c r="L80" s="27">
        <f t="shared" si="38"/>
        <v>15</v>
      </c>
      <c r="M80" s="27">
        <v>0</v>
      </c>
      <c r="N80" s="27">
        <v>0</v>
      </c>
      <c r="O80" s="27">
        <v>0</v>
      </c>
      <c r="P80" s="27">
        <f t="shared" si="39"/>
        <v>0</v>
      </c>
      <c r="Q80" s="27">
        <v>64.375</v>
      </c>
      <c r="R80" s="27">
        <f t="shared" si="40"/>
        <v>0</v>
      </c>
      <c r="S80" s="27">
        <f t="shared" si="41"/>
        <v>15</v>
      </c>
      <c r="T80" s="27">
        <v>30</v>
      </c>
      <c r="U80" s="27">
        <v>0</v>
      </c>
      <c r="V80" s="27">
        <f t="shared" si="42"/>
        <v>30</v>
      </c>
      <c r="W80" s="27">
        <v>40</v>
      </c>
      <c r="X80" s="27">
        <f t="shared" si="43"/>
        <v>7.5</v>
      </c>
      <c r="Y80" s="27">
        <f t="shared" si="44"/>
        <v>45.359894921190893</v>
      </c>
      <c r="Z80" s="5">
        <v>11</v>
      </c>
      <c r="AA80" s="5">
        <v>17</v>
      </c>
      <c r="AB80" s="9">
        <f t="shared" si="45"/>
        <v>0.6470588235294118</v>
      </c>
      <c r="AC80" s="6"/>
    </row>
    <row r="81" spans="1:29">
      <c r="A81" s="8" t="s">
        <v>191</v>
      </c>
      <c r="B81" s="8" t="s">
        <v>192</v>
      </c>
      <c r="C81" s="5" t="s">
        <v>297</v>
      </c>
      <c r="D81" s="5" t="s">
        <v>182</v>
      </c>
      <c r="E81" s="27">
        <v>50</v>
      </c>
      <c r="F81" s="27">
        <v>4</v>
      </c>
      <c r="G81" s="27">
        <f t="shared" si="36"/>
        <v>54</v>
      </c>
      <c r="H81" s="27">
        <v>71.375</v>
      </c>
      <c r="I81" s="27">
        <f t="shared" si="37"/>
        <v>22.697022767075307</v>
      </c>
      <c r="J81" s="27">
        <v>95</v>
      </c>
      <c r="K81" s="27">
        <v>95</v>
      </c>
      <c r="L81" s="27">
        <f t="shared" si="38"/>
        <v>15</v>
      </c>
      <c r="M81" s="27">
        <v>0</v>
      </c>
      <c r="N81" s="27">
        <v>0</v>
      </c>
      <c r="O81" s="27">
        <v>0</v>
      </c>
      <c r="P81" s="27">
        <f t="shared" si="39"/>
        <v>0</v>
      </c>
      <c r="Q81" s="27">
        <v>64.375</v>
      </c>
      <c r="R81" s="27">
        <f t="shared" si="40"/>
        <v>0</v>
      </c>
      <c r="S81" s="27">
        <f t="shared" si="41"/>
        <v>15</v>
      </c>
      <c r="T81" s="27">
        <v>30</v>
      </c>
      <c r="U81" s="27">
        <v>0</v>
      </c>
      <c r="V81" s="27">
        <f t="shared" si="42"/>
        <v>30</v>
      </c>
      <c r="W81" s="27">
        <v>40</v>
      </c>
      <c r="X81" s="27">
        <f t="shared" si="43"/>
        <v>7.5</v>
      </c>
      <c r="Y81" s="27">
        <f t="shared" si="44"/>
        <v>45.19702276707531</v>
      </c>
      <c r="Z81" s="5">
        <v>12</v>
      </c>
      <c r="AA81" s="5">
        <v>17</v>
      </c>
      <c r="AB81" s="9">
        <f t="shared" si="45"/>
        <v>0.70588235294117652</v>
      </c>
      <c r="AC81" s="6"/>
    </row>
    <row r="82" spans="1:29">
      <c r="A82" s="8" t="s">
        <v>193</v>
      </c>
      <c r="B82" s="8" t="s">
        <v>194</v>
      </c>
      <c r="C82" s="5" t="s">
        <v>297</v>
      </c>
      <c r="D82" s="5" t="s">
        <v>182</v>
      </c>
      <c r="E82" s="27">
        <v>50</v>
      </c>
      <c r="F82" s="27">
        <v>5.125</v>
      </c>
      <c r="G82" s="27">
        <f t="shared" si="36"/>
        <v>55.125</v>
      </c>
      <c r="H82" s="27">
        <v>71.375</v>
      </c>
      <c r="I82" s="27">
        <f t="shared" si="37"/>
        <v>23.169877408056042</v>
      </c>
      <c r="J82" s="27">
        <v>95</v>
      </c>
      <c r="K82" s="27">
        <v>95</v>
      </c>
      <c r="L82" s="27">
        <f t="shared" si="38"/>
        <v>15</v>
      </c>
      <c r="M82" s="27">
        <v>0.625</v>
      </c>
      <c r="N82" s="27">
        <v>0</v>
      </c>
      <c r="O82" s="27">
        <v>1.25</v>
      </c>
      <c r="P82" s="27">
        <f t="shared" si="39"/>
        <v>1.875</v>
      </c>
      <c r="Q82" s="27">
        <v>64.375</v>
      </c>
      <c r="R82" s="27">
        <f t="shared" si="40"/>
        <v>1.3106796116504855</v>
      </c>
      <c r="S82" s="27">
        <f t="shared" si="41"/>
        <v>16.310679611650485</v>
      </c>
      <c r="T82" s="27">
        <v>30</v>
      </c>
      <c r="U82" s="27">
        <v>0</v>
      </c>
      <c r="V82" s="27">
        <f t="shared" si="42"/>
        <v>30</v>
      </c>
      <c r="W82" s="27">
        <v>40</v>
      </c>
      <c r="X82" s="27">
        <f t="shared" si="43"/>
        <v>7.5</v>
      </c>
      <c r="Y82" s="27">
        <f t="shared" si="44"/>
        <v>46.980557019706524</v>
      </c>
      <c r="Z82" s="5">
        <v>10</v>
      </c>
      <c r="AA82" s="5">
        <v>17</v>
      </c>
      <c r="AB82" s="9">
        <f t="shared" si="45"/>
        <v>0.58823529411764708</v>
      </c>
      <c r="AC82" s="6"/>
    </row>
    <row r="83" spans="1:29">
      <c r="A83" s="8" t="s">
        <v>195</v>
      </c>
      <c r="B83" s="8" t="s">
        <v>196</v>
      </c>
      <c r="C83" s="5" t="s">
        <v>297</v>
      </c>
      <c r="D83" s="5" t="s">
        <v>182</v>
      </c>
      <c r="E83" s="27">
        <v>50</v>
      </c>
      <c r="F83" s="27">
        <v>5.51</v>
      </c>
      <c r="G83" s="27">
        <f t="shared" si="36"/>
        <v>55.51</v>
      </c>
      <c r="H83" s="27">
        <v>71.375</v>
      </c>
      <c r="I83" s="27">
        <f t="shared" si="37"/>
        <v>23.331698774080561</v>
      </c>
      <c r="J83" s="27">
        <v>95</v>
      </c>
      <c r="K83" s="27">
        <v>95</v>
      </c>
      <c r="L83" s="27">
        <f t="shared" si="38"/>
        <v>15</v>
      </c>
      <c r="M83" s="27">
        <v>1.875</v>
      </c>
      <c r="N83" s="27">
        <v>60</v>
      </c>
      <c r="O83" s="27">
        <v>2.5</v>
      </c>
      <c r="P83" s="27">
        <f t="shared" si="39"/>
        <v>64.375</v>
      </c>
      <c r="Q83" s="27">
        <v>64.375</v>
      </c>
      <c r="R83" s="27">
        <f t="shared" si="40"/>
        <v>45</v>
      </c>
      <c r="S83" s="27">
        <f t="shared" si="41"/>
        <v>60</v>
      </c>
      <c r="T83" s="27">
        <v>30</v>
      </c>
      <c r="U83" s="27">
        <v>6.5</v>
      </c>
      <c r="V83" s="27">
        <f t="shared" si="42"/>
        <v>36.5</v>
      </c>
      <c r="W83" s="27">
        <v>40</v>
      </c>
      <c r="X83" s="27">
        <f t="shared" si="43"/>
        <v>9.125</v>
      </c>
      <c r="Y83" s="27">
        <f t="shared" si="44"/>
        <v>92.456698774080564</v>
      </c>
      <c r="Z83" s="5">
        <v>1</v>
      </c>
      <c r="AA83" s="5">
        <v>17</v>
      </c>
      <c r="AB83" s="9">
        <f t="shared" si="45"/>
        <v>5.8823529411764705E-2</v>
      </c>
      <c r="AC83" s="6"/>
    </row>
    <row r="84" spans="1:29">
      <c r="A84" s="8" t="s">
        <v>197</v>
      </c>
      <c r="B84" s="8" t="s">
        <v>198</v>
      </c>
      <c r="C84" s="5" t="s">
        <v>297</v>
      </c>
      <c r="D84" s="5" t="s">
        <v>182</v>
      </c>
      <c r="E84" s="27">
        <v>50</v>
      </c>
      <c r="F84" s="27">
        <v>7.25</v>
      </c>
      <c r="G84" s="27">
        <f t="shared" si="36"/>
        <v>57.25</v>
      </c>
      <c r="H84" s="27">
        <v>71.375</v>
      </c>
      <c r="I84" s="27">
        <f t="shared" si="37"/>
        <v>24.063047285464098</v>
      </c>
      <c r="J84" s="27">
        <v>95</v>
      </c>
      <c r="K84" s="27">
        <v>95</v>
      </c>
      <c r="L84" s="27">
        <f t="shared" si="38"/>
        <v>15</v>
      </c>
      <c r="M84" s="27">
        <v>0.625</v>
      </c>
      <c r="N84" s="27">
        <v>0</v>
      </c>
      <c r="O84" s="27">
        <v>0.5</v>
      </c>
      <c r="P84" s="27">
        <f t="shared" si="39"/>
        <v>1.125</v>
      </c>
      <c r="Q84" s="27">
        <v>64.375</v>
      </c>
      <c r="R84" s="27">
        <f t="shared" si="40"/>
        <v>0.78640776699029125</v>
      </c>
      <c r="S84" s="27">
        <f t="shared" si="41"/>
        <v>15.78640776699029</v>
      </c>
      <c r="T84" s="27">
        <v>30</v>
      </c>
      <c r="U84" s="27">
        <v>0</v>
      </c>
      <c r="V84" s="27">
        <f t="shared" si="42"/>
        <v>30</v>
      </c>
      <c r="W84" s="27">
        <v>40</v>
      </c>
      <c r="X84" s="27">
        <f t="shared" si="43"/>
        <v>7.5</v>
      </c>
      <c r="Y84" s="27">
        <f t="shared" si="44"/>
        <v>47.349455052454388</v>
      </c>
      <c r="Z84" s="5">
        <v>8</v>
      </c>
      <c r="AA84" s="5">
        <v>17</v>
      </c>
      <c r="AB84" s="9">
        <f t="shared" si="45"/>
        <v>0.47058823529411764</v>
      </c>
      <c r="AC84" s="6"/>
    </row>
    <row r="85" spans="1:29">
      <c r="A85" s="8" t="s">
        <v>199</v>
      </c>
      <c r="B85" s="8" t="s">
        <v>200</v>
      </c>
      <c r="C85" s="5" t="s">
        <v>297</v>
      </c>
      <c r="D85" s="5" t="s">
        <v>182</v>
      </c>
      <c r="E85" s="27">
        <v>50</v>
      </c>
      <c r="F85" s="27">
        <v>13</v>
      </c>
      <c r="G85" s="27">
        <f t="shared" si="36"/>
        <v>63</v>
      </c>
      <c r="H85" s="27">
        <v>71.375</v>
      </c>
      <c r="I85" s="27">
        <f t="shared" si="37"/>
        <v>26.479859894921191</v>
      </c>
      <c r="J85" s="27">
        <v>95</v>
      </c>
      <c r="K85" s="27">
        <v>95</v>
      </c>
      <c r="L85" s="27">
        <f t="shared" si="38"/>
        <v>15</v>
      </c>
      <c r="M85" s="27">
        <v>8.75</v>
      </c>
      <c r="N85" s="27">
        <v>0</v>
      </c>
      <c r="O85" s="27">
        <v>0</v>
      </c>
      <c r="P85" s="27">
        <f t="shared" si="39"/>
        <v>8.75</v>
      </c>
      <c r="Q85" s="27">
        <v>64.375</v>
      </c>
      <c r="R85" s="27">
        <f t="shared" si="40"/>
        <v>6.116504854368932</v>
      </c>
      <c r="S85" s="27">
        <f t="shared" si="41"/>
        <v>21.116504854368934</v>
      </c>
      <c r="T85" s="27">
        <v>30</v>
      </c>
      <c r="U85" s="27">
        <v>10</v>
      </c>
      <c r="V85" s="27">
        <f t="shared" si="42"/>
        <v>40</v>
      </c>
      <c r="W85" s="27">
        <v>40</v>
      </c>
      <c r="X85" s="27">
        <f t="shared" si="43"/>
        <v>10</v>
      </c>
      <c r="Y85" s="27">
        <f t="shared" si="44"/>
        <v>57.596364749290125</v>
      </c>
      <c r="Z85" s="5">
        <v>2</v>
      </c>
      <c r="AA85" s="5">
        <v>17</v>
      </c>
      <c r="AB85" s="9">
        <f t="shared" si="45"/>
        <v>0.11764705882352941</v>
      </c>
      <c r="AC85" s="6"/>
    </row>
    <row r="86" spans="1:29">
      <c r="A86" s="8" t="s">
        <v>201</v>
      </c>
      <c r="B86" s="8" t="s">
        <v>202</v>
      </c>
      <c r="C86" s="5" t="s">
        <v>297</v>
      </c>
      <c r="D86" s="5" t="s">
        <v>182</v>
      </c>
      <c r="E86" s="27">
        <v>50</v>
      </c>
      <c r="F86" s="27">
        <v>4.1500000000000004</v>
      </c>
      <c r="G86" s="27">
        <f t="shared" si="36"/>
        <v>54.15</v>
      </c>
      <c r="H86" s="27">
        <v>71.375</v>
      </c>
      <c r="I86" s="27">
        <f t="shared" si="37"/>
        <v>22.760070052539405</v>
      </c>
      <c r="J86" s="27">
        <v>95</v>
      </c>
      <c r="K86" s="27">
        <v>95</v>
      </c>
      <c r="L86" s="27">
        <f t="shared" si="38"/>
        <v>15</v>
      </c>
      <c r="M86" s="27">
        <v>8.75</v>
      </c>
      <c r="N86" s="27">
        <v>0</v>
      </c>
      <c r="O86" s="27">
        <v>7</v>
      </c>
      <c r="P86" s="27">
        <f t="shared" si="39"/>
        <v>15.75</v>
      </c>
      <c r="Q86" s="27">
        <v>64.375</v>
      </c>
      <c r="R86" s="27">
        <f t="shared" si="40"/>
        <v>11.009708737864077</v>
      </c>
      <c r="S86" s="27">
        <f t="shared" si="41"/>
        <v>26.009708737864077</v>
      </c>
      <c r="T86" s="27">
        <v>30</v>
      </c>
      <c r="U86" s="27">
        <v>3.5</v>
      </c>
      <c r="V86" s="27">
        <f t="shared" si="42"/>
        <v>33.5</v>
      </c>
      <c r="W86" s="27">
        <v>40</v>
      </c>
      <c r="X86" s="27">
        <f t="shared" si="43"/>
        <v>8.375</v>
      </c>
      <c r="Y86" s="27">
        <f t="shared" si="44"/>
        <v>57.144778790403478</v>
      </c>
      <c r="Z86" s="5">
        <v>3</v>
      </c>
      <c r="AA86" s="5">
        <v>17</v>
      </c>
      <c r="AB86" s="9">
        <f t="shared" si="45"/>
        <v>0.17647058823529413</v>
      </c>
      <c r="AC86" s="6"/>
    </row>
    <row r="87" spans="1:29">
      <c r="A87" s="8" t="s">
        <v>203</v>
      </c>
      <c r="B87" s="8" t="s">
        <v>204</v>
      </c>
      <c r="C87" s="5" t="s">
        <v>297</v>
      </c>
      <c r="D87" s="5" t="s">
        <v>182</v>
      </c>
      <c r="E87" s="27">
        <v>50</v>
      </c>
      <c r="F87" s="27">
        <v>21.375</v>
      </c>
      <c r="G87" s="27">
        <f t="shared" si="36"/>
        <v>71.375</v>
      </c>
      <c r="H87" s="27">
        <v>71.375</v>
      </c>
      <c r="I87" s="27">
        <f t="shared" si="37"/>
        <v>30</v>
      </c>
      <c r="J87" s="27">
        <v>95</v>
      </c>
      <c r="K87" s="27">
        <v>95</v>
      </c>
      <c r="L87" s="27">
        <f t="shared" si="38"/>
        <v>15</v>
      </c>
      <c r="M87" s="27">
        <v>1.875</v>
      </c>
      <c r="N87" s="27">
        <v>0</v>
      </c>
      <c r="O87" s="27">
        <v>1.25</v>
      </c>
      <c r="P87" s="27">
        <f t="shared" si="39"/>
        <v>3.125</v>
      </c>
      <c r="Q87" s="27">
        <v>64.375</v>
      </c>
      <c r="R87" s="27">
        <f t="shared" si="40"/>
        <v>2.1844660194174756</v>
      </c>
      <c r="S87" s="27">
        <f t="shared" si="41"/>
        <v>17.184466019417474</v>
      </c>
      <c r="T87" s="27">
        <v>30</v>
      </c>
      <c r="U87" s="27">
        <v>2</v>
      </c>
      <c r="V87" s="27">
        <f t="shared" si="42"/>
        <v>32</v>
      </c>
      <c r="W87" s="27">
        <v>40</v>
      </c>
      <c r="X87" s="27">
        <f t="shared" si="43"/>
        <v>8</v>
      </c>
      <c r="Y87" s="27">
        <f t="shared" si="44"/>
        <v>55.184466019417471</v>
      </c>
      <c r="Z87" s="5">
        <v>4</v>
      </c>
      <c r="AA87" s="5">
        <v>17</v>
      </c>
      <c r="AB87" s="9">
        <f t="shared" si="45"/>
        <v>0.23529411764705882</v>
      </c>
      <c r="AC87" s="6"/>
    </row>
    <row r="88" spans="1:29">
      <c r="A88" s="8" t="s">
        <v>205</v>
      </c>
      <c r="B88" s="8" t="s">
        <v>206</v>
      </c>
      <c r="C88" s="5" t="s">
        <v>297</v>
      </c>
      <c r="D88" s="5" t="s">
        <v>182</v>
      </c>
      <c r="E88" s="27">
        <v>50</v>
      </c>
      <c r="F88" s="27">
        <v>2.75</v>
      </c>
      <c r="G88" s="27">
        <f t="shared" si="36"/>
        <v>52.75</v>
      </c>
      <c r="H88" s="27">
        <v>71.375</v>
      </c>
      <c r="I88" s="27">
        <f t="shared" si="37"/>
        <v>22.171628721541154</v>
      </c>
      <c r="J88" s="27">
        <v>95</v>
      </c>
      <c r="K88" s="27">
        <v>95</v>
      </c>
      <c r="L88" s="27">
        <f t="shared" si="38"/>
        <v>15</v>
      </c>
      <c r="M88" s="27">
        <v>0</v>
      </c>
      <c r="N88" s="27">
        <v>0</v>
      </c>
      <c r="O88" s="27">
        <v>0</v>
      </c>
      <c r="P88" s="27">
        <f t="shared" si="39"/>
        <v>0</v>
      </c>
      <c r="Q88" s="27">
        <v>64.375</v>
      </c>
      <c r="R88" s="27">
        <f t="shared" si="40"/>
        <v>0</v>
      </c>
      <c r="S88" s="27">
        <f t="shared" si="41"/>
        <v>15</v>
      </c>
      <c r="T88" s="27">
        <v>30</v>
      </c>
      <c r="U88" s="27">
        <v>0.5</v>
      </c>
      <c r="V88" s="27">
        <f t="shared" si="42"/>
        <v>30.5</v>
      </c>
      <c r="W88" s="27">
        <v>40</v>
      </c>
      <c r="X88" s="27">
        <f t="shared" si="43"/>
        <v>7.625</v>
      </c>
      <c r="Y88" s="27">
        <f t="shared" si="44"/>
        <v>44.796628721541154</v>
      </c>
      <c r="Z88" s="5">
        <v>13</v>
      </c>
      <c r="AA88" s="5">
        <v>17</v>
      </c>
      <c r="AB88" s="9">
        <f t="shared" si="45"/>
        <v>0.76470588235294112</v>
      </c>
      <c r="AC88" s="6"/>
    </row>
    <row r="89" spans="1:29">
      <c r="A89" s="8" t="s">
        <v>207</v>
      </c>
      <c r="B89" s="8" t="s">
        <v>208</v>
      </c>
      <c r="C89" s="5" t="s">
        <v>297</v>
      </c>
      <c r="D89" s="5" t="s">
        <v>182</v>
      </c>
      <c r="E89" s="27">
        <v>50</v>
      </c>
      <c r="F89" s="27">
        <v>0.75</v>
      </c>
      <c r="G89" s="27">
        <f t="shared" si="36"/>
        <v>50.75</v>
      </c>
      <c r="H89" s="27">
        <v>71.375</v>
      </c>
      <c r="I89" s="27">
        <f t="shared" si="37"/>
        <v>21.330998248686516</v>
      </c>
      <c r="J89" s="27">
        <v>95</v>
      </c>
      <c r="K89" s="27">
        <v>95</v>
      </c>
      <c r="L89" s="27">
        <f t="shared" si="38"/>
        <v>15</v>
      </c>
      <c r="M89" s="27">
        <v>0</v>
      </c>
      <c r="N89" s="27">
        <v>0</v>
      </c>
      <c r="O89" s="27">
        <v>0</v>
      </c>
      <c r="P89" s="27">
        <f t="shared" si="39"/>
        <v>0</v>
      </c>
      <c r="Q89" s="27">
        <v>64.375</v>
      </c>
      <c r="R89" s="27">
        <f t="shared" si="40"/>
        <v>0</v>
      </c>
      <c r="S89" s="27">
        <f t="shared" si="41"/>
        <v>15</v>
      </c>
      <c r="T89" s="27">
        <v>30</v>
      </c>
      <c r="U89" s="27">
        <v>0</v>
      </c>
      <c r="V89" s="27">
        <f t="shared" si="42"/>
        <v>30</v>
      </c>
      <c r="W89" s="27">
        <v>40</v>
      </c>
      <c r="X89" s="27">
        <f t="shared" si="43"/>
        <v>7.5</v>
      </c>
      <c r="Y89" s="27">
        <f t="shared" si="44"/>
        <v>43.830998248686512</v>
      </c>
      <c r="Z89" s="5">
        <v>15</v>
      </c>
      <c r="AA89" s="5">
        <v>17</v>
      </c>
      <c r="AB89" s="9">
        <f t="shared" si="45"/>
        <v>0.88235294117647056</v>
      </c>
      <c r="AC89" s="6"/>
    </row>
    <row r="90" spans="1:29">
      <c r="A90" s="8" t="s">
        <v>209</v>
      </c>
      <c r="B90" s="8" t="s">
        <v>210</v>
      </c>
      <c r="C90" s="5" t="s">
        <v>297</v>
      </c>
      <c r="D90" s="5" t="s">
        <v>182</v>
      </c>
      <c r="E90" s="27">
        <v>50</v>
      </c>
      <c r="F90" s="27">
        <v>9</v>
      </c>
      <c r="G90" s="27">
        <f t="shared" si="36"/>
        <v>59</v>
      </c>
      <c r="H90" s="27">
        <v>71.375</v>
      </c>
      <c r="I90" s="27">
        <f t="shared" si="37"/>
        <v>24.798598949211907</v>
      </c>
      <c r="J90" s="27">
        <v>95</v>
      </c>
      <c r="K90" s="27">
        <v>95</v>
      </c>
      <c r="L90" s="27">
        <f t="shared" si="38"/>
        <v>15</v>
      </c>
      <c r="M90" s="27">
        <v>1.875</v>
      </c>
      <c r="N90" s="27">
        <v>0</v>
      </c>
      <c r="O90" s="27">
        <v>0</v>
      </c>
      <c r="P90" s="27">
        <f t="shared" si="39"/>
        <v>1.875</v>
      </c>
      <c r="Q90" s="27">
        <v>64.375</v>
      </c>
      <c r="R90" s="27">
        <f t="shared" si="40"/>
        <v>1.3106796116504855</v>
      </c>
      <c r="S90" s="27">
        <f t="shared" si="41"/>
        <v>16.310679611650485</v>
      </c>
      <c r="T90" s="27">
        <v>30</v>
      </c>
      <c r="U90" s="27">
        <v>7.5</v>
      </c>
      <c r="V90" s="27">
        <f t="shared" si="42"/>
        <v>37.5</v>
      </c>
      <c r="W90" s="27">
        <v>40</v>
      </c>
      <c r="X90" s="27">
        <f t="shared" si="43"/>
        <v>9.375</v>
      </c>
      <c r="Y90" s="27">
        <f t="shared" si="44"/>
        <v>50.484278560862393</v>
      </c>
      <c r="Z90" s="5">
        <v>5</v>
      </c>
      <c r="AA90" s="5">
        <v>17</v>
      </c>
      <c r="AB90" s="9">
        <f t="shared" si="45"/>
        <v>0.29411764705882354</v>
      </c>
      <c r="AC90" s="6"/>
    </row>
    <row r="91" spans="1:29">
      <c r="A91" s="8" t="s">
        <v>211</v>
      </c>
      <c r="B91" s="8" t="s">
        <v>212</v>
      </c>
      <c r="C91" s="5" t="s">
        <v>297</v>
      </c>
      <c r="D91" s="5" t="s">
        <v>182</v>
      </c>
      <c r="E91" s="27">
        <v>50</v>
      </c>
      <c r="F91" s="27">
        <v>5.5</v>
      </c>
      <c r="G91" s="27">
        <f t="shared" si="36"/>
        <v>55.5</v>
      </c>
      <c r="H91" s="27">
        <v>71.375</v>
      </c>
      <c r="I91" s="27">
        <f t="shared" si="37"/>
        <v>23.327495621716288</v>
      </c>
      <c r="J91" s="27">
        <v>81.7</v>
      </c>
      <c r="K91" s="27">
        <v>95</v>
      </c>
      <c r="L91" s="27">
        <f t="shared" si="38"/>
        <v>12.9</v>
      </c>
      <c r="M91" s="27">
        <v>0</v>
      </c>
      <c r="N91" s="27">
        <v>0</v>
      </c>
      <c r="O91" s="27">
        <v>0</v>
      </c>
      <c r="P91" s="27">
        <f t="shared" si="39"/>
        <v>0</v>
      </c>
      <c r="Q91" s="27">
        <v>64.375</v>
      </c>
      <c r="R91" s="27">
        <f t="shared" si="40"/>
        <v>0</v>
      </c>
      <c r="S91" s="27">
        <f t="shared" si="41"/>
        <v>12.9</v>
      </c>
      <c r="T91" s="27">
        <v>30</v>
      </c>
      <c r="U91" s="27">
        <v>0</v>
      </c>
      <c r="V91" s="27">
        <f t="shared" si="42"/>
        <v>30</v>
      </c>
      <c r="W91" s="27">
        <v>40</v>
      </c>
      <c r="X91" s="27">
        <f t="shared" si="43"/>
        <v>7.5</v>
      </c>
      <c r="Y91" s="27">
        <f t="shared" si="44"/>
        <v>43.727495621716287</v>
      </c>
      <c r="Z91" s="5">
        <v>16</v>
      </c>
      <c r="AA91" s="5">
        <v>17</v>
      </c>
      <c r="AB91" s="9">
        <f t="shared" si="45"/>
        <v>0.94117647058823528</v>
      </c>
      <c r="AC91" s="6"/>
    </row>
    <row r="92" spans="1:29">
      <c r="A92" s="8" t="s">
        <v>213</v>
      </c>
      <c r="B92" s="8" t="s">
        <v>214</v>
      </c>
      <c r="C92" s="5" t="s">
        <v>297</v>
      </c>
      <c r="D92" s="5" t="s">
        <v>182</v>
      </c>
      <c r="E92" s="27">
        <v>50</v>
      </c>
      <c r="F92" s="27">
        <v>8.9375</v>
      </c>
      <c r="G92" s="27">
        <f t="shared" si="36"/>
        <v>58.9375</v>
      </c>
      <c r="H92" s="27">
        <v>71.375</v>
      </c>
      <c r="I92" s="27">
        <f t="shared" si="37"/>
        <v>24.7723292469352</v>
      </c>
      <c r="J92" s="27">
        <v>95</v>
      </c>
      <c r="K92" s="27">
        <v>95</v>
      </c>
      <c r="L92" s="27">
        <f t="shared" si="38"/>
        <v>15</v>
      </c>
      <c r="M92" s="27">
        <v>1.25</v>
      </c>
      <c r="N92" s="27">
        <v>0</v>
      </c>
      <c r="O92" s="27">
        <v>0</v>
      </c>
      <c r="P92" s="27">
        <f t="shared" si="39"/>
        <v>1.25</v>
      </c>
      <c r="Q92" s="27">
        <v>64.375</v>
      </c>
      <c r="R92" s="27">
        <f t="shared" si="40"/>
        <v>0.87378640776699024</v>
      </c>
      <c r="S92" s="27">
        <f t="shared" si="41"/>
        <v>15.873786407766991</v>
      </c>
      <c r="T92" s="27">
        <v>30</v>
      </c>
      <c r="U92" s="27">
        <v>0</v>
      </c>
      <c r="V92" s="27">
        <f t="shared" si="42"/>
        <v>30</v>
      </c>
      <c r="W92" s="27">
        <v>40</v>
      </c>
      <c r="X92" s="27">
        <f t="shared" si="43"/>
        <v>7.5</v>
      </c>
      <c r="Y92" s="27">
        <f t="shared" si="44"/>
        <v>48.146115654702193</v>
      </c>
      <c r="Z92" s="5">
        <v>7</v>
      </c>
      <c r="AA92" s="5">
        <v>17</v>
      </c>
      <c r="AB92" s="9">
        <f t="shared" si="45"/>
        <v>0.41176470588235292</v>
      </c>
      <c r="AC92" s="6"/>
    </row>
    <row r="93" spans="1:29">
      <c r="A93" s="8" t="s">
        <v>215</v>
      </c>
      <c r="B93" s="8" t="s">
        <v>216</v>
      </c>
      <c r="C93" s="5" t="s">
        <v>297</v>
      </c>
      <c r="D93" s="5" t="s">
        <v>217</v>
      </c>
      <c r="E93" s="27">
        <v>50</v>
      </c>
      <c r="F93" s="27">
        <v>5.5</v>
      </c>
      <c r="G93" s="27">
        <f t="shared" si="36"/>
        <v>55.5</v>
      </c>
      <c r="H93" s="27">
        <v>60</v>
      </c>
      <c r="I93" s="27">
        <f>G93/H93*30</f>
        <v>27.75</v>
      </c>
      <c r="J93" s="27">
        <v>87.9</v>
      </c>
      <c r="K93" s="27">
        <v>87.9</v>
      </c>
      <c r="L93" s="27">
        <f>J93/K93*15</f>
        <v>15</v>
      </c>
      <c r="M93" s="27">
        <v>0</v>
      </c>
      <c r="N93" s="27">
        <v>0</v>
      </c>
      <c r="O93" s="27">
        <v>0</v>
      </c>
      <c r="P93" s="27">
        <v>0</v>
      </c>
      <c r="Q93" s="27">
        <v>1.875</v>
      </c>
      <c r="R93" s="27">
        <f>P93/Q93*45</f>
        <v>0</v>
      </c>
      <c r="S93" s="27">
        <f t="shared" si="41"/>
        <v>15</v>
      </c>
      <c r="T93" s="27">
        <v>30</v>
      </c>
      <c r="U93" s="27">
        <v>0</v>
      </c>
      <c r="V93" s="27">
        <v>30</v>
      </c>
      <c r="W93" s="27">
        <v>37</v>
      </c>
      <c r="X93" s="27">
        <f>V93/W93*10</f>
        <v>8.1081081081081088</v>
      </c>
      <c r="Y93" s="27">
        <f>X93+S93+I93</f>
        <v>50.858108108108112</v>
      </c>
      <c r="Z93" s="5">
        <v>3</v>
      </c>
      <c r="AA93" s="5">
        <v>3</v>
      </c>
      <c r="AB93" s="9">
        <v>1</v>
      </c>
      <c r="AC93" s="6"/>
    </row>
    <row r="94" spans="1:29">
      <c r="A94" s="8" t="s">
        <v>218</v>
      </c>
      <c r="B94" s="8" t="s">
        <v>219</v>
      </c>
      <c r="C94" s="5" t="s">
        <v>297</v>
      </c>
      <c r="D94" s="5" t="s">
        <v>217</v>
      </c>
      <c r="E94" s="27">
        <v>50</v>
      </c>
      <c r="F94" s="27">
        <v>10</v>
      </c>
      <c r="G94" s="27">
        <f t="shared" si="36"/>
        <v>60</v>
      </c>
      <c r="H94" s="27">
        <v>60</v>
      </c>
      <c r="I94" s="27">
        <f>G94/H94*30</f>
        <v>30</v>
      </c>
      <c r="J94" s="27">
        <v>85</v>
      </c>
      <c r="K94" s="27">
        <v>87.9</v>
      </c>
      <c r="L94" s="27">
        <f>J94/K94*15</f>
        <v>14.505119453924914</v>
      </c>
      <c r="M94" s="27">
        <v>0</v>
      </c>
      <c r="N94" s="27">
        <v>0</v>
      </c>
      <c r="O94" s="27">
        <v>0</v>
      </c>
      <c r="P94" s="27">
        <v>0</v>
      </c>
      <c r="Q94" s="27">
        <v>1.875</v>
      </c>
      <c r="R94" s="27">
        <f>P94/Q94*45</f>
        <v>0</v>
      </c>
      <c r="S94" s="27">
        <f t="shared" si="41"/>
        <v>14.505119453924914</v>
      </c>
      <c r="T94" s="27">
        <v>30</v>
      </c>
      <c r="U94" s="27">
        <v>7</v>
      </c>
      <c r="V94" s="27">
        <f>U94+T94</f>
        <v>37</v>
      </c>
      <c r="W94" s="27">
        <v>37</v>
      </c>
      <c r="X94" s="27">
        <f>V94/W94*10</f>
        <v>10</v>
      </c>
      <c r="Y94" s="27">
        <f>X94+S94+I94</f>
        <v>54.505119453924912</v>
      </c>
      <c r="Z94" s="5">
        <v>2</v>
      </c>
      <c r="AA94" s="5">
        <v>3</v>
      </c>
      <c r="AB94" s="9">
        <v>0.66670000000000007</v>
      </c>
      <c r="AC94" s="6"/>
    </row>
    <row r="95" spans="1:29">
      <c r="A95" s="8" t="s">
        <v>220</v>
      </c>
      <c r="B95" s="8" t="s">
        <v>221</v>
      </c>
      <c r="C95" s="5" t="s">
        <v>297</v>
      </c>
      <c r="D95" s="5" t="s">
        <v>217</v>
      </c>
      <c r="E95" s="27">
        <v>50</v>
      </c>
      <c r="F95" s="27">
        <v>7.8125</v>
      </c>
      <c r="G95" s="27">
        <f t="shared" si="36"/>
        <v>57.8125</v>
      </c>
      <c r="H95" s="27">
        <v>60</v>
      </c>
      <c r="I95" s="27">
        <f>G95/H95*30</f>
        <v>28.90625</v>
      </c>
      <c r="J95" s="27">
        <v>86.4</v>
      </c>
      <c r="K95" s="27">
        <v>87.9</v>
      </c>
      <c r="L95" s="27">
        <f>J95/K95*15</f>
        <v>14.744027303754265</v>
      </c>
      <c r="M95" s="27">
        <v>1.875</v>
      </c>
      <c r="N95" s="27">
        <v>0</v>
      </c>
      <c r="O95" s="27">
        <v>0</v>
      </c>
      <c r="P95" s="27">
        <v>1.875</v>
      </c>
      <c r="Q95" s="27">
        <v>1.875</v>
      </c>
      <c r="R95" s="27">
        <f>P95/Q95*45</f>
        <v>45</v>
      </c>
      <c r="S95" s="27">
        <f t="shared" si="41"/>
        <v>59.744027303754265</v>
      </c>
      <c r="T95" s="27">
        <v>30</v>
      </c>
      <c r="U95" s="27">
        <v>3</v>
      </c>
      <c r="V95" s="27">
        <f>U95+T95</f>
        <v>33</v>
      </c>
      <c r="W95" s="27">
        <v>37</v>
      </c>
      <c r="X95" s="27">
        <f>V95/W95*10</f>
        <v>8.9189189189189193</v>
      </c>
      <c r="Y95" s="27">
        <f>X95+S95+I95</f>
        <v>97.569196222673185</v>
      </c>
      <c r="Z95" s="5">
        <v>1</v>
      </c>
      <c r="AA95" s="5">
        <v>3</v>
      </c>
      <c r="AB95" s="9">
        <v>0.33329999999999999</v>
      </c>
      <c r="AC95" s="6"/>
    </row>
    <row r="96" spans="1:29">
      <c r="A96" s="8" t="s">
        <v>222</v>
      </c>
      <c r="B96" s="8" t="s">
        <v>223</v>
      </c>
      <c r="C96" s="5" t="s">
        <v>297</v>
      </c>
      <c r="D96" s="5" t="s">
        <v>38</v>
      </c>
      <c r="E96" s="27">
        <v>50</v>
      </c>
      <c r="F96" s="27">
        <v>2.625</v>
      </c>
      <c r="G96" s="27">
        <f t="shared" si="36"/>
        <v>52.625</v>
      </c>
      <c r="H96" s="27">
        <v>66.125</v>
      </c>
      <c r="I96" s="27">
        <f t="shared" ref="I96:I106" si="46">G96/H96*30</f>
        <v>23.87523629489603</v>
      </c>
      <c r="J96" s="27">
        <v>95</v>
      </c>
      <c r="K96" s="27">
        <v>95</v>
      </c>
      <c r="L96" s="27">
        <f t="shared" ref="L96:L106" si="47">J96/K96*15</f>
        <v>15</v>
      </c>
      <c r="M96" s="27">
        <v>0</v>
      </c>
      <c r="N96" s="27">
        <v>0</v>
      </c>
      <c r="O96" s="27">
        <v>0</v>
      </c>
      <c r="P96" s="27">
        <f t="shared" ref="P96:P106" si="48">M96+N96+O96</f>
        <v>0</v>
      </c>
      <c r="Q96" s="27">
        <v>41.25</v>
      </c>
      <c r="R96" s="27">
        <f t="shared" ref="R96:R106" si="49">P96/Q96*45</f>
        <v>0</v>
      </c>
      <c r="S96" s="27">
        <f t="shared" si="41"/>
        <v>15</v>
      </c>
      <c r="T96" s="27">
        <v>30</v>
      </c>
      <c r="U96" s="27">
        <v>0</v>
      </c>
      <c r="V96" s="27">
        <v>30</v>
      </c>
      <c r="W96" s="27">
        <v>32.5</v>
      </c>
      <c r="X96" s="27">
        <f t="shared" ref="X96:X106" si="50">V96/W96*10</f>
        <v>9.2307692307692317</v>
      </c>
      <c r="Y96" s="27">
        <f t="shared" ref="Y96:Y106" si="51">I96+S96+X96</f>
        <v>48.10600552566526</v>
      </c>
      <c r="Z96" s="5">
        <v>11</v>
      </c>
      <c r="AA96" s="5">
        <v>11</v>
      </c>
      <c r="AB96" s="9">
        <f t="shared" ref="AB96:AB106" si="52">Z96/AA96*100%</f>
        <v>1</v>
      </c>
      <c r="AC96" s="6"/>
    </row>
    <row r="97" spans="1:29">
      <c r="A97" s="8" t="s">
        <v>224</v>
      </c>
      <c r="B97" s="8" t="s">
        <v>225</v>
      </c>
      <c r="C97" s="5" t="s">
        <v>297</v>
      </c>
      <c r="D97" s="5" t="s">
        <v>38</v>
      </c>
      <c r="E97" s="27">
        <v>50</v>
      </c>
      <c r="F97" s="27">
        <v>2.5</v>
      </c>
      <c r="G97" s="27">
        <f t="shared" si="36"/>
        <v>52.5</v>
      </c>
      <c r="H97" s="27">
        <v>66.125</v>
      </c>
      <c r="I97" s="27">
        <f t="shared" si="46"/>
        <v>23.818525519848773</v>
      </c>
      <c r="J97" s="27">
        <v>95</v>
      </c>
      <c r="K97" s="27">
        <v>95</v>
      </c>
      <c r="L97" s="27">
        <f t="shared" si="47"/>
        <v>15</v>
      </c>
      <c r="M97" s="27">
        <v>1.875</v>
      </c>
      <c r="N97" s="27">
        <v>0</v>
      </c>
      <c r="O97" s="27">
        <v>0</v>
      </c>
      <c r="P97" s="27">
        <f t="shared" si="48"/>
        <v>1.875</v>
      </c>
      <c r="Q97" s="27">
        <v>41.25</v>
      </c>
      <c r="R97" s="27">
        <f t="shared" si="49"/>
        <v>2.0454545454545454</v>
      </c>
      <c r="S97" s="27">
        <f t="shared" si="41"/>
        <v>17.045454545454547</v>
      </c>
      <c r="T97" s="27">
        <v>30</v>
      </c>
      <c r="U97" s="27">
        <v>0.5</v>
      </c>
      <c r="V97" s="27">
        <f t="shared" ref="V97:V106" si="53">T97+U97</f>
        <v>30.5</v>
      </c>
      <c r="W97" s="27">
        <v>32.5</v>
      </c>
      <c r="X97" s="27">
        <f t="shared" si="50"/>
        <v>9.384615384615385</v>
      </c>
      <c r="Y97" s="27">
        <f t="shared" si="51"/>
        <v>50.24859544991871</v>
      </c>
      <c r="Z97" s="5">
        <v>8</v>
      </c>
      <c r="AA97" s="5">
        <v>11</v>
      </c>
      <c r="AB97" s="9">
        <f t="shared" si="52"/>
        <v>0.72727272727272729</v>
      </c>
      <c r="AC97" s="6"/>
    </row>
    <row r="98" spans="1:29">
      <c r="A98" s="8" t="s">
        <v>226</v>
      </c>
      <c r="B98" s="8" t="s">
        <v>227</v>
      </c>
      <c r="C98" s="5" t="s">
        <v>297</v>
      </c>
      <c r="D98" s="5" t="s">
        <v>38</v>
      </c>
      <c r="E98" s="27">
        <v>50</v>
      </c>
      <c r="F98" s="27">
        <v>3.5</v>
      </c>
      <c r="G98" s="27">
        <f t="shared" si="36"/>
        <v>53.5</v>
      </c>
      <c r="H98" s="27">
        <v>66.125</v>
      </c>
      <c r="I98" s="27">
        <f t="shared" si="46"/>
        <v>24.272211720226842</v>
      </c>
      <c r="J98" s="27">
        <v>95</v>
      </c>
      <c r="K98" s="27">
        <v>95</v>
      </c>
      <c r="L98" s="27">
        <f t="shared" si="47"/>
        <v>15</v>
      </c>
      <c r="M98" s="27">
        <v>0</v>
      </c>
      <c r="N98" s="27">
        <v>0</v>
      </c>
      <c r="O98" s="27">
        <v>0</v>
      </c>
      <c r="P98" s="27">
        <f t="shared" si="48"/>
        <v>0</v>
      </c>
      <c r="Q98" s="27">
        <v>41.25</v>
      </c>
      <c r="R98" s="27">
        <f t="shared" si="49"/>
        <v>0</v>
      </c>
      <c r="S98" s="27">
        <f t="shared" si="41"/>
        <v>15</v>
      </c>
      <c r="T98" s="27">
        <v>30</v>
      </c>
      <c r="U98" s="27">
        <v>0</v>
      </c>
      <c r="V98" s="27">
        <f t="shared" si="53"/>
        <v>30</v>
      </c>
      <c r="W98" s="27">
        <v>32.5</v>
      </c>
      <c r="X98" s="27">
        <f t="shared" si="50"/>
        <v>9.2307692307692317</v>
      </c>
      <c r="Y98" s="27">
        <f t="shared" si="51"/>
        <v>48.502980950996076</v>
      </c>
      <c r="Z98" s="5">
        <v>10</v>
      </c>
      <c r="AA98" s="5">
        <v>11</v>
      </c>
      <c r="AB98" s="9">
        <f t="shared" si="52"/>
        <v>0.90909090909090906</v>
      </c>
      <c r="AC98" s="6"/>
    </row>
    <row r="99" spans="1:29">
      <c r="A99" s="8" t="s">
        <v>228</v>
      </c>
      <c r="B99" s="8" t="s">
        <v>229</v>
      </c>
      <c r="C99" s="5" t="s">
        <v>297</v>
      </c>
      <c r="D99" s="5" t="s">
        <v>38</v>
      </c>
      <c r="E99" s="27">
        <v>50</v>
      </c>
      <c r="F99" s="27">
        <v>2.875</v>
      </c>
      <c r="G99" s="27">
        <f t="shared" si="36"/>
        <v>52.875</v>
      </c>
      <c r="H99" s="27">
        <v>66.125</v>
      </c>
      <c r="I99" s="27">
        <f t="shared" si="46"/>
        <v>23.988657844990549</v>
      </c>
      <c r="J99" s="27">
        <v>95</v>
      </c>
      <c r="K99" s="27">
        <v>95</v>
      </c>
      <c r="L99" s="27">
        <f t="shared" si="47"/>
        <v>15</v>
      </c>
      <c r="M99" s="27">
        <v>1.875</v>
      </c>
      <c r="N99" s="27">
        <v>0</v>
      </c>
      <c r="O99" s="27">
        <v>0</v>
      </c>
      <c r="P99" s="27">
        <f t="shared" si="48"/>
        <v>1.875</v>
      </c>
      <c r="Q99" s="27">
        <v>41.25</v>
      </c>
      <c r="R99" s="27">
        <f t="shared" si="49"/>
        <v>2.0454545454545454</v>
      </c>
      <c r="S99" s="27">
        <f t="shared" si="41"/>
        <v>17.045454545454547</v>
      </c>
      <c r="T99" s="27">
        <v>30</v>
      </c>
      <c r="U99" s="27">
        <v>2</v>
      </c>
      <c r="V99" s="27">
        <f t="shared" si="53"/>
        <v>32</v>
      </c>
      <c r="W99" s="27">
        <v>32.5</v>
      </c>
      <c r="X99" s="27">
        <f t="shared" si="50"/>
        <v>9.8461538461538467</v>
      </c>
      <c r="Y99" s="27">
        <f t="shared" si="51"/>
        <v>50.880266236598942</v>
      </c>
      <c r="Z99" s="5">
        <v>7</v>
      </c>
      <c r="AA99" s="5">
        <v>11</v>
      </c>
      <c r="AB99" s="9">
        <f t="shared" si="52"/>
        <v>0.63636363636363635</v>
      </c>
      <c r="AC99" s="6"/>
    </row>
    <row r="100" spans="1:29">
      <c r="A100" s="8" t="s">
        <v>230</v>
      </c>
      <c r="B100" s="8" t="s">
        <v>231</v>
      </c>
      <c r="C100" s="5" t="s">
        <v>297</v>
      </c>
      <c r="D100" s="5" t="s">
        <v>38</v>
      </c>
      <c r="E100" s="27">
        <v>50</v>
      </c>
      <c r="F100" s="27">
        <v>7.625</v>
      </c>
      <c r="G100" s="27">
        <f t="shared" si="36"/>
        <v>57.625</v>
      </c>
      <c r="H100" s="27">
        <v>66.125</v>
      </c>
      <c r="I100" s="27">
        <f t="shared" si="46"/>
        <v>26.14366729678639</v>
      </c>
      <c r="J100" s="27">
        <v>95</v>
      </c>
      <c r="K100" s="27">
        <v>95</v>
      </c>
      <c r="L100" s="27">
        <f t="shared" si="47"/>
        <v>15</v>
      </c>
      <c r="M100" s="27">
        <v>0.625</v>
      </c>
      <c r="N100" s="27">
        <v>0</v>
      </c>
      <c r="O100" s="27">
        <v>0</v>
      </c>
      <c r="P100" s="27">
        <f t="shared" si="48"/>
        <v>0.625</v>
      </c>
      <c r="Q100" s="27">
        <v>41.25</v>
      </c>
      <c r="R100" s="27">
        <f t="shared" si="49"/>
        <v>0.68181818181818188</v>
      </c>
      <c r="S100" s="27">
        <f t="shared" si="41"/>
        <v>15.681818181818182</v>
      </c>
      <c r="T100" s="27">
        <v>30</v>
      </c>
      <c r="U100" s="27">
        <v>0</v>
      </c>
      <c r="V100" s="27">
        <f t="shared" si="53"/>
        <v>30</v>
      </c>
      <c r="W100" s="27">
        <v>32.5</v>
      </c>
      <c r="X100" s="27">
        <f t="shared" si="50"/>
        <v>9.2307692307692317</v>
      </c>
      <c r="Y100" s="27">
        <f t="shared" si="51"/>
        <v>51.056254709373803</v>
      </c>
      <c r="Z100" s="5">
        <v>6</v>
      </c>
      <c r="AA100" s="5">
        <v>11</v>
      </c>
      <c r="AB100" s="9">
        <f t="shared" si="52"/>
        <v>0.54545454545454541</v>
      </c>
      <c r="AC100" s="6"/>
    </row>
    <row r="101" spans="1:29">
      <c r="A101" s="8" t="s">
        <v>232</v>
      </c>
      <c r="B101" s="8" t="s">
        <v>233</v>
      </c>
      <c r="C101" s="5" t="s">
        <v>297</v>
      </c>
      <c r="D101" s="5" t="s">
        <v>38</v>
      </c>
      <c r="E101" s="27">
        <v>50</v>
      </c>
      <c r="F101" s="27">
        <v>7.875</v>
      </c>
      <c r="G101" s="27">
        <f t="shared" si="36"/>
        <v>57.875</v>
      </c>
      <c r="H101" s="27">
        <v>66.125</v>
      </c>
      <c r="I101" s="27">
        <f t="shared" si="46"/>
        <v>26.257088846880908</v>
      </c>
      <c r="J101" s="27">
        <v>95</v>
      </c>
      <c r="K101" s="27">
        <v>95</v>
      </c>
      <c r="L101" s="27">
        <f t="shared" si="47"/>
        <v>15</v>
      </c>
      <c r="M101" s="27">
        <v>1.25</v>
      </c>
      <c r="N101" s="27">
        <v>40</v>
      </c>
      <c r="O101" s="27">
        <v>0</v>
      </c>
      <c r="P101" s="27">
        <f t="shared" si="48"/>
        <v>41.25</v>
      </c>
      <c r="Q101" s="27">
        <v>41.25</v>
      </c>
      <c r="R101" s="27">
        <f t="shared" si="49"/>
        <v>45</v>
      </c>
      <c r="S101" s="27">
        <f t="shared" si="41"/>
        <v>60</v>
      </c>
      <c r="T101" s="27">
        <v>30</v>
      </c>
      <c r="U101" s="27">
        <v>0</v>
      </c>
      <c r="V101" s="27">
        <f t="shared" si="53"/>
        <v>30</v>
      </c>
      <c r="W101" s="27">
        <v>32.5</v>
      </c>
      <c r="X101" s="27">
        <f t="shared" si="50"/>
        <v>9.2307692307692317</v>
      </c>
      <c r="Y101" s="27">
        <f t="shared" si="51"/>
        <v>95.487858077650131</v>
      </c>
      <c r="Z101" s="5">
        <v>1</v>
      </c>
      <c r="AA101" s="5">
        <v>11</v>
      </c>
      <c r="AB101" s="9">
        <f t="shared" si="52"/>
        <v>9.0909090909090912E-2</v>
      </c>
      <c r="AC101" s="6"/>
    </row>
    <row r="102" spans="1:29">
      <c r="A102" s="8" t="s">
        <v>234</v>
      </c>
      <c r="B102" s="8" t="s">
        <v>235</v>
      </c>
      <c r="C102" s="5" t="s">
        <v>297</v>
      </c>
      <c r="D102" s="5" t="s">
        <v>38</v>
      </c>
      <c r="E102" s="27">
        <v>50</v>
      </c>
      <c r="F102" s="27">
        <v>5.5625</v>
      </c>
      <c r="G102" s="27">
        <f t="shared" si="36"/>
        <v>55.5625</v>
      </c>
      <c r="H102" s="27">
        <v>66.125</v>
      </c>
      <c r="I102" s="27">
        <f t="shared" si="46"/>
        <v>25.207939508506616</v>
      </c>
      <c r="J102" s="27">
        <v>95</v>
      </c>
      <c r="K102" s="27">
        <v>95</v>
      </c>
      <c r="L102" s="27">
        <f t="shared" si="47"/>
        <v>15</v>
      </c>
      <c r="M102" s="27">
        <v>0</v>
      </c>
      <c r="N102" s="27">
        <v>0</v>
      </c>
      <c r="O102" s="27">
        <v>0</v>
      </c>
      <c r="P102" s="27">
        <f t="shared" si="48"/>
        <v>0</v>
      </c>
      <c r="Q102" s="27">
        <v>41.25</v>
      </c>
      <c r="R102" s="27">
        <f t="shared" si="49"/>
        <v>0</v>
      </c>
      <c r="S102" s="27">
        <f t="shared" si="41"/>
        <v>15</v>
      </c>
      <c r="T102" s="27">
        <v>30</v>
      </c>
      <c r="U102" s="27">
        <v>1</v>
      </c>
      <c r="V102" s="27">
        <f t="shared" si="53"/>
        <v>31</v>
      </c>
      <c r="W102" s="27">
        <v>32.5</v>
      </c>
      <c r="X102" s="27">
        <f t="shared" si="50"/>
        <v>9.5384615384615383</v>
      </c>
      <c r="Y102" s="27">
        <f t="shared" si="51"/>
        <v>49.746401046968153</v>
      </c>
      <c r="Z102" s="5">
        <v>9</v>
      </c>
      <c r="AA102" s="5">
        <v>11</v>
      </c>
      <c r="AB102" s="9">
        <f t="shared" si="52"/>
        <v>0.81818181818181823</v>
      </c>
      <c r="AC102" s="6"/>
    </row>
    <row r="103" spans="1:29">
      <c r="A103" s="8" t="s">
        <v>236</v>
      </c>
      <c r="B103" s="8" t="s">
        <v>237</v>
      </c>
      <c r="C103" s="5" t="s">
        <v>297</v>
      </c>
      <c r="D103" s="5" t="s">
        <v>38</v>
      </c>
      <c r="E103" s="27">
        <v>50</v>
      </c>
      <c r="F103" s="27">
        <v>5.3125</v>
      </c>
      <c r="G103" s="27">
        <f t="shared" si="36"/>
        <v>55.3125</v>
      </c>
      <c r="H103" s="27">
        <v>66.125</v>
      </c>
      <c r="I103" s="27">
        <f t="shared" si="46"/>
        <v>25.094517958412098</v>
      </c>
      <c r="J103" s="27">
        <v>95</v>
      </c>
      <c r="K103" s="27">
        <v>95</v>
      </c>
      <c r="L103" s="27">
        <f t="shared" si="47"/>
        <v>15</v>
      </c>
      <c r="M103" s="27">
        <v>1.875</v>
      </c>
      <c r="N103" s="27">
        <v>4</v>
      </c>
      <c r="O103" s="27">
        <v>0</v>
      </c>
      <c r="P103" s="27">
        <f t="shared" si="48"/>
        <v>5.875</v>
      </c>
      <c r="Q103" s="27">
        <v>41.25</v>
      </c>
      <c r="R103" s="27">
        <f t="shared" si="49"/>
        <v>6.4090909090909092</v>
      </c>
      <c r="S103" s="27">
        <f t="shared" si="41"/>
        <v>21.40909090909091</v>
      </c>
      <c r="T103" s="27">
        <v>30</v>
      </c>
      <c r="U103" s="27">
        <v>0.5</v>
      </c>
      <c r="V103" s="27">
        <f t="shared" si="53"/>
        <v>30.5</v>
      </c>
      <c r="W103" s="27">
        <v>32.5</v>
      </c>
      <c r="X103" s="27">
        <f t="shared" si="50"/>
        <v>9.384615384615385</v>
      </c>
      <c r="Y103" s="27">
        <f t="shared" si="51"/>
        <v>55.888224252118391</v>
      </c>
      <c r="Z103" s="5">
        <v>3</v>
      </c>
      <c r="AA103" s="5">
        <v>11</v>
      </c>
      <c r="AB103" s="9">
        <f t="shared" si="52"/>
        <v>0.27272727272727271</v>
      </c>
      <c r="AC103" s="6"/>
    </row>
    <row r="104" spans="1:29">
      <c r="A104" s="8" t="s">
        <v>238</v>
      </c>
      <c r="B104" s="8" t="s">
        <v>239</v>
      </c>
      <c r="C104" s="5" t="s">
        <v>297</v>
      </c>
      <c r="D104" s="5" t="s">
        <v>38</v>
      </c>
      <c r="E104" s="27">
        <v>50</v>
      </c>
      <c r="F104" s="27">
        <v>5.5625</v>
      </c>
      <c r="G104" s="27">
        <f t="shared" si="36"/>
        <v>55.5625</v>
      </c>
      <c r="H104" s="27">
        <v>66.125</v>
      </c>
      <c r="I104" s="27">
        <f t="shared" si="46"/>
        <v>25.207939508506616</v>
      </c>
      <c r="J104" s="27">
        <v>95</v>
      </c>
      <c r="K104" s="27">
        <v>95</v>
      </c>
      <c r="L104" s="27">
        <f t="shared" si="47"/>
        <v>15</v>
      </c>
      <c r="M104" s="27">
        <v>1.25</v>
      </c>
      <c r="N104" s="27">
        <v>0</v>
      </c>
      <c r="O104" s="27">
        <v>10</v>
      </c>
      <c r="P104" s="27">
        <f t="shared" si="48"/>
        <v>11.25</v>
      </c>
      <c r="Q104" s="27">
        <v>41.25</v>
      </c>
      <c r="R104" s="27">
        <f t="shared" si="49"/>
        <v>12.272727272727272</v>
      </c>
      <c r="S104" s="27">
        <f t="shared" si="41"/>
        <v>27.272727272727273</v>
      </c>
      <c r="T104" s="27">
        <v>30</v>
      </c>
      <c r="U104" s="27">
        <v>2</v>
      </c>
      <c r="V104" s="27">
        <f t="shared" si="53"/>
        <v>32</v>
      </c>
      <c r="W104" s="27">
        <v>32.5</v>
      </c>
      <c r="X104" s="27">
        <f t="shared" si="50"/>
        <v>9.8461538461538467</v>
      </c>
      <c r="Y104" s="27">
        <f t="shared" si="51"/>
        <v>62.32682062738774</v>
      </c>
      <c r="Z104" s="5">
        <v>2</v>
      </c>
      <c r="AA104" s="5">
        <v>11</v>
      </c>
      <c r="AB104" s="9">
        <f t="shared" si="52"/>
        <v>0.18181818181818182</v>
      </c>
      <c r="AC104" s="6"/>
    </row>
    <row r="105" spans="1:29">
      <c r="A105" s="8" t="s">
        <v>240</v>
      </c>
      <c r="B105" s="8" t="s">
        <v>241</v>
      </c>
      <c r="C105" s="5" t="s">
        <v>297</v>
      </c>
      <c r="D105" s="5" t="s">
        <v>38</v>
      </c>
      <c r="E105" s="27">
        <v>50</v>
      </c>
      <c r="F105" s="27">
        <v>11.125</v>
      </c>
      <c r="G105" s="27">
        <f t="shared" si="36"/>
        <v>61.125</v>
      </c>
      <c r="H105" s="27">
        <v>66.125</v>
      </c>
      <c r="I105" s="27">
        <f t="shared" si="46"/>
        <v>27.731568998109644</v>
      </c>
      <c r="J105" s="27">
        <v>95</v>
      </c>
      <c r="K105" s="27">
        <v>95</v>
      </c>
      <c r="L105" s="27">
        <f t="shared" si="47"/>
        <v>15</v>
      </c>
      <c r="M105" s="27">
        <v>1.25</v>
      </c>
      <c r="N105" s="27">
        <v>0</v>
      </c>
      <c r="O105" s="27">
        <v>0</v>
      </c>
      <c r="P105" s="27">
        <f t="shared" si="48"/>
        <v>1.25</v>
      </c>
      <c r="Q105" s="27">
        <v>41.25</v>
      </c>
      <c r="R105" s="27">
        <f t="shared" si="49"/>
        <v>1.3636363636363638</v>
      </c>
      <c r="S105" s="27">
        <f t="shared" si="41"/>
        <v>16.363636363636363</v>
      </c>
      <c r="T105" s="27">
        <v>30</v>
      </c>
      <c r="U105" s="27">
        <v>2.5</v>
      </c>
      <c r="V105" s="27">
        <f t="shared" si="53"/>
        <v>32.5</v>
      </c>
      <c r="W105" s="27">
        <v>32.5</v>
      </c>
      <c r="X105" s="27">
        <f t="shared" si="50"/>
        <v>10</v>
      </c>
      <c r="Y105" s="27">
        <f t="shared" si="51"/>
        <v>54.095205361746011</v>
      </c>
      <c r="Z105" s="5">
        <v>5</v>
      </c>
      <c r="AA105" s="5">
        <v>11</v>
      </c>
      <c r="AB105" s="9">
        <f t="shared" si="52"/>
        <v>0.45454545454545453</v>
      </c>
      <c r="AC105" s="6"/>
    </row>
    <row r="106" spans="1:29">
      <c r="A106" s="8" t="s">
        <v>242</v>
      </c>
      <c r="B106" s="8" t="s">
        <v>243</v>
      </c>
      <c r="C106" s="5" t="s">
        <v>297</v>
      </c>
      <c r="D106" s="5" t="s">
        <v>38</v>
      </c>
      <c r="E106" s="27">
        <v>50</v>
      </c>
      <c r="F106" s="27">
        <v>16.125</v>
      </c>
      <c r="G106" s="27">
        <f t="shared" si="36"/>
        <v>66.125</v>
      </c>
      <c r="H106" s="27">
        <v>66.125</v>
      </c>
      <c r="I106" s="27">
        <f t="shared" si="46"/>
        <v>30</v>
      </c>
      <c r="J106" s="27">
        <v>95</v>
      </c>
      <c r="K106" s="27">
        <v>95</v>
      </c>
      <c r="L106" s="27">
        <f t="shared" si="47"/>
        <v>15</v>
      </c>
      <c r="M106" s="27">
        <v>0.625</v>
      </c>
      <c r="N106" s="27">
        <v>0</v>
      </c>
      <c r="O106" s="27">
        <v>0</v>
      </c>
      <c r="P106" s="27">
        <f t="shared" si="48"/>
        <v>0.625</v>
      </c>
      <c r="Q106" s="27">
        <v>41.25</v>
      </c>
      <c r="R106" s="27">
        <f t="shared" si="49"/>
        <v>0.68181818181818188</v>
      </c>
      <c r="S106" s="27">
        <f t="shared" si="41"/>
        <v>15.681818181818182</v>
      </c>
      <c r="T106" s="27">
        <v>30</v>
      </c>
      <c r="U106" s="27">
        <v>1</v>
      </c>
      <c r="V106" s="27">
        <f t="shared" si="53"/>
        <v>31</v>
      </c>
      <c r="W106" s="27">
        <v>32.5</v>
      </c>
      <c r="X106" s="27">
        <f t="shared" si="50"/>
        <v>9.5384615384615383</v>
      </c>
      <c r="Y106" s="27">
        <f t="shared" si="51"/>
        <v>55.22027972027972</v>
      </c>
      <c r="Z106" s="5">
        <v>4</v>
      </c>
      <c r="AA106" s="5">
        <v>11</v>
      </c>
      <c r="AB106" s="9">
        <f t="shared" si="52"/>
        <v>0.36363636363636365</v>
      </c>
      <c r="AC106" s="6"/>
    </row>
    <row r="107" spans="1:29">
      <c r="A107" s="8" t="s">
        <v>244</v>
      </c>
      <c r="B107" s="8" t="s">
        <v>245</v>
      </c>
      <c r="C107" s="5" t="s">
        <v>297</v>
      </c>
      <c r="D107" s="5" t="s">
        <v>35</v>
      </c>
      <c r="E107" s="27">
        <v>50</v>
      </c>
      <c r="F107" s="27">
        <v>4.125</v>
      </c>
      <c r="G107" s="27">
        <f>E107+F107</f>
        <v>54.125</v>
      </c>
      <c r="H107" s="27">
        <v>65</v>
      </c>
      <c r="I107" s="27">
        <f>(G107/H107)*30</f>
        <v>24.980769230769234</v>
      </c>
      <c r="J107" s="27">
        <v>95</v>
      </c>
      <c r="K107" s="27">
        <v>95</v>
      </c>
      <c r="L107" s="27">
        <f>(J107/K107)*15</f>
        <v>15</v>
      </c>
      <c r="M107" s="27">
        <v>0</v>
      </c>
      <c r="N107" s="27">
        <v>0</v>
      </c>
      <c r="O107" s="27">
        <v>0</v>
      </c>
      <c r="P107" s="27">
        <f>M107+N107+O107</f>
        <v>0</v>
      </c>
      <c r="Q107" s="27">
        <v>4</v>
      </c>
      <c r="R107" s="27">
        <f>(P107/Q107)*45</f>
        <v>0</v>
      </c>
      <c r="S107" s="27">
        <f>L107+R107</f>
        <v>15</v>
      </c>
      <c r="T107" s="27">
        <v>30</v>
      </c>
      <c r="U107" s="27">
        <v>0</v>
      </c>
      <c r="V107" s="27">
        <f>T107+U107</f>
        <v>30</v>
      </c>
      <c r="W107" s="27">
        <v>33.5</v>
      </c>
      <c r="X107" s="27">
        <f>(V107/W107)*10</f>
        <v>8.9552238805970159</v>
      </c>
      <c r="Y107" s="27">
        <f>I107+S107+X107</f>
        <v>48.935993111366251</v>
      </c>
      <c r="Z107" s="5">
        <v>6</v>
      </c>
      <c r="AA107" s="5">
        <v>8</v>
      </c>
      <c r="AB107" s="9">
        <f>(Z107/AA107)*100%</f>
        <v>0.75</v>
      </c>
      <c r="AC107" s="6"/>
    </row>
    <row r="108" spans="1:29">
      <c r="A108" s="8" t="s">
        <v>246</v>
      </c>
      <c r="B108" s="8" t="s">
        <v>247</v>
      </c>
      <c r="C108" s="5" t="s">
        <v>297</v>
      </c>
      <c r="D108" s="5" t="s">
        <v>35</v>
      </c>
      <c r="E108" s="27">
        <v>50</v>
      </c>
      <c r="F108" s="27">
        <v>7.97</v>
      </c>
      <c r="G108" s="27">
        <f t="shared" ref="G108:G114" si="54">E108+F108</f>
        <v>57.97</v>
      </c>
      <c r="H108" s="27">
        <v>65</v>
      </c>
      <c r="I108" s="27">
        <f t="shared" ref="I108:I114" si="55">(G108/H108)*30</f>
        <v>26.755384615384614</v>
      </c>
      <c r="J108" s="27">
        <v>95</v>
      </c>
      <c r="K108" s="27">
        <v>95</v>
      </c>
      <c r="L108" s="27">
        <f t="shared" ref="L108:L114" si="56">(J108/K108)*15</f>
        <v>15</v>
      </c>
      <c r="M108" s="27">
        <v>1.875</v>
      </c>
      <c r="N108" s="27">
        <v>0</v>
      </c>
      <c r="O108" s="27">
        <v>0</v>
      </c>
      <c r="P108" s="27">
        <f t="shared" ref="P108:P114" si="57">M108+N108+O108</f>
        <v>1.875</v>
      </c>
      <c r="Q108" s="27">
        <v>4</v>
      </c>
      <c r="R108" s="27">
        <f t="shared" ref="R108:R114" si="58">(P108/Q108)*45</f>
        <v>21.09375</v>
      </c>
      <c r="S108" s="27">
        <f t="shared" ref="S108:S114" si="59">L108+R108</f>
        <v>36.09375</v>
      </c>
      <c r="T108" s="27">
        <v>30</v>
      </c>
      <c r="U108" s="27">
        <v>2</v>
      </c>
      <c r="V108" s="27">
        <f>T108+U108</f>
        <v>32</v>
      </c>
      <c r="W108" s="27">
        <v>33.5</v>
      </c>
      <c r="X108" s="27">
        <f t="shared" ref="X108:X114" si="60">(V108/W108)*10</f>
        <v>9.5522388059701484</v>
      </c>
      <c r="Y108" s="27">
        <f t="shared" ref="Y108:Y114" si="61">I108+S108+X108</f>
        <v>72.401373421354762</v>
      </c>
      <c r="Z108" s="5">
        <v>2</v>
      </c>
      <c r="AA108" s="5">
        <v>8</v>
      </c>
      <c r="AB108" s="9">
        <f t="shared" ref="AB108:AB114" si="62">(Z108/AA108)*100%</f>
        <v>0.25</v>
      </c>
      <c r="AC108" s="6"/>
    </row>
    <row r="109" spans="1:29">
      <c r="A109" s="8" t="s">
        <v>248</v>
      </c>
      <c r="B109" s="8" t="s">
        <v>249</v>
      </c>
      <c r="C109" s="5" t="s">
        <v>297</v>
      </c>
      <c r="D109" s="5" t="s">
        <v>35</v>
      </c>
      <c r="E109" s="27">
        <v>50</v>
      </c>
      <c r="F109" s="27">
        <v>2.75</v>
      </c>
      <c r="G109" s="27">
        <f t="shared" si="54"/>
        <v>52.75</v>
      </c>
      <c r="H109" s="27">
        <v>65</v>
      </c>
      <c r="I109" s="27">
        <f t="shared" si="55"/>
        <v>24.346153846153847</v>
      </c>
      <c r="J109" s="27">
        <v>95</v>
      </c>
      <c r="K109" s="27">
        <v>95</v>
      </c>
      <c r="L109" s="27">
        <f t="shared" si="56"/>
        <v>15</v>
      </c>
      <c r="M109" s="27">
        <v>0</v>
      </c>
      <c r="N109" s="27">
        <v>4</v>
      </c>
      <c r="O109" s="27">
        <v>0</v>
      </c>
      <c r="P109" s="27">
        <f t="shared" si="57"/>
        <v>4</v>
      </c>
      <c r="Q109" s="27">
        <v>4</v>
      </c>
      <c r="R109" s="27">
        <f t="shared" si="58"/>
        <v>45</v>
      </c>
      <c r="S109" s="27">
        <f t="shared" si="59"/>
        <v>60</v>
      </c>
      <c r="T109" s="27">
        <v>30</v>
      </c>
      <c r="U109" s="27">
        <v>0</v>
      </c>
      <c r="V109" s="27">
        <f t="shared" ref="V109:V114" si="63">T109+U109</f>
        <v>30</v>
      </c>
      <c r="W109" s="27">
        <v>33.5</v>
      </c>
      <c r="X109" s="27">
        <f t="shared" si="60"/>
        <v>8.9552238805970159</v>
      </c>
      <c r="Y109" s="27">
        <f t="shared" si="61"/>
        <v>93.301377726750857</v>
      </c>
      <c r="Z109" s="5">
        <v>1</v>
      </c>
      <c r="AA109" s="5">
        <v>8</v>
      </c>
      <c r="AB109" s="9">
        <f t="shared" si="62"/>
        <v>0.125</v>
      </c>
      <c r="AC109" s="6"/>
    </row>
    <row r="110" spans="1:29">
      <c r="A110" s="8" t="s">
        <v>250</v>
      </c>
      <c r="B110" s="8" t="s">
        <v>251</v>
      </c>
      <c r="C110" s="5" t="s">
        <v>297</v>
      </c>
      <c r="D110" s="5" t="s">
        <v>35</v>
      </c>
      <c r="E110" s="27">
        <v>50</v>
      </c>
      <c r="F110" s="27">
        <v>2.125</v>
      </c>
      <c r="G110" s="27">
        <f t="shared" si="54"/>
        <v>52.125</v>
      </c>
      <c r="H110" s="27">
        <v>65</v>
      </c>
      <c r="I110" s="27">
        <f t="shared" si="55"/>
        <v>24.05769230769231</v>
      </c>
      <c r="J110" s="27">
        <v>95</v>
      </c>
      <c r="K110" s="27">
        <v>95</v>
      </c>
      <c r="L110" s="27">
        <f t="shared" si="56"/>
        <v>15</v>
      </c>
      <c r="M110" s="27">
        <v>0</v>
      </c>
      <c r="N110" s="27">
        <v>0</v>
      </c>
      <c r="O110" s="27">
        <v>0</v>
      </c>
      <c r="P110" s="27">
        <f t="shared" si="57"/>
        <v>0</v>
      </c>
      <c r="Q110" s="27">
        <v>4</v>
      </c>
      <c r="R110" s="27">
        <f t="shared" si="58"/>
        <v>0</v>
      </c>
      <c r="S110" s="27">
        <f t="shared" si="59"/>
        <v>15</v>
      </c>
      <c r="T110" s="27">
        <v>30</v>
      </c>
      <c r="U110" s="27">
        <v>0</v>
      </c>
      <c r="V110" s="27">
        <f t="shared" si="63"/>
        <v>30</v>
      </c>
      <c r="W110" s="27">
        <v>33.5</v>
      </c>
      <c r="X110" s="27">
        <f t="shared" si="60"/>
        <v>8.9552238805970159</v>
      </c>
      <c r="Y110" s="27">
        <f t="shared" si="61"/>
        <v>48.012916188289324</v>
      </c>
      <c r="Z110" s="5">
        <v>8</v>
      </c>
      <c r="AA110" s="5">
        <v>8</v>
      </c>
      <c r="AB110" s="9">
        <f t="shared" si="62"/>
        <v>1</v>
      </c>
      <c r="AC110" s="6"/>
    </row>
    <row r="111" spans="1:29">
      <c r="A111" s="8" t="s">
        <v>252</v>
      </c>
      <c r="B111" s="8" t="s">
        <v>253</v>
      </c>
      <c r="C111" s="5" t="s">
        <v>297</v>
      </c>
      <c r="D111" s="5" t="s">
        <v>35</v>
      </c>
      <c r="E111" s="27">
        <v>50</v>
      </c>
      <c r="F111" s="27">
        <v>10.875</v>
      </c>
      <c r="G111" s="27">
        <f t="shared" si="54"/>
        <v>60.875</v>
      </c>
      <c r="H111" s="27">
        <v>65</v>
      </c>
      <c r="I111" s="27">
        <f t="shared" si="55"/>
        <v>28.096153846153847</v>
      </c>
      <c r="J111" s="27">
        <v>95</v>
      </c>
      <c r="K111" s="27">
        <v>95</v>
      </c>
      <c r="L111" s="27">
        <f t="shared" si="56"/>
        <v>15</v>
      </c>
      <c r="M111" s="27">
        <v>1.25</v>
      </c>
      <c r="N111" s="27">
        <v>0</v>
      </c>
      <c r="O111" s="27">
        <v>0</v>
      </c>
      <c r="P111" s="27">
        <f t="shared" si="57"/>
        <v>1.25</v>
      </c>
      <c r="Q111" s="27">
        <v>4</v>
      </c>
      <c r="R111" s="27">
        <f t="shared" si="58"/>
        <v>14.0625</v>
      </c>
      <c r="S111" s="27">
        <f t="shared" si="59"/>
        <v>29.0625</v>
      </c>
      <c r="T111" s="27">
        <v>30</v>
      </c>
      <c r="U111" s="27">
        <v>3.5</v>
      </c>
      <c r="V111" s="27">
        <f t="shared" si="63"/>
        <v>33.5</v>
      </c>
      <c r="W111" s="27">
        <v>33.5</v>
      </c>
      <c r="X111" s="27">
        <f t="shared" si="60"/>
        <v>10</v>
      </c>
      <c r="Y111" s="27">
        <f t="shared" si="61"/>
        <v>67.15865384615384</v>
      </c>
      <c r="Z111" s="5">
        <v>5</v>
      </c>
      <c r="AA111" s="5">
        <v>8</v>
      </c>
      <c r="AB111" s="9">
        <f t="shared" si="62"/>
        <v>0.625</v>
      </c>
      <c r="AC111" s="6"/>
    </row>
    <row r="112" spans="1:29">
      <c r="A112" s="8" t="s">
        <v>254</v>
      </c>
      <c r="B112" s="8" t="s">
        <v>255</v>
      </c>
      <c r="C112" s="5" t="s">
        <v>297</v>
      </c>
      <c r="D112" s="5" t="s">
        <v>35</v>
      </c>
      <c r="E112" s="27">
        <v>50</v>
      </c>
      <c r="F112" s="27">
        <v>3.125</v>
      </c>
      <c r="G112" s="27">
        <f t="shared" si="54"/>
        <v>53.125</v>
      </c>
      <c r="H112" s="27">
        <v>65</v>
      </c>
      <c r="I112" s="27">
        <f t="shared" si="55"/>
        <v>24.51923076923077</v>
      </c>
      <c r="J112" s="27">
        <v>95</v>
      </c>
      <c r="K112" s="27">
        <v>95</v>
      </c>
      <c r="L112" s="27">
        <f t="shared" si="56"/>
        <v>15</v>
      </c>
      <c r="M112" s="27">
        <v>0</v>
      </c>
      <c r="N112" s="27">
        <v>0</v>
      </c>
      <c r="O112" s="27">
        <v>0</v>
      </c>
      <c r="P112" s="27">
        <f t="shared" si="57"/>
        <v>0</v>
      </c>
      <c r="Q112" s="27">
        <v>4</v>
      </c>
      <c r="R112" s="27">
        <f t="shared" si="58"/>
        <v>0</v>
      </c>
      <c r="S112" s="27">
        <f t="shared" si="59"/>
        <v>15</v>
      </c>
      <c r="T112" s="27">
        <v>30</v>
      </c>
      <c r="U112" s="27">
        <v>0</v>
      </c>
      <c r="V112" s="27">
        <f t="shared" si="63"/>
        <v>30</v>
      </c>
      <c r="W112" s="27">
        <v>33.5</v>
      </c>
      <c r="X112" s="27">
        <f t="shared" si="60"/>
        <v>8.9552238805970159</v>
      </c>
      <c r="Y112" s="27">
        <f t="shared" si="61"/>
        <v>48.474454649827791</v>
      </c>
      <c r="Z112" s="5">
        <v>7</v>
      </c>
      <c r="AA112" s="5">
        <v>8</v>
      </c>
      <c r="AB112" s="9">
        <f t="shared" si="62"/>
        <v>0.875</v>
      </c>
      <c r="AC112" s="6"/>
    </row>
    <row r="113" spans="1:29">
      <c r="A113" s="8" t="s">
        <v>256</v>
      </c>
      <c r="B113" s="8" t="s">
        <v>257</v>
      </c>
      <c r="C113" s="5" t="s">
        <v>297</v>
      </c>
      <c r="D113" s="5" t="s">
        <v>35</v>
      </c>
      <c r="E113" s="27">
        <v>50</v>
      </c>
      <c r="F113" s="27">
        <v>2.9375</v>
      </c>
      <c r="G113" s="27">
        <f t="shared" si="54"/>
        <v>52.9375</v>
      </c>
      <c r="H113" s="27">
        <v>65</v>
      </c>
      <c r="I113" s="27">
        <f t="shared" si="55"/>
        <v>24.432692307692307</v>
      </c>
      <c r="J113" s="27">
        <v>95</v>
      </c>
      <c r="K113" s="27">
        <v>95</v>
      </c>
      <c r="L113" s="27">
        <f t="shared" si="56"/>
        <v>15</v>
      </c>
      <c r="M113" s="27">
        <v>1.875</v>
      </c>
      <c r="N113" s="27">
        <v>0</v>
      </c>
      <c r="O113" s="27">
        <v>0</v>
      </c>
      <c r="P113" s="27">
        <f t="shared" si="57"/>
        <v>1.875</v>
      </c>
      <c r="Q113" s="27">
        <v>4</v>
      </c>
      <c r="R113" s="27">
        <f t="shared" si="58"/>
        <v>21.09375</v>
      </c>
      <c r="S113" s="27">
        <f t="shared" si="59"/>
        <v>36.09375</v>
      </c>
      <c r="T113" s="27">
        <v>30</v>
      </c>
      <c r="U113" s="27">
        <v>0</v>
      </c>
      <c r="V113" s="27">
        <f t="shared" si="63"/>
        <v>30</v>
      </c>
      <c r="W113" s="27">
        <v>33.5</v>
      </c>
      <c r="X113" s="27">
        <f t="shared" si="60"/>
        <v>8.9552238805970159</v>
      </c>
      <c r="Y113" s="27">
        <f t="shared" si="61"/>
        <v>69.481666188289324</v>
      </c>
      <c r="Z113" s="5">
        <v>4</v>
      </c>
      <c r="AA113" s="5">
        <v>8</v>
      </c>
      <c r="AB113" s="9">
        <f t="shared" si="62"/>
        <v>0.5</v>
      </c>
      <c r="AC113" s="6"/>
    </row>
    <row r="114" spans="1:29">
      <c r="A114" s="8" t="s">
        <v>258</v>
      </c>
      <c r="B114" s="8" t="s">
        <v>259</v>
      </c>
      <c r="C114" s="5" t="s">
        <v>297</v>
      </c>
      <c r="D114" s="5" t="s">
        <v>35</v>
      </c>
      <c r="E114" s="27">
        <v>50</v>
      </c>
      <c r="F114" s="27">
        <v>6.75</v>
      </c>
      <c r="G114" s="27">
        <f t="shared" si="54"/>
        <v>56.75</v>
      </c>
      <c r="H114" s="27">
        <v>65</v>
      </c>
      <c r="I114" s="27">
        <f t="shared" si="55"/>
        <v>26.192307692307693</v>
      </c>
      <c r="J114" s="27">
        <v>95</v>
      </c>
      <c r="K114" s="27">
        <v>95</v>
      </c>
      <c r="L114" s="27">
        <f t="shared" si="56"/>
        <v>15</v>
      </c>
      <c r="M114" s="27">
        <v>1.875</v>
      </c>
      <c r="N114" s="27">
        <v>0</v>
      </c>
      <c r="O114" s="27">
        <v>0</v>
      </c>
      <c r="P114" s="27">
        <f t="shared" si="57"/>
        <v>1.875</v>
      </c>
      <c r="Q114" s="27">
        <v>4</v>
      </c>
      <c r="R114" s="27">
        <f t="shared" si="58"/>
        <v>21.09375</v>
      </c>
      <c r="S114" s="27">
        <f t="shared" si="59"/>
        <v>36.09375</v>
      </c>
      <c r="T114" s="27">
        <v>30</v>
      </c>
      <c r="U114" s="27">
        <v>0</v>
      </c>
      <c r="V114" s="27">
        <f t="shared" si="63"/>
        <v>30</v>
      </c>
      <c r="W114" s="27">
        <v>33.5</v>
      </c>
      <c r="X114" s="27">
        <f t="shared" si="60"/>
        <v>8.9552238805970159</v>
      </c>
      <c r="Y114" s="27">
        <f t="shared" si="61"/>
        <v>71.241281572904711</v>
      </c>
      <c r="Z114" s="5">
        <v>3</v>
      </c>
      <c r="AA114" s="5">
        <v>8</v>
      </c>
      <c r="AB114" s="9">
        <f t="shared" si="62"/>
        <v>0.375</v>
      </c>
      <c r="AC114" s="6"/>
    </row>
    <row r="115" spans="1:29">
      <c r="A115" s="8" t="s">
        <v>260</v>
      </c>
      <c r="B115" s="8" t="s">
        <v>261</v>
      </c>
      <c r="C115" s="5" t="s">
        <v>297</v>
      </c>
      <c r="D115" s="5" t="s">
        <v>262</v>
      </c>
      <c r="E115" s="27">
        <v>50</v>
      </c>
      <c r="F115" s="27">
        <v>4.4000000000000004</v>
      </c>
      <c r="G115" s="27">
        <v>54.4</v>
      </c>
      <c r="H115" s="27">
        <v>54.4</v>
      </c>
      <c r="I115" s="27">
        <f>G115/H115*30</f>
        <v>30</v>
      </c>
      <c r="J115" s="27">
        <v>95</v>
      </c>
      <c r="K115" s="27">
        <v>95</v>
      </c>
      <c r="L115" s="27">
        <f>J115/K115*15</f>
        <v>15</v>
      </c>
      <c r="M115" s="27">
        <v>1.875</v>
      </c>
      <c r="N115" s="27">
        <v>0</v>
      </c>
      <c r="O115" s="27">
        <v>0</v>
      </c>
      <c r="P115" s="27">
        <f>M115+N115+O115</f>
        <v>1.875</v>
      </c>
      <c r="Q115" s="27">
        <v>8</v>
      </c>
      <c r="R115" s="27">
        <f>P115/Q115*45</f>
        <v>10.546875</v>
      </c>
      <c r="S115" s="27">
        <f>L115+P115</f>
        <v>16.875</v>
      </c>
      <c r="T115" s="27">
        <v>30</v>
      </c>
      <c r="U115" s="27">
        <v>0</v>
      </c>
      <c r="V115" s="27">
        <v>30</v>
      </c>
      <c r="W115" s="27">
        <v>31</v>
      </c>
      <c r="X115" s="27">
        <f>V115/W115*10</f>
        <v>9.67741935483871</v>
      </c>
      <c r="Y115" s="27">
        <f>I115+S115+X115</f>
        <v>56.552419354838712</v>
      </c>
      <c r="Z115" s="5">
        <v>5</v>
      </c>
      <c r="AA115" s="5">
        <v>5</v>
      </c>
      <c r="AB115" s="9">
        <f>Z115/AA115*100%</f>
        <v>1</v>
      </c>
      <c r="AC115" s="6"/>
    </row>
    <row r="116" spans="1:29">
      <c r="A116" s="8" t="s">
        <v>263</v>
      </c>
      <c r="B116" s="8" t="s">
        <v>264</v>
      </c>
      <c r="C116" s="5" t="s">
        <v>297</v>
      </c>
      <c r="D116" s="5" t="s">
        <v>262</v>
      </c>
      <c r="E116" s="27">
        <v>50</v>
      </c>
      <c r="F116" s="27">
        <v>4</v>
      </c>
      <c r="G116" s="27">
        <v>54</v>
      </c>
      <c r="H116" s="27">
        <v>54.4</v>
      </c>
      <c r="I116" s="27">
        <f>G116/H116*30</f>
        <v>29.779411764705884</v>
      </c>
      <c r="J116" s="27">
        <v>95</v>
      </c>
      <c r="K116" s="27">
        <v>95</v>
      </c>
      <c r="L116" s="27">
        <f>J116/K116*15</f>
        <v>15</v>
      </c>
      <c r="M116" s="27">
        <v>0</v>
      </c>
      <c r="N116" s="27">
        <v>4</v>
      </c>
      <c r="O116" s="27">
        <v>0</v>
      </c>
      <c r="P116" s="27">
        <f>M116+N116+O116</f>
        <v>4</v>
      </c>
      <c r="Q116" s="27">
        <v>8</v>
      </c>
      <c r="R116" s="27">
        <f>P116/Q116*45</f>
        <v>22.5</v>
      </c>
      <c r="S116" s="27">
        <f>L116+P116</f>
        <v>19</v>
      </c>
      <c r="T116" s="27">
        <v>30</v>
      </c>
      <c r="U116" s="27">
        <v>0</v>
      </c>
      <c r="V116" s="27">
        <v>30</v>
      </c>
      <c r="W116" s="27">
        <v>31</v>
      </c>
      <c r="X116" s="27">
        <f>V116/W116*10</f>
        <v>9.67741935483871</v>
      </c>
      <c r="Y116" s="27">
        <f>I116+S116+X116</f>
        <v>58.456831119544596</v>
      </c>
      <c r="Z116" s="5">
        <v>2</v>
      </c>
      <c r="AA116" s="5">
        <v>5</v>
      </c>
      <c r="AB116" s="9">
        <f>Z116/AA116*100%</f>
        <v>0.4</v>
      </c>
      <c r="AC116" s="6"/>
    </row>
    <row r="117" spans="1:29">
      <c r="A117" s="8" t="s">
        <v>265</v>
      </c>
      <c r="B117" s="8" t="s">
        <v>266</v>
      </c>
      <c r="C117" s="5" t="s">
        <v>297</v>
      </c>
      <c r="D117" s="5" t="s">
        <v>262</v>
      </c>
      <c r="E117" s="27">
        <v>50</v>
      </c>
      <c r="F117" s="27">
        <v>1</v>
      </c>
      <c r="G117" s="27">
        <v>51</v>
      </c>
      <c r="H117" s="27">
        <v>54.4</v>
      </c>
      <c r="I117" s="27">
        <f>G117/H117*30</f>
        <v>28.125</v>
      </c>
      <c r="J117" s="27">
        <v>95</v>
      </c>
      <c r="K117" s="27">
        <v>95</v>
      </c>
      <c r="L117" s="27">
        <f>J117/K117*15</f>
        <v>15</v>
      </c>
      <c r="M117" s="27">
        <v>0</v>
      </c>
      <c r="N117" s="27">
        <v>4</v>
      </c>
      <c r="O117" s="27">
        <v>0</v>
      </c>
      <c r="P117" s="27">
        <f>M117+N117+O117</f>
        <v>4</v>
      </c>
      <c r="Q117" s="27">
        <v>8</v>
      </c>
      <c r="R117" s="27">
        <f>P117/Q117*45</f>
        <v>22.5</v>
      </c>
      <c r="S117" s="27">
        <f>L117+P117</f>
        <v>19</v>
      </c>
      <c r="T117" s="27">
        <v>30</v>
      </c>
      <c r="U117" s="27">
        <v>1</v>
      </c>
      <c r="V117" s="27">
        <v>31</v>
      </c>
      <c r="W117" s="27">
        <v>31</v>
      </c>
      <c r="X117" s="27">
        <f>V117/W117*10</f>
        <v>10</v>
      </c>
      <c r="Y117" s="27">
        <f>I117+S117+X117</f>
        <v>57.125</v>
      </c>
      <c r="Z117" s="5">
        <v>4</v>
      </c>
      <c r="AA117" s="5">
        <v>5</v>
      </c>
      <c r="AB117" s="9">
        <f>Z117/AA117*100%</f>
        <v>0.8</v>
      </c>
      <c r="AC117" s="6"/>
    </row>
    <row r="118" spans="1:29">
      <c r="A118" s="8" t="s">
        <v>267</v>
      </c>
      <c r="B118" s="8" t="s">
        <v>268</v>
      </c>
      <c r="C118" s="5" t="s">
        <v>297</v>
      </c>
      <c r="D118" s="5" t="s">
        <v>262</v>
      </c>
      <c r="E118" s="27">
        <v>50</v>
      </c>
      <c r="F118" s="27">
        <v>4</v>
      </c>
      <c r="G118" s="27">
        <v>54</v>
      </c>
      <c r="H118" s="27">
        <v>54.4</v>
      </c>
      <c r="I118" s="27">
        <f>G118/H118*30</f>
        <v>29.779411764705884</v>
      </c>
      <c r="J118" s="27">
        <v>95</v>
      </c>
      <c r="K118" s="27">
        <v>95</v>
      </c>
      <c r="L118" s="27">
        <f>J118/K118*15</f>
        <v>15</v>
      </c>
      <c r="M118" s="27">
        <v>0</v>
      </c>
      <c r="N118" s="27">
        <v>4</v>
      </c>
      <c r="O118" s="27">
        <v>0</v>
      </c>
      <c r="P118" s="27">
        <f>M118+N118+O118</f>
        <v>4</v>
      </c>
      <c r="Q118" s="27">
        <v>8</v>
      </c>
      <c r="R118" s="27">
        <f>P118/Q118*45</f>
        <v>22.5</v>
      </c>
      <c r="S118" s="27">
        <f>L118+P118</f>
        <v>19</v>
      </c>
      <c r="T118" s="27">
        <v>30</v>
      </c>
      <c r="U118" s="27">
        <v>0</v>
      </c>
      <c r="V118" s="27">
        <v>30</v>
      </c>
      <c r="W118" s="27">
        <v>31</v>
      </c>
      <c r="X118" s="27">
        <f>V118/W118*10</f>
        <v>9.67741935483871</v>
      </c>
      <c r="Y118" s="27">
        <f>I118+S118+X118</f>
        <v>58.456831119544596</v>
      </c>
      <c r="Z118" s="5">
        <v>2</v>
      </c>
      <c r="AA118" s="5">
        <v>5</v>
      </c>
      <c r="AB118" s="9">
        <f>Z118/AA118*100%</f>
        <v>0.4</v>
      </c>
      <c r="AC118" s="6"/>
    </row>
    <row r="119" spans="1:29">
      <c r="A119" s="8" t="s">
        <v>269</v>
      </c>
      <c r="B119" s="8" t="s">
        <v>270</v>
      </c>
      <c r="C119" s="5" t="s">
        <v>297</v>
      </c>
      <c r="D119" s="5" t="s">
        <v>262</v>
      </c>
      <c r="E119" s="27">
        <v>50</v>
      </c>
      <c r="F119" s="27">
        <v>2</v>
      </c>
      <c r="G119" s="27">
        <v>52</v>
      </c>
      <c r="H119" s="27">
        <v>54.4</v>
      </c>
      <c r="I119" s="27">
        <f>G119/H119*30</f>
        <v>28.676470588235297</v>
      </c>
      <c r="J119" s="27">
        <v>95</v>
      </c>
      <c r="K119" s="27">
        <v>95</v>
      </c>
      <c r="L119" s="27">
        <f>J119/K119*15</f>
        <v>15</v>
      </c>
      <c r="M119" s="27">
        <v>0</v>
      </c>
      <c r="N119" s="27">
        <v>8</v>
      </c>
      <c r="O119" s="27">
        <v>0</v>
      </c>
      <c r="P119" s="27">
        <f>M119+N119+O119</f>
        <v>8</v>
      </c>
      <c r="Q119" s="27">
        <v>8</v>
      </c>
      <c r="R119" s="27">
        <f>P119/Q119*45</f>
        <v>45</v>
      </c>
      <c r="S119" s="27">
        <f>L119+P119</f>
        <v>23</v>
      </c>
      <c r="T119" s="27">
        <v>30</v>
      </c>
      <c r="U119" s="27">
        <v>0</v>
      </c>
      <c r="V119" s="27">
        <v>30</v>
      </c>
      <c r="W119" s="27">
        <v>31</v>
      </c>
      <c r="X119" s="27">
        <f>V119/W119*10</f>
        <v>9.67741935483871</v>
      </c>
      <c r="Y119" s="27">
        <f>I119+S119+X119</f>
        <v>61.353889943074009</v>
      </c>
      <c r="Z119" s="5">
        <v>1</v>
      </c>
      <c r="AA119" s="5">
        <v>5</v>
      </c>
      <c r="AB119" s="9">
        <f>Z119/AA119*100%</f>
        <v>0.2</v>
      </c>
      <c r="AC119" s="6"/>
    </row>
    <row r="120" spans="1:29">
      <c r="A120" s="8" t="s">
        <v>271</v>
      </c>
      <c r="B120" s="8" t="s">
        <v>1332</v>
      </c>
      <c r="C120" s="5" t="s">
        <v>297</v>
      </c>
      <c r="D120" s="5" t="s">
        <v>272</v>
      </c>
      <c r="E120" s="27">
        <v>50</v>
      </c>
      <c r="F120" s="27">
        <v>6</v>
      </c>
      <c r="G120" s="27">
        <v>56</v>
      </c>
      <c r="H120" s="27">
        <v>71.75</v>
      </c>
      <c r="I120" s="27">
        <v>23.41</v>
      </c>
      <c r="J120" s="27">
        <v>91.7</v>
      </c>
      <c r="K120" s="27">
        <v>95</v>
      </c>
      <c r="L120" s="27">
        <v>14.48</v>
      </c>
      <c r="M120" s="27">
        <v>3.125</v>
      </c>
      <c r="N120" s="27">
        <v>0</v>
      </c>
      <c r="O120" s="27">
        <v>0</v>
      </c>
      <c r="P120" s="27">
        <v>3.125</v>
      </c>
      <c r="Q120" s="27">
        <v>25.875</v>
      </c>
      <c r="R120" s="27">
        <v>5.43</v>
      </c>
      <c r="S120" s="27">
        <f t="shared" ref="S120:S126" si="64">SUM(L120,R120)</f>
        <v>19.91</v>
      </c>
      <c r="T120" s="27">
        <v>30</v>
      </c>
      <c r="U120" s="27">
        <v>10</v>
      </c>
      <c r="V120" s="27">
        <v>40</v>
      </c>
      <c r="W120" s="27">
        <v>40</v>
      </c>
      <c r="X120" s="27">
        <v>10</v>
      </c>
      <c r="Y120" s="27">
        <f t="shared" ref="Y120:Y126" si="65">SUM(I120,S120,X120)</f>
        <v>53.32</v>
      </c>
      <c r="Z120" s="5">
        <v>4</v>
      </c>
      <c r="AA120" s="5">
        <v>7</v>
      </c>
      <c r="AB120" s="9">
        <v>5.7142857142857143E-3</v>
      </c>
      <c r="AC120" s="6"/>
    </row>
    <row r="121" spans="1:29">
      <c r="A121" s="8" t="s">
        <v>273</v>
      </c>
      <c r="B121" s="8" t="s">
        <v>1333</v>
      </c>
      <c r="C121" s="5" t="s">
        <v>297</v>
      </c>
      <c r="D121" s="5" t="s">
        <v>272</v>
      </c>
      <c r="E121" s="27">
        <v>50</v>
      </c>
      <c r="F121" s="27">
        <v>2</v>
      </c>
      <c r="G121" s="27">
        <v>52</v>
      </c>
      <c r="H121" s="27">
        <v>71.75</v>
      </c>
      <c r="I121" s="27">
        <v>21.74</v>
      </c>
      <c r="J121" s="27">
        <v>91.7</v>
      </c>
      <c r="K121" s="27">
        <v>95</v>
      </c>
      <c r="L121" s="27">
        <v>14.48</v>
      </c>
      <c r="M121" s="27">
        <v>0</v>
      </c>
      <c r="N121" s="27">
        <v>0</v>
      </c>
      <c r="O121" s="27">
        <v>0</v>
      </c>
      <c r="P121" s="27">
        <v>0</v>
      </c>
      <c r="Q121" s="27">
        <v>25.875</v>
      </c>
      <c r="R121" s="27">
        <v>0</v>
      </c>
      <c r="S121" s="27">
        <f t="shared" si="64"/>
        <v>14.48</v>
      </c>
      <c r="T121" s="27">
        <v>30</v>
      </c>
      <c r="U121" s="27">
        <v>0</v>
      </c>
      <c r="V121" s="27">
        <v>30</v>
      </c>
      <c r="W121" s="27">
        <v>40</v>
      </c>
      <c r="X121" s="27">
        <v>7.5</v>
      </c>
      <c r="Y121" s="27">
        <f t="shared" si="65"/>
        <v>43.72</v>
      </c>
      <c r="Z121" s="5">
        <v>7</v>
      </c>
      <c r="AA121" s="5">
        <v>7</v>
      </c>
      <c r="AB121" s="9">
        <v>0.01</v>
      </c>
      <c r="AC121" s="6"/>
    </row>
    <row r="122" spans="1:29">
      <c r="A122" s="8" t="s">
        <v>274</v>
      </c>
      <c r="B122" s="8" t="s">
        <v>1338</v>
      </c>
      <c r="C122" s="5" t="s">
        <v>297</v>
      </c>
      <c r="D122" s="5" t="s">
        <v>272</v>
      </c>
      <c r="E122" s="27">
        <v>50</v>
      </c>
      <c r="F122" s="27">
        <v>2.75</v>
      </c>
      <c r="G122" s="27">
        <v>52.75</v>
      </c>
      <c r="H122" s="27">
        <v>71.75</v>
      </c>
      <c r="I122" s="27">
        <v>22.06</v>
      </c>
      <c r="J122" s="27">
        <v>91.7</v>
      </c>
      <c r="K122" s="27">
        <v>95</v>
      </c>
      <c r="L122" s="27">
        <v>14.48</v>
      </c>
      <c r="M122" s="27">
        <v>0.625</v>
      </c>
      <c r="N122" s="27">
        <v>0</v>
      </c>
      <c r="O122" s="27">
        <v>0</v>
      </c>
      <c r="P122" s="27">
        <v>0.625</v>
      </c>
      <c r="Q122" s="27">
        <v>25.875</v>
      </c>
      <c r="R122" s="27">
        <v>1.0900000000000001</v>
      </c>
      <c r="S122" s="27">
        <f t="shared" si="64"/>
        <v>15.57</v>
      </c>
      <c r="T122" s="27">
        <v>30</v>
      </c>
      <c r="U122" s="27">
        <v>0.5</v>
      </c>
      <c r="V122" s="27">
        <v>30.5</v>
      </c>
      <c r="W122" s="27">
        <v>40</v>
      </c>
      <c r="X122" s="27">
        <v>7.63</v>
      </c>
      <c r="Y122" s="27">
        <f t="shared" si="65"/>
        <v>45.26</v>
      </c>
      <c r="Z122" s="5">
        <v>6</v>
      </c>
      <c r="AA122" s="5">
        <v>7</v>
      </c>
      <c r="AB122" s="9">
        <v>8.5714285714285701E-3</v>
      </c>
      <c r="AC122" s="6"/>
    </row>
    <row r="123" spans="1:29">
      <c r="A123" s="8" t="s">
        <v>275</v>
      </c>
      <c r="B123" s="8" t="s">
        <v>1337</v>
      </c>
      <c r="C123" s="5" t="s">
        <v>297</v>
      </c>
      <c r="D123" s="5" t="s">
        <v>272</v>
      </c>
      <c r="E123" s="27">
        <v>50</v>
      </c>
      <c r="F123" s="27">
        <v>3.25</v>
      </c>
      <c r="G123" s="27">
        <v>53.25</v>
      </c>
      <c r="H123" s="27">
        <v>71.75</v>
      </c>
      <c r="I123" s="27">
        <v>22.26</v>
      </c>
      <c r="J123" s="27">
        <v>95</v>
      </c>
      <c r="K123" s="27">
        <v>95</v>
      </c>
      <c r="L123" s="27">
        <v>15</v>
      </c>
      <c r="M123" s="27">
        <v>0.625</v>
      </c>
      <c r="N123" s="27">
        <v>0</v>
      </c>
      <c r="O123" s="27">
        <v>0</v>
      </c>
      <c r="P123" s="27">
        <v>0.625</v>
      </c>
      <c r="Q123" s="27">
        <v>25.875</v>
      </c>
      <c r="R123" s="27">
        <v>1.0900000000000001</v>
      </c>
      <c r="S123" s="27">
        <f t="shared" si="64"/>
        <v>16.09</v>
      </c>
      <c r="T123" s="27">
        <v>30</v>
      </c>
      <c r="U123" s="27">
        <v>0</v>
      </c>
      <c r="V123" s="27">
        <v>30</v>
      </c>
      <c r="W123" s="27">
        <v>40</v>
      </c>
      <c r="X123" s="27">
        <v>7.5</v>
      </c>
      <c r="Y123" s="27">
        <f t="shared" si="65"/>
        <v>45.85</v>
      </c>
      <c r="Z123" s="5">
        <v>5</v>
      </c>
      <c r="AA123" s="5">
        <v>7</v>
      </c>
      <c r="AB123" s="9">
        <v>7.1428571428571426E-3</v>
      </c>
      <c r="AC123" s="6"/>
    </row>
    <row r="124" spans="1:29">
      <c r="A124" s="8" t="s">
        <v>276</v>
      </c>
      <c r="B124" s="8" t="s">
        <v>1336</v>
      </c>
      <c r="C124" s="5" t="s">
        <v>297</v>
      </c>
      <c r="D124" s="5" t="s">
        <v>272</v>
      </c>
      <c r="E124" s="27">
        <v>50</v>
      </c>
      <c r="F124" s="27">
        <v>8.9124999999999996</v>
      </c>
      <c r="G124" s="27">
        <v>58.912999999999997</v>
      </c>
      <c r="H124" s="27">
        <v>71.75</v>
      </c>
      <c r="I124" s="27">
        <v>24.63</v>
      </c>
      <c r="J124" s="27">
        <v>91.7</v>
      </c>
      <c r="K124" s="27">
        <v>95</v>
      </c>
      <c r="L124" s="27">
        <v>14.48</v>
      </c>
      <c r="M124" s="27">
        <v>1.875</v>
      </c>
      <c r="N124" s="27">
        <v>24</v>
      </c>
      <c r="O124" s="27">
        <v>0</v>
      </c>
      <c r="P124" s="27">
        <v>25.875</v>
      </c>
      <c r="Q124" s="27">
        <v>25.875</v>
      </c>
      <c r="R124" s="27">
        <v>45</v>
      </c>
      <c r="S124" s="27">
        <f t="shared" si="64"/>
        <v>59.480000000000004</v>
      </c>
      <c r="T124" s="27">
        <v>30</v>
      </c>
      <c r="U124" s="27">
        <v>2</v>
      </c>
      <c r="V124" s="27">
        <v>32</v>
      </c>
      <c r="W124" s="27">
        <v>40</v>
      </c>
      <c r="X124" s="27">
        <v>8</v>
      </c>
      <c r="Y124" s="27">
        <f t="shared" si="65"/>
        <v>92.11</v>
      </c>
      <c r="Z124" s="5">
        <v>1</v>
      </c>
      <c r="AA124" s="5">
        <v>7</v>
      </c>
      <c r="AB124" s="9">
        <v>1.4285714285714286E-3</v>
      </c>
      <c r="AC124" s="6"/>
    </row>
    <row r="125" spans="1:29">
      <c r="A125" s="8" t="s">
        <v>277</v>
      </c>
      <c r="B125" s="8" t="s">
        <v>1335</v>
      </c>
      <c r="C125" s="5" t="s">
        <v>297</v>
      </c>
      <c r="D125" s="5" t="s">
        <v>272</v>
      </c>
      <c r="E125" s="27">
        <v>50</v>
      </c>
      <c r="F125" s="27">
        <v>21.75</v>
      </c>
      <c r="G125" s="27">
        <v>71.75</v>
      </c>
      <c r="H125" s="27">
        <v>71.75</v>
      </c>
      <c r="I125" s="27">
        <v>30</v>
      </c>
      <c r="J125" s="27">
        <v>95</v>
      </c>
      <c r="K125" s="27">
        <v>95</v>
      </c>
      <c r="L125" s="27">
        <v>15</v>
      </c>
      <c r="M125" s="27">
        <v>13.125</v>
      </c>
      <c r="N125" s="27">
        <v>4</v>
      </c>
      <c r="O125" s="27">
        <v>0</v>
      </c>
      <c r="P125" s="27">
        <v>17.125</v>
      </c>
      <c r="Q125" s="27">
        <v>25.875</v>
      </c>
      <c r="R125" s="27">
        <v>29.79</v>
      </c>
      <c r="S125" s="27">
        <f t="shared" si="64"/>
        <v>44.79</v>
      </c>
      <c r="T125" s="27">
        <v>30</v>
      </c>
      <c r="U125" s="27">
        <v>0</v>
      </c>
      <c r="V125" s="27">
        <v>30</v>
      </c>
      <c r="W125" s="27">
        <v>40</v>
      </c>
      <c r="X125" s="27">
        <v>7.5</v>
      </c>
      <c r="Y125" s="27">
        <f t="shared" si="65"/>
        <v>82.289999999999992</v>
      </c>
      <c r="Z125" s="5">
        <v>2</v>
      </c>
      <c r="AA125" s="5">
        <v>7</v>
      </c>
      <c r="AB125" s="9">
        <v>2.8571428571428571E-3</v>
      </c>
      <c r="AC125" s="6"/>
    </row>
    <row r="126" spans="1:29">
      <c r="A126" s="8" t="s">
        <v>278</v>
      </c>
      <c r="B126" s="8" t="s">
        <v>1334</v>
      </c>
      <c r="C126" s="5" t="s">
        <v>297</v>
      </c>
      <c r="D126" s="5" t="s">
        <v>272</v>
      </c>
      <c r="E126" s="27">
        <v>50</v>
      </c>
      <c r="F126" s="27">
        <v>19.75</v>
      </c>
      <c r="G126" s="27">
        <v>69.75</v>
      </c>
      <c r="H126" s="27">
        <v>71.75</v>
      </c>
      <c r="I126" s="27">
        <v>29.16</v>
      </c>
      <c r="J126" s="27">
        <v>91.7</v>
      </c>
      <c r="K126" s="27">
        <v>95</v>
      </c>
      <c r="L126" s="27">
        <v>14.48</v>
      </c>
      <c r="M126" s="27">
        <v>3.125</v>
      </c>
      <c r="N126" s="27">
        <v>0</v>
      </c>
      <c r="O126" s="27">
        <v>0</v>
      </c>
      <c r="P126" s="27">
        <v>3.125</v>
      </c>
      <c r="Q126" s="27">
        <v>25.875</v>
      </c>
      <c r="R126" s="27">
        <v>5.43</v>
      </c>
      <c r="S126" s="27">
        <f t="shared" si="64"/>
        <v>19.91</v>
      </c>
      <c r="T126" s="27">
        <v>30</v>
      </c>
      <c r="U126" s="27">
        <v>0.5</v>
      </c>
      <c r="V126" s="27">
        <v>30.5</v>
      </c>
      <c r="W126" s="27">
        <v>40</v>
      </c>
      <c r="X126" s="27">
        <v>7.63</v>
      </c>
      <c r="Y126" s="27">
        <f t="shared" si="65"/>
        <v>56.7</v>
      </c>
      <c r="Z126" s="5">
        <v>3</v>
      </c>
      <c r="AA126" s="5">
        <v>7</v>
      </c>
      <c r="AB126" s="9">
        <v>4.2857142857142851E-3</v>
      </c>
      <c r="AC126" s="6"/>
    </row>
    <row r="127" spans="1:29">
      <c r="A127" s="8" t="s">
        <v>279</v>
      </c>
      <c r="B127" s="8" t="s">
        <v>280</v>
      </c>
      <c r="C127" s="5" t="s">
        <v>297</v>
      </c>
      <c r="D127" s="5" t="s">
        <v>281</v>
      </c>
      <c r="E127" s="27">
        <v>50</v>
      </c>
      <c r="F127" s="27">
        <v>0.5</v>
      </c>
      <c r="G127" s="27">
        <f t="shared" ref="G127:G133" si="66">E127+F127</f>
        <v>50.5</v>
      </c>
      <c r="H127" s="27">
        <v>65.375</v>
      </c>
      <c r="I127" s="27">
        <f t="shared" ref="I127:I133" si="67">G127/H127*30</f>
        <v>23.173996175908222</v>
      </c>
      <c r="J127" s="27">
        <v>76</v>
      </c>
      <c r="K127" s="27">
        <v>88</v>
      </c>
      <c r="L127" s="27">
        <f t="shared" ref="L127:L133" si="68">J127/K127*15</f>
        <v>12.954545454545455</v>
      </c>
      <c r="M127" s="27">
        <v>0</v>
      </c>
      <c r="N127" s="27">
        <v>20</v>
      </c>
      <c r="O127" s="27">
        <v>0.5</v>
      </c>
      <c r="P127" s="27">
        <f t="shared" ref="P127:P133" si="69">M127+N127+O127</f>
        <v>20.5</v>
      </c>
      <c r="Q127" s="27">
        <v>63.125</v>
      </c>
      <c r="R127" s="27">
        <f t="shared" ref="R127:R133" si="70">P127/Q127*45</f>
        <v>14.613861386138614</v>
      </c>
      <c r="S127" s="27">
        <f t="shared" ref="S127:S133" si="71">L127+R127</f>
        <v>27.568406840684069</v>
      </c>
      <c r="T127" s="27">
        <v>30</v>
      </c>
      <c r="U127" s="27">
        <v>0</v>
      </c>
      <c r="V127" s="27">
        <f t="shared" ref="V127:V133" si="72">T127+U127</f>
        <v>30</v>
      </c>
      <c r="W127" s="27">
        <v>33</v>
      </c>
      <c r="X127" s="27">
        <f t="shared" ref="X127:X133" si="73">V127/W127*10</f>
        <v>9.0909090909090899</v>
      </c>
      <c r="Y127" s="27">
        <f t="shared" ref="Y127:Y133" si="74">I127+S127+X127</f>
        <v>59.833312107501385</v>
      </c>
      <c r="Z127" s="5">
        <v>4</v>
      </c>
      <c r="AA127" s="5">
        <v>7</v>
      </c>
      <c r="AB127" s="9">
        <f t="shared" ref="AB127:AB133" si="75">Z127/AA127*100%</f>
        <v>0.5714285714285714</v>
      </c>
      <c r="AC127" s="6"/>
    </row>
    <row r="128" spans="1:29">
      <c r="A128" s="8" t="s">
        <v>282</v>
      </c>
      <c r="B128" s="8" t="s">
        <v>283</v>
      </c>
      <c r="C128" s="5" t="s">
        <v>297</v>
      </c>
      <c r="D128" s="5" t="s">
        <v>284</v>
      </c>
      <c r="E128" s="27">
        <v>50</v>
      </c>
      <c r="F128" s="27">
        <v>15.375</v>
      </c>
      <c r="G128" s="27">
        <f t="shared" si="66"/>
        <v>65.375</v>
      </c>
      <c r="H128" s="27">
        <v>65.375</v>
      </c>
      <c r="I128" s="27">
        <f t="shared" si="67"/>
        <v>30</v>
      </c>
      <c r="J128" s="27">
        <v>80</v>
      </c>
      <c r="K128" s="27">
        <v>88</v>
      </c>
      <c r="L128" s="27">
        <f t="shared" si="68"/>
        <v>13.636363636363637</v>
      </c>
      <c r="M128" s="27">
        <v>0</v>
      </c>
      <c r="N128" s="27">
        <v>0</v>
      </c>
      <c r="O128" s="27">
        <v>0</v>
      </c>
      <c r="P128" s="27">
        <f t="shared" si="69"/>
        <v>0</v>
      </c>
      <c r="Q128" s="27">
        <v>63.125</v>
      </c>
      <c r="R128" s="27">
        <f t="shared" si="70"/>
        <v>0</v>
      </c>
      <c r="S128" s="27">
        <f t="shared" si="71"/>
        <v>13.636363636363637</v>
      </c>
      <c r="T128" s="27">
        <v>30</v>
      </c>
      <c r="U128" s="27">
        <v>1</v>
      </c>
      <c r="V128" s="27">
        <f t="shared" si="72"/>
        <v>31</v>
      </c>
      <c r="W128" s="27">
        <v>33</v>
      </c>
      <c r="X128" s="27">
        <f t="shared" si="73"/>
        <v>9.3939393939393945</v>
      </c>
      <c r="Y128" s="27">
        <f t="shared" si="74"/>
        <v>53.030303030303031</v>
      </c>
      <c r="Z128" s="5">
        <v>5</v>
      </c>
      <c r="AA128" s="5">
        <v>7</v>
      </c>
      <c r="AB128" s="9">
        <f t="shared" si="75"/>
        <v>0.7142857142857143</v>
      </c>
      <c r="AC128" s="6"/>
    </row>
    <row r="129" spans="1:29">
      <c r="A129" s="8" t="s">
        <v>285</v>
      </c>
      <c r="B129" s="8" t="s">
        <v>286</v>
      </c>
      <c r="C129" s="5" t="s">
        <v>297</v>
      </c>
      <c r="D129" s="5" t="s">
        <v>284</v>
      </c>
      <c r="E129" s="27">
        <v>50</v>
      </c>
      <c r="F129" s="27">
        <v>2.5</v>
      </c>
      <c r="G129" s="27">
        <f t="shared" si="66"/>
        <v>52.5</v>
      </c>
      <c r="H129" s="27">
        <v>65.375</v>
      </c>
      <c r="I129" s="27">
        <f t="shared" si="67"/>
        <v>24.091778202676863</v>
      </c>
      <c r="J129" s="27">
        <v>86</v>
      </c>
      <c r="K129" s="27">
        <v>88</v>
      </c>
      <c r="L129" s="27">
        <f t="shared" si="68"/>
        <v>14.65909090909091</v>
      </c>
      <c r="M129" s="27">
        <v>3.125</v>
      </c>
      <c r="N129" s="27">
        <v>60</v>
      </c>
      <c r="O129" s="27">
        <v>0</v>
      </c>
      <c r="P129" s="27">
        <f t="shared" si="69"/>
        <v>63.125</v>
      </c>
      <c r="Q129" s="27">
        <v>63.125</v>
      </c>
      <c r="R129" s="27">
        <f t="shared" si="70"/>
        <v>45</v>
      </c>
      <c r="S129" s="27">
        <f t="shared" si="71"/>
        <v>59.659090909090907</v>
      </c>
      <c r="T129" s="27">
        <v>30</v>
      </c>
      <c r="U129" s="27">
        <v>0</v>
      </c>
      <c r="V129" s="27">
        <f t="shared" si="72"/>
        <v>30</v>
      </c>
      <c r="W129" s="27">
        <v>33</v>
      </c>
      <c r="X129" s="27">
        <f t="shared" si="73"/>
        <v>9.0909090909090899</v>
      </c>
      <c r="Y129" s="27">
        <f t="shared" si="74"/>
        <v>92.841778202676863</v>
      </c>
      <c r="Z129" s="5">
        <v>1</v>
      </c>
      <c r="AA129" s="5">
        <v>7</v>
      </c>
      <c r="AB129" s="9">
        <f t="shared" si="75"/>
        <v>0.14285714285714285</v>
      </c>
      <c r="AC129" s="6"/>
    </row>
    <row r="130" spans="1:29">
      <c r="A130" s="8" t="s">
        <v>287</v>
      </c>
      <c r="B130" s="8" t="s">
        <v>288</v>
      </c>
      <c r="C130" s="5" t="s">
        <v>297</v>
      </c>
      <c r="D130" s="5" t="s">
        <v>284</v>
      </c>
      <c r="E130" s="27">
        <v>50</v>
      </c>
      <c r="F130" s="27">
        <v>4.125</v>
      </c>
      <c r="G130" s="27">
        <f t="shared" si="66"/>
        <v>54.125</v>
      </c>
      <c r="H130" s="27">
        <v>65.375</v>
      </c>
      <c r="I130" s="27">
        <f t="shared" si="67"/>
        <v>24.837476099426386</v>
      </c>
      <c r="J130" s="27">
        <v>75</v>
      </c>
      <c r="K130" s="27">
        <v>88</v>
      </c>
      <c r="L130" s="27">
        <f t="shared" si="68"/>
        <v>12.78409090909091</v>
      </c>
      <c r="M130" s="27">
        <v>0</v>
      </c>
      <c r="N130" s="27">
        <v>0</v>
      </c>
      <c r="O130" s="27">
        <v>0</v>
      </c>
      <c r="P130" s="27">
        <f t="shared" si="69"/>
        <v>0</v>
      </c>
      <c r="Q130" s="27">
        <v>63.125</v>
      </c>
      <c r="R130" s="27">
        <f t="shared" si="70"/>
        <v>0</v>
      </c>
      <c r="S130" s="27">
        <f t="shared" si="71"/>
        <v>12.78409090909091</v>
      </c>
      <c r="T130" s="27">
        <v>30</v>
      </c>
      <c r="U130" s="27">
        <v>0</v>
      </c>
      <c r="V130" s="27">
        <f t="shared" si="72"/>
        <v>30</v>
      </c>
      <c r="W130" s="27">
        <v>33</v>
      </c>
      <c r="X130" s="27">
        <f t="shared" si="73"/>
        <v>9.0909090909090899</v>
      </c>
      <c r="Y130" s="27">
        <f t="shared" si="74"/>
        <v>46.712476099426382</v>
      </c>
      <c r="Z130" s="5">
        <v>7</v>
      </c>
      <c r="AA130" s="5">
        <v>7</v>
      </c>
      <c r="AB130" s="9">
        <f t="shared" si="75"/>
        <v>1</v>
      </c>
      <c r="AC130" s="6"/>
    </row>
    <row r="131" spans="1:29">
      <c r="A131" s="8" t="s">
        <v>289</v>
      </c>
      <c r="B131" s="8" t="s">
        <v>290</v>
      </c>
      <c r="C131" s="5" t="s">
        <v>297</v>
      </c>
      <c r="D131" s="5" t="s">
        <v>284</v>
      </c>
      <c r="E131" s="27">
        <v>50</v>
      </c>
      <c r="F131" s="27">
        <v>7</v>
      </c>
      <c r="G131" s="27">
        <f t="shared" si="66"/>
        <v>57</v>
      </c>
      <c r="H131" s="27">
        <v>65.375</v>
      </c>
      <c r="I131" s="27">
        <f t="shared" si="67"/>
        <v>26.156787762906312</v>
      </c>
      <c r="J131" s="27">
        <v>80</v>
      </c>
      <c r="K131" s="27">
        <v>88</v>
      </c>
      <c r="L131" s="27">
        <f t="shared" si="68"/>
        <v>13.636363636363637</v>
      </c>
      <c r="M131" s="27">
        <v>1.875</v>
      </c>
      <c r="N131" s="27">
        <v>0</v>
      </c>
      <c r="O131" s="27">
        <v>0</v>
      </c>
      <c r="P131" s="27">
        <f t="shared" si="69"/>
        <v>1.875</v>
      </c>
      <c r="Q131" s="27">
        <v>63.125</v>
      </c>
      <c r="R131" s="27">
        <f t="shared" si="70"/>
        <v>1.3366336633663365</v>
      </c>
      <c r="S131" s="27">
        <f t="shared" si="71"/>
        <v>14.972997299729974</v>
      </c>
      <c r="T131" s="27">
        <v>30</v>
      </c>
      <c r="U131" s="27">
        <v>0</v>
      </c>
      <c r="V131" s="27">
        <f t="shared" si="72"/>
        <v>30</v>
      </c>
      <c r="W131" s="27">
        <v>33</v>
      </c>
      <c r="X131" s="27">
        <f t="shared" si="73"/>
        <v>9.0909090909090899</v>
      </c>
      <c r="Y131" s="27">
        <f t="shared" si="74"/>
        <v>50.220694153545381</v>
      </c>
      <c r="Z131" s="5">
        <v>6</v>
      </c>
      <c r="AA131" s="5">
        <v>7</v>
      </c>
      <c r="AB131" s="9">
        <f t="shared" si="75"/>
        <v>0.8571428571428571</v>
      </c>
      <c r="AC131" s="6"/>
    </row>
    <row r="132" spans="1:29">
      <c r="A132" s="8" t="s">
        <v>291</v>
      </c>
      <c r="B132" s="8" t="s">
        <v>292</v>
      </c>
      <c r="C132" s="5" t="s">
        <v>297</v>
      </c>
      <c r="D132" s="5" t="s">
        <v>284</v>
      </c>
      <c r="E132" s="27">
        <v>50</v>
      </c>
      <c r="F132" s="27">
        <v>5.25</v>
      </c>
      <c r="G132" s="27">
        <f t="shared" si="66"/>
        <v>55.25</v>
      </c>
      <c r="H132" s="27">
        <v>65.375</v>
      </c>
      <c r="I132" s="27">
        <f t="shared" si="67"/>
        <v>25.35372848948375</v>
      </c>
      <c r="J132" s="27">
        <v>88</v>
      </c>
      <c r="K132" s="27">
        <v>88</v>
      </c>
      <c r="L132" s="27">
        <f t="shared" si="68"/>
        <v>15</v>
      </c>
      <c r="M132" s="27">
        <v>7.5</v>
      </c>
      <c r="N132" s="27">
        <v>19</v>
      </c>
      <c r="O132" s="27">
        <v>0</v>
      </c>
      <c r="P132" s="27">
        <f t="shared" si="69"/>
        <v>26.5</v>
      </c>
      <c r="Q132" s="27">
        <v>63.125</v>
      </c>
      <c r="R132" s="27">
        <f t="shared" si="70"/>
        <v>18.89108910891089</v>
      </c>
      <c r="S132" s="27">
        <f t="shared" si="71"/>
        <v>33.89108910891089</v>
      </c>
      <c r="T132" s="27">
        <v>30</v>
      </c>
      <c r="U132" s="27">
        <v>0</v>
      </c>
      <c r="V132" s="27">
        <f t="shared" si="72"/>
        <v>30</v>
      </c>
      <c r="W132" s="27">
        <v>33</v>
      </c>
      <c r="X132" s="27">
        <f t="shared" si="73"/>
        <v>9.0909090909090899</v>
      </c>
      <c r="Y132" s="27">
        <f t="shared" si="74"/>
        <v>68.335726689303726</v>
      </c>
      <c r="Z132" s="5">
        <v>3</v>
      </c>
      <c r="AA132" s="5">
        <v>7</v>
      </c>
      <c r="AB132" s="9">
        <f t="shared" si="75"/>
        <v>0.42857142857142855</v>
      </c>
      <c r="AC132" s="6"/>
    </row>
    <row r="133" spans="1:29">
      <c r="A133" s="8" t="s">
        <v>293</v>
      </c>
      <c r="B133" s="8" t="s">
        <v>294</v>
      </c>
      <c r="C133" s="5" t="s">
        <v>297</v>
      </c>
      <c r="D133" s="5" t="s">
        <v>284</v>
      </c>
      <c r="E133" s="27">
        <v>50</v>
      </c>
      <c r="F133" s="27">
        <v>7.625</v>
      </c>
      <c r="G133" s="27">
        <f t="shared" si="66"/>
        <v>57.625</v>
      </c>
      <c r="H133" s="27">
        <v>65.375</v>
      </c>
      <c r="I133" s="27">
        <f t="shared" si="67"/>
        <v>26.443594646271514</v>
      </c>
      <c r="J133" s="27">
        <v>80</v>
      </c>
      <c r="K133" s="27">
        <v>88</v>
      </c>
      <c r="L133" s="27">
        <f t="shared" si="68"/>
        <v>13.636363636363637</v>
      </c>
      <c r="M133" s="27">
        <v>13.125</v>
      </c>
      <c r="N133" s="27">
        <v>14</v>
      </c>
      <c r="O133" s="27">
        <v>5</v>
      </c>
      <c r="P133" s="27">
        <f t="shared" si="69"/>
        <v>32.125</v>
      </c>
      <c r="Q133" s="27">
        <v>63.125</v>
      </c>
      <c r="R133" s="27">
        <f t="shared" si="70"/>
        <v>22.900990099009903</v>
      </c>
      <c r="S133" s="27">
        <f t="shared" si="71"/>
        <v>36.537353735373543</v>
      </c>
      <c r="T133" s="27">
        <v>30</v>
      </c>
      <c r="U133" s="27">
        <v>3</v>
      </c>
      <c r="V133" s="27">
        <f t="shared" si="72"/>
        <v>33</v>
      </c>
      <c r="W133" s="27">
        <v>33</v>
      </c>
      <c r="X133" s="27">
        <f t="shared" si="73"/>
        <v>10</v>
      </c>
      <c r="Y133" s="27">
        <f t="shared" si="74"/>
        <v>72.980948381645049</v>
      </c>
      <c r="Z133" s="5">
        <v>2</v>
      </c>
      <c r="AA133" s="5">
        <v>7</v>
      </c>
      <c r="AB133" s="9">
        <f t="shared" si="75"/>
        <v>0.2857142857142857</v>
      </c>
      <c r="AC133" s="6"/>
    </row>
    <row r="134" spans="1:29">
      <c r="A134" s="8" t="s">
        <v>295</v>
      </c>
      <c r="B134" s="8" t="s">
        <v>296</v>
      </c>
      <c r="C134" s="5" t="s">
        <v>297</v>
      </c>
      <c r="D134" s="5" t="s">
        <v>182</v>
      </c>
      <c r="E134" s="27">
        <v>50</v>
      </c>
      <c r="F134" s="27">
        <v>3.5</v>
      </c>
      <c r="G134" s="27">
        <v>53.5</v>
      </c>
      <c r="H134" s="27">
        <v>71.375</v>
      </c>
      <c r="I134" s="27">
        <v>22.486865148861646</v>
      </c>
      <c r="J134" s="27">
        <v>91.7</v>
      </c>
      <c r="K134" s="27">
        <v>95</v>
      </c>
      <c r="L134" s="27">
        <v>14.478947368421052</v>
      </c>
      <c r="M134" s="27">
        <v>0.625</v>
      </c>
      <c r="N134" s="27">
        <v>20</v>
      </c>
      <c r="O134" s="27">
        <v>0</v>
      </c>
      <c r="P134" s="27">
        <v>20.625</v>
      </c>
      <c r="Q134" s="27">
        <v>64.375</v>
      </c>
      <c r="R134" s="27">
        <v>14.41747572815534</v>
      </c>
      <c r="S134" s="27">
        <v>28.896423096576392</v>
      </c>
      <c r="T134" s="27">
        <v>30</v>
      </c>
      <c r="U134" s="27">
        <v>0</v>
      </c>
      <c r="V134" s="27">
        <v>30</v>
      </c>
      <c r="W134" s="27">
        <v>40</v>
      </c>
      <c r="X134" s="27">
        <v>7.5</v>
      </c>
      <c r="Y134" s="27">
        <v>58.883288245438038</v>
      </c>
      <c r="Z134" s="5"/>
      <c r="AA134" s="5"/>
      <c r="AB134" s="9"/>
      <c r="AC134" s="6" t="s">
        <v>302</v>
      </c>
    </row>
    <row r="135" spans="1:29">
      <c r="A135" s="8" t="s">
        <v>298</v>
      </c>
      <c r="B135" s="8" t="s">
        <v>299</v>
      </c>
      <c r="C135" s="5" t="s">
        <v>297</v>
      </c>
      <c r="D135" s="5" t="s">
        <v>38</v>
      </c>
      <c r="E135" s="27">
        <v>50</v>
      </c>
      <c r="F135" s="27">
        <v>11.875</v>
      </c>
      <c r="G135" s="27">
        <v>61.875</v>
      </c>
      <c r="H135" s="27">
        <v>66.125</v>
      </c>
      <c r="I135" s="27">
        <v>28.071833648393195</v>
      </c>
      <c r="J135" s="27">
        <v>95</v>
      </c>
      <c r="K135" s="27">
        <v>95</v>
      </c>
      <c r="L135" s="27">
        <v>15</v>
      </c>
      <c r="M135" s="27">
        <v>1.875</v>
      </c>
      <c r="N135" s="27">
        <v>4</v>
      </c>
      <c r="O135" s="27">
        <v>0</v>
      </c>
      <c r="P135" s="27">
        <v>5.875</v>
      </c>
      <c r="Q135" s="27">
        <v>41.25</v>
      </c>
      <c r="R135" s="27">
        <v>6.4090909090909092</v>
      </c>
      <c r="S135" s="27">
        <v>21.40909090909091</v>
      </c>
      <c r="T135" s="27">
        <v>30</v>
      </c>
      <c r="U135" s="27">
        <v>2.5</v>
      </c>
      <c r="V135" s="27">
        <v>32.5</v>
      </c>
      <c r="W135" s="27">
        <v>32.5</v>
      </c>
      <c r="X135" s="27">
        <v>10</v>
      </c>
      <c r="Y135" s="27">
        <v>59.480924557484101</v>
      </c>
      <c r="Z135" s="5"/>
      <c r="AA135" s="5"/>
      <c r="AB135" s="9"/>
      <c r="AC135" s="6" t="s">
        <v>302</v>
      </c>
    </row>
    <row r="136" spans="1:29">
      <c r="A136" s="8" t="s">
        <v>300</v>
      </c>
      <c r="B136" s="8" t="s">
        <v>301</v>
      </c>
      <c r="C136" s="5" t="s">
        <v>297</v>
      </c>
      <c r="D136" s="5" t="s">
        <v>35</v>
      </c>
      <c r="E136" s="27">
        <v>50</v>
      </c>
      <c r="F136" s="27">
        <v>15</v>
      </c>
      <c r="G136" s="27">
        <v>65</v>
      </c>
      <c r="H136" s="27">
        <v>65</v>
      </c>
      <c r="I136" s="27">
        <v>30</v>
      </c>
      <c r="J136" s="27">
        <v>95</v>
      </c>
      <c r="K136" s="27">
        <v>95</v>
      </c>
      <c r="L136" s="27">
        <v>15</v>
      </c>
      <c r="M136" s="27">
        <v>0</v>
      </c>
      <c r="N136" s="27">
        <v>0</v>
      </c>
      <c r="O136" s="27">
        <v>0</v>
      </c>
      <c r="P136" s="27">
        <v>0</v>
      </c>
      <c r="Q136" s="27">
        <v>4</v>
      </c>
      <c r="R136" s="27">
        <v>0</v>
      </c>
      <c r="S136" s="27">
        <v>15</v>
      </c>
      <c r="T136" s="27">
        <v>30</v>
      </c>
      <c r="U136" s="27">
        <v>1</v>
      </c>
      <c r="V136" s="27">
        <v>31</v>
      </c>
      <c r="W136" s="27">
        <v>33.5</v>
      </c>
      <c r="X136" s="27">
        <v>9.253731343283583</v>
      </c>
      <c r="Y136" s="27">
        <v>54.253731343283583</v>
      </c>
      <c r="Z136" s="5"/>
      <c r="AA136" s="5"/>
      <c r="AB136" s="9"/>
      <c r="AC136" s="6" t="s">
        <v>302</v>
      </c>
    </row>
    <row r="137" spans="1:29">
      <c r="A137" s="8" t="s">
        <v>304</v>
      </c>
      <c r="B137" s="8" t="s">
        <v>303</v>
      </c>
      <c r="C137" s="5" t="s">
        <v>297</v>
      </c>
      <c r="D137" s="5" t="s">
        <v>305</v>
      </c>
      <c r="E137" s="27">
        <v>50</v>
      </c>
      <c r="F137" s="27">
        <v>-5</v>
      </c>
      <c r="G137" s="27">
        <v>45</v>
      </c>
      <c r="H137" s="27">
        <v>66.5</v>
      </c>
      <c r="I137" s="27">
        <f>G137/H137*30</f>
        <v>20.300751879699249</v>
      </c>
      <c r="J137" s="27">
        <v>89.1</v>
      </c>
      <c r="K137" s="27">
        <v>90.5</v>
      </c>
      <c r="L137" s="27">
        <f>J137/K137*15</f>
        <v>14.767955801104971</v>
      </c>
      <c r="M137" s="27">
        <v>0</v>
      </c>
      <c r="N137" s="27">
        <v>0</v>
      </c>
      <c r="O137" s="27">
        <v>0</v>
      </c>
      <c r="P137" s="27">
        <v>0</v>
      </c>
      <c r="Q137" s="27">
        <v>60</v>
      </c>
      <c r="R137" s="27">
        <f>P137/Q137*45</f>
        <v>0</v>
      </c>
      <c r="S137" s="27">
        <f t="shared" ref="S137:S200" si="76">L137+R137</f>
        <v>14.767955801104971</v>
      </c>
      <c r="T137" s="27">
        <v>30</v>
      </c>
      <c r="U137" s="27">
        <v>0</v>
      </c>
      <c r="V137" s="27">
        <v>30</v>
      </c>
      <c r="W137" s="27">
        <v>31</v>
      </c>
      <c r="X137" s="27">
        <f>V137/W137*10</f>
        <v>9.67741935483871</v>
      </c>
      <c r="Y137" s="27">
        <f t="shared" ref="Y137:Y200" si="77">I137+S137+X137</f>
        <v>44.746127035642935</v>
      </c>
      <c r="Z137" s="5">
        <f>RANK(Y137,$Y$137:$Y$155)</f>
        <v>13</v>
      </c>
      <c r="AA137" s="5">
        <v>19</v>
      </c>
      <c r="AB137" s="9">
        <f>Z137/AA137</f>
        <v>0.68421052631578949</v>
      </c>
      <c r="AC137" s="6"/>
    </row>
    <row r="138" spans="1:29">
      <c r="A138" s="8" t="s">
        <v>307</v>
      </c>
      <c r="B138" s="8" t="s">
        <v>306</v>
      </c>
      <c r="C138" s="5" t="s">
        <v>297</v>
      </c>
      <c r="D138" s="5" t="s">
        <v>305</v>
      </c>
      <c r="E138" s="27">
        <v>50</v>
      </c>
      <c r="F138" s="27">
        <v>-1.75</v>
      </c>
      <c r="G138" s="27">
        <v>48.25</v>
      </c>
      <c r="H138" s="27">
        <v>66.5</v>
      </c>
      <c r="I138" s="27">
        <f>G138/H138*30</f>
        <v>21.766917293233082</v>
      </c>
      <c r="J138" s="27">
        <v>89.8</v>
      </c>
      <c r="K138" s="27">
        <v>90.5</v>
      </c>
      <c r="L138" s="27">
        <f t="shared" ref="L138:L201" si="78">J138/K138*15</f>
        <v>14.883977900552486</v>
      </c>
      <c r="M138" s="27">
        <v>0</v>
      </c>
      <c r="N138" s="27">
        <v>60</v>
      </c>
      <c r="O138" s="27">
        <v>0</v>
      </c>
      <c r="P138" s="27">
        <v>60</v>
      </c>
      <c r="Q138" s="27">
        <v>60</v>
      </c>
      <c r="R138" s="27">
        <f t="shared" ref="R138:R201" si="79">P138/Q138*45</f>
        <v>45</v>
      </c>
      <c r="S138" s="27">
        <f t="shared" si="76"/>
        <v>59.883977900552487</v>
      </c>
      <c r="T138" s="27">
        <v>30</v>
      </c>
      <c r="U138" s="27">
        <v>0</v>
      </c>
      <c r="V138" s="27">
        <v>30</v>
      </c>
      <c r="W138" s="27">
        <v>31</v>
      </c>
      <c r="X138" s="27">
        <f t="shared" ref="X138:X201" si="80">V138/W138*10</f>
        <v>9.67741935483871</v>
      </c>
      <c r="Y138" s="27">
        <f t="shared" si="77"/>
        <v>91.328314548624277</v>
      </c>
      <c r="Z138" s="5">
        <f t="shared" ref="Z138:Z155" si="81">RANK(Y138,$Y$137:$Y$155)</f>
        <v>1</v>
      </c>
      <c r="AA138" s="5">
        <v>19</v>
      </c>
      <c r="AB138" s="9">
        <f t="shared" ref="AB138:AB155" si="82">Z138/AA138</f>
        <v>5.2631578947368418E-2</v>
      </c>
      <c r="AC138" s="6"/>
    </row>
    <row r="139" spans="1:29">
      <c r="A139" s="8" t="s">
        <v>309</v>
      </c>
      <c r="B139" s="8" t="s">
        <v>308</v>
      </c>
      <c r="C139" s="5" t="s">
        <v>297</v>
      </c>
      <c r="D139" s="5" t="s">
        <v>305</v>
      </c>
      <c r="E139" s="27">
        <v>50</v>
      </c>
      <c r="F139" s="27">
        <v>-5</v>
      </c>
      <c r="G139" s="27">
        <v>45</v>
      </c>
      <c r="H139" s="27">
        <v>66.5</v>
      </c>
      <c r="I139" s="27">
        <f>G139/H139*30</f>
        <v>20.300751879699249</v>
      </c>
      <c r="J139" s="27">
        <v>86.1</v>
      </c>
      <c r="K139" s="27">
        <v>90.5</v>
      </c>
      <c r="L139" s="27">
        <f t="shared" si="78"/>
        <v>14.270718232044198</v>
      </c>
      <c r="M139" s="27">
        <v>0</v>
      </c>
      <c r="N139" s="27">
        <v>0</v>
      </c>
      <c r="O139" s="27">
        <v>0</v>
      </c>
      <c r="P139" s="27">
        <v>0</v>
      </c>
      <c r="Q139" s="27">
        <v>60</v>
      </c>
      <c r="R139" s="27">
        <f t="shared" si="79"/>
        <v>0</v>
      </c>
      <c r="S139" s="27">
        <f t="shared" si="76"/>
        <v>14.270718232044198</v>
      </c>
      <c r="T139" s="27">
        <v>30</v>
      </c>
      <c r="U139" s="27">
        <v>0</v>
      </c>
      <c r="V139" s="27">
        <v>30</v>
      </c>
      <c r="W139" s="27">
        <v>31</v>
      </c>
      <c r="X139" s="27">
        <f t="shared" si="80"/>
        <v>9.67741935483871</v>
      </c>
      <c r="Y139" s="27">
        <f t="shared" si="77"/>
        <v>44.248889466582156</v>
      </c>
      <c r="Z139" s="5">
        <f t="shared" si="81"/>
        <v>14</v>
      </c>
      <c r="AA139" s="5">
        <v>19</v>
      </c>
      <c r="AB139" s="9">
        <f t="shared" si="82"/>
        <v>0.73684210526315785</v>
      </c>
      <c r="AC139" s="6"/>
    </row>
    <row r="140" spans="1:29">
      <c r="A140" s="8" t="s">
        <v>311</v>
      </c>
      <c r="B140" s="8" t="s">
        <v>310</v>
      </c>
      <c r="C140" s="5" t="s">
        <v>297</v>
      </c>
      <c r="D140" s="5" t="s">
        <v>305</v>
      </c>
      <c r="E140" s="27">
        <v>50</v>
      </c>
      <c r="F140" s="27">
        <v>-7</v>
      </c>
      <c r="G140" s="27">
        <v>43</v>
      </c>
      <c r="H140" s="27">
        <v>66.5</v>
      </c>
      <c r="I140" s="27">
        <f t="shared" ref="I140:I155" si="83">G140/H140*30</f>
        <v>19.398496240601503</v>
      </c>
      <c r="J140" s="27">
        <v>88.05</v>
      </c>
      <c r="K140" s="27">
        <v>90.5</v>
      </c>
      <c r="L140" s="27">
        <f t="shared" si="78"/>
        <v>14.593922651933701</v>
      </c>
      <c r="M140" s="27">
        <v>0</v>
      </c>
      <c r="N140" s="27">
        <v>0</v>
      </c>
      <c r="O140" s="27">
        <v>0</v>
      </c>
      <c r="P140" s="27">
        <v>0</v>
      </c>
      <c r="Q140" s="27">
        <v>60</v>
      </c>
      <c r="R140" s="27">
        <f t="shared" si="79"/>
        <v>0</v>
      </c>
      <c r="S140" s="27">
        <f t="shared" si="76"/>
        <v>14.593922651933701</v>
      </c>
      <c r="T140" s="27">
        <v>30</v>
      </c>
      <c r="U140" s="27">
        <v>0</v>
      </c>
      <c r="V140" s="27">
        <v>30</v>
      </c>
      <c r="W140" s="27">
        <v>31</v>
      </c>
      <c r="X140" s="27">
        <f t="shared" si="80"/>
        <v>9.67741935483871</v>
      </c>
      <c r="Y140" s="27">
        <f t="shared" si="77"/>
        <v>43.669838247373917</v>
      </c>
      <c r="Z140" s="5">
        <f t="shared" si="81"/>
        <v>16</v>
      </c>
      <c r="AA140" s="5">
        <v>19</v>
      </c>
      <c r="AB140" s="9">
        <f t="shared" si="82"/>
        <v>0.84210526315789469</v>
      </c>
      <c r="AC140" s="6"/>
    </row>
    <row r="141" spans="1:29">
      <c r="A141" s="8" t="s">
        <v>313</v>
      </c>
      <c r="B141" s="8" t="s">
        <v>312</v>
      </c>
      <c r="C141" s="5" t="s">
        <v>297</v>
      </c>
      <c r="D141" s="5" t="s">
        <v>305</v>
      </c>
      <c r="E141" s="27">
        <v>50</v>
      </c>
      <c r="F141" s="27">
        <v>0.25</v>
      </c>
      <c r="G141" s="27">
        <v>50.25</v>
      </c>
      <c r="H141" s="27">
        <v>66.5</v>
      </c>
      <c r="I141" s="27">
        <f>G141/H141*30</f>
        <v>22.669172932330827</v>
      </c>
      <c r="J141" s="27">
        <v>86.05</v>
      </c>
      <c r="K141" s="27">
        <v>90.5</v>
      </c>
      <c r="L141" s="27">
        <f t="shared" si="78"/>
        <v>14.262430939226519</v>
      </c>
      <c r="M141" s="27">
        <v>0</v>
      </c>
      <c r="N141" s="27">
        <v>30</v>
      </c>
      <c r="O141" s="27">
        <v>0</v>
      </c>
      <c r="P141" s="27">
        <v>30</v>
      </c>
      <c r="Q141" s="27">
        <v>60</v>
      </c>
      <c r="R141" s="27">
        <f t="shared" si="79"/>
        <v>22.5</v>
      </c>
      <c r="S141" s="27">
        <f t="shared" si="76"/>
        <v>36.762430939226519</v>
      </c>
      <c r="T141" s="27">
        <v>30</v>
      </c>
      <c r="U141" s="27">
        <v>0</v>
      </c>
      <c r="V141" s="27">
        <v>30</v>
      </c>
      <c r="W141" s="27">
        <v>31</v>
      </c>
      <c r="X141" s="27">
        <f t="shared" si="80"/>
        <v>9.67741935483871</v>
      </c>
      <c r="Y141" s="27">
        <f t="shared" si="77"/>
        <v>69.109023226396047</v>
      </c>
      <c r="Z141" s="5">
        <f t="shared" si="81"/>
        <v>3</v>
      </c>
      <c r="AA141" s="5">
        <v>19</v>
      </c>
      <c r="AB141" s="9">
        <f>Z141/AA141</f>
        <v>0.15789473684210525</v>
      </c>
      <c r="AC141" s="6"/>
    </row>
    <row r="142" spans="1:29">
      <c r="A142" s="8" t="s">
        <v>315</v>
      </c>
      <c r="B142" s="8" t="s">
        <v>314</v>
      </c>
      <c r="C142" s="5" t="s">
        <v>297</v>
      </c>
      <c r="D142" s="5" t="s">
        <v>305</v>
      </c>
      <c r="E142" s="27">
        <v>50</v>
      </c>
      <c r="F142" s="27">
        <v>-11</v>
      </c>
      <c r="G142" s="27">
        <v>39</v>
      </c>
      <c r="H142" s="27">
        <v>66.5</v>
      </c>
      <c r="I142" s="27">
        <f>G142/H142*30</f>
        <v>17.593984962406015</v>
      </c>
      <c r="J142" s="27">
        <v>79.5</v>
      </c>
      <c r="K142" s="27">
        <v>90.5</v>
      </c>
      <c r="L142" s="27">
        <f t="shared" si="78"/>
        <v>13.176795580110497</v>
      </c>
      <c r="M142" s="27">
        <v>0</v>
      </c>
      <c r="N142" s="27">
        <v>0</v>
      </c>
      <c r="O142" s="27">
        <v>0</v>
      </c>
      <c r="P142" s="27">
        <v>0</v>
      </c>
      <c r="Q142" s="27">
        <v>60</v>
      </c>
      <c r="R142" s="27">
        <f t="shared" si="79"/>
        <v>0</v>
      </c>
      <c r="S142" s="27">
        <f t="shared" si="76"/>
        <v>13.176795580110497</v>
      </c>
      <c r="T142" s="27">
        <v>30</v>
      </c>
      <c r="U142" s="27">
        <v>0</v>
      </c>
      <c r="V142" s="27">
        <v>30</v>
      </c>
      <c r="W142" s="27">
        <v>31</v>
      </c>
      <c r="X142" s="27">
        <f t="shared" si="80"/>
        <v>9.67741935483871</v>
      </c>
      <c r="Y142" s="27">
        <f t="shared" si="77"/>
        <v>40.448199897355224</v>
      </c>
      <c r="Z142" s="5">
        <f t="shared" si="81"/>
        <v>19</v>
      </c>
      <c r="AA142" s="5">
        <v>19</v>
      </c>
      <c r="AB142" s="9">
        <f t="shared" si="82"/>
        <v>1</v>
      </c>
      <c r="AC142" s="6"/>
    </row>
    <row r="143" spans="1:29">
      <c r="A143" s="8" t="s">
        <v>317</v>
      </c>
      <c r="B143" s="8" t="s">
        <v>316</v>
      </c>
      <c r="C143" s="5" t="s">
        <v>297</v>
      </c>
      <c r="D143" s="5" t="s">
        <v>305</v>
      </c>
      <c r="E143" s="27">
        <v>50</v>
      </c>
      <c r="F143" s="27">
        <v>16.5</v>
      </c>
      <c r="G143" s="27">
        <v>66.5</v>
      </c>
      <c r="H143" s="27">
        <v>66.5</v>
      </c>
      <c r="I143" s="27">
        <f>G143/H143*30</f>
        <v>30</v>
      </c>
      <c r="J143" s="27">
        <v>86.1</v>
      </c>
      <c r="K143" s="27">
        <v>90.5</v>
      </c>
      <c r="L143" s="27">
        <f t="shared" si="78"/>
        <v>14.270718232044198</v>
      </c>
      <c r="M143" s="27">
        <v>0</v>
      </c>
      <c r="N143" s="27">
        <v>0</v>
      </c>
      <c r="O143" s="27">
        <v>0</v>
      </c>
      <c r="P143" s="27">
        <v>0</v>
      </c>
      <c r="Q143" s="27">
        <v>60</v>
      </c>
      <c r="R143" s="27">
        <f t="shared" si="79"/>
        <v>0</v>
      </c>
      <c r="S143" s="27">
        <f t="shared" si="76"/>
        <v>14.270718232044198</v>
      </c>
      <c r="T143" s="27">
        <v>30</v>
      </c>
      <c r="U143" s="27">
        <v>1</v>
      </c>
      <c r="V143" s="27">
        <v>31</v>
      </c>
      <c r="W143" s="27">
        <v>31</v>
      </c>
      <c r="X143" s="27">
        <f t="shared" si="80"/>
        <v>10</v>
      </c>
      <c r="Y143" s="27">
        <f t="shared" si="77"/>
        <v>54.270718232044196</v>
      </c>
      <c r="Z143" s="5">
        <f t="shared" si="81"/>
        <v>4</v>
      </c>
      <c r="AA143" s="5">
        <v>19</v>
      </c>
      <c r="AB143" s="9">
        <f t="shared" si="82"/>
        <v>0.21052631578947367</v>
      </c>
      <c r="AC143" s="6"/>
    </row>
    <row r="144" spans="1:29">
      <c r="A144" s="8" t="s">
        <v>319</v>
      </c>
      <c r="B144" s="8" t="s">
        <v>318</v>
      </c>
      <c r="C144" s="5" t="s">
        <v>297</v>
      </c>
      <c r="D144" s="5" t="s">
        <v>305</v>
      </c>
      <c r="E144" s="27">
        <v>50</v>
      </c>
      <c r="F144" s="27">
        <v>1.5</v>
      </c>
      <c r="G144" s="27">
        <v>51.5</v>
      </c>
      <c r="H144" s="27">
        <v>66.5</v>
      </c>
      <c r="I144" s="27">
        <f>G144/H144*30</f>
        <v>23.233082706766918</v>
      </c>
      <c r="J144" s="27">
        <v>90.5</v>
      </c>
      <c r="K144" s="27">
        <v>90.5</v>
      </c>
      <c r="L144" s="27">
        <f t="shared" si="78"/>
        <v>15</v>
      </c>
      <c r="M144" s="27">
        <v>0</v>
      </c>
      <c r="N144" s="27">
        <v>0</v>
      </c>
      <c r="O144" s="27">
        <v>0</v>
      </c>
      <c r="P144" s="27">
        <v>0</v>
      </c>
      <c r="Q144" s="27">
        <v>60</v>
      </c>
      <c r="R144" s="27">
        <f t="shared" si="79"/>
        <v>0</v>
      </c>
      <c r="S144" s="27">
        <f t="shared" si="76"/>
        <v>15</v>
      </c>
      <c r="T144" s="27">
        <v>30</v>
      </c>
      <c r="U144" s="27">
        <v>0</v>
      </c>
      <c r="V144" s="27">
        <v>30</v>
      </c>
      <c r="W144" s="27">
        <v>31</v>
      </c>
      <c r="X144" s="27">
        <f t="shared" si="80"/>
        <v>9.67741935483871</v>
      </c>
      <c r="Y144" s="27">
        <f t="shared" si="77"/>
        <v>47.910502061605634</v>
      </c>
      <c r="Z144" s="5">
        <f t="shared" si="81"/>
        <v>6</v>
      </c>
      <c r="AA144" s="5">
        <v>19</v>
      </c>
      <c r="AB144" s="9">
        <f t="shared" si="82"/>
        <v>0.31578947368421051</v>
      </c>
      <c r="AC144" s="6"/>
    </row>
    <row r="145" spans="1:29">
      <c r="A145" s="8" t="s">
        <v>321</v>
      </c>
      <c r="B145" s="8" t="s">
        <v>320</v>
      </c>
      <c r="C145" s="5" t="s">
        <v>297</v>
      </c>
      <c r="D145" s="5" t="s">
        <v>305</v>
      </c>
      <c r="E145" s="27">
        <v>50</v>
      </c>
      <c r="F145" s="27">
        <v>-7</v>
      </c>
      <c r="G145" s="27">
        <v>43</v>
      </c>
      <c r="H145" s="27">
        <v>66.5</v>
      </c>
      <c r="I145" s="27">
        <f t="shared" si="83"/>
        <v>19.398496240601503</v>
      </c>
      <c r="J145" s="27">
        <v>87.15</v>
      </c>
      <c r="K145" s="27">
        <v>90.5</v>
      </c>
      <c r="L145" s="27">
        <f t="shared" si="78"/>
        <v>14.44475138121547</v>
      </c>
      <c r="M145" s="27">
        <v>0</v>
      </c>
      <c r="N145" s="27">
        <v>60</v>
      </c>
      <c r="O145" s="27">
        <v>0</v>
      </c>
      <c r="P145" s="27">
        <v>60</v>
      </c>
      <c r="Q145" s="27">
        <v>60</v>
      </c>
      <c r="R145" s="27">
        <f t="shared" si="79"/>
        <v>45</v>
      </c>
      <c r="S145" s="27">
        <f t="shared" si="76"/>
        <v>59.444751381215468</v>
      </c>
      <c r="T145" s="27">
        <v>30</v>
      </c>
      <c r="U145" s="27">
        <v>0</v>
      </c>
      <c r="V145" s="27">
        <v>30</v>
      </c>
      <c r="W145" s="27">
        <v>31</v>
      </c>
      <c r="X145" s="27">
        <f t="shared" si="80"/>
        <v>9.67741935483871</v>
      </c>
      <c r="Y145" s="27">
        <f t="shared" si="77"/>
        <v>88.520666976655676</v>
      </c>
      <c r="Z145" s="5">
        <f t="shared" si="81"/>
        <v>2</v>
      </c>
      <c r="AA145" s="5">
        <v>19</v>
      </c>
      <c r="AB145" s="9">
        <f t="shared" si="82"/>
        <v>0.10526315789473684</v>
      </c>
      <c r="AC145" s="6"/>
    </row>
    <row r="146" spans="1:29">
      <c r="A146" s="8" t="s">
        <v>323</v>
      </c>
      <c r="B146" s="8" t="s">
        <v>322</v>
      </c>
      <c r="C146" s="5" t="s">
        <v>297</v>
      </c>
      <c r="D146" s="5" t="s">
        <v>305</v>
      </c>
      <c r="E146" s="27">
        <v>50</v>
      </c>
      <c r="F146" s="27">
        <v>0</v>
      </c>
      <c r="G146" s="27">
        <v>50</v>
      </c>
      <c r="H146" s="27">
        <v>66.5</v>
      </c>
      <c r="I146" s="27">
        <f t="shared" si="83"/>
        <v>22.556390977443609</v>
      </c>
      <c r="J146" s="27">
        <v>88.55</v>
      </c>
      <c r="K146" s="27">
        <v>90.5</v>
      </c>
      <c r="L146" s="27">
        <f t="shared" si="78"/>
        <v>14.676795580110497</v>
      </c>
      <c r="M146" s="27">
        <v>0</v>
      </c>
      <c r="N146" s="27">
        <v>0</v>
      </c>
      <c r="O146" s="27">
        <v>0</v>
      </c>
      <c r="P146" s="27">
        <v>0</v>
      </c>
      <c r="Q146" s="27">
        <v>60</v>
      </c>
      <c r="R146" s="27">
        <f t="shared" si="79"/>
        <v>0</v>
      </c>
      <c r="S146" s="27">
        <f t="shared" si="76"/>
        <v>14.676795580110497</v>
      </c>
      <c r="T146" s="27">
        <v>30</v>
      </c>
      <c r="U146" s="27">
        <v>0</v>
      </c>
      <c r="V146" s="27">
        <v>30</v>
      </c>
      <c r="W146" s="27">
        <v>31</v>
      </c>
      <c r="X146" s="27">
        <f t="shared" si="80"/>
        <v>9.67741935483871</v>
      </c>
      <c r="Y146" s="27">
        <f t="shared" si="77"/>
        <v>46.910605912392818</v>
      </c>
      <c r="Z146" s="5">
        <f t="shared" si="81"/>
        <v>9</v>
      </c>
      <c r="AA146" s="5">
        <v>19</v>
      </c>
      <c r="AB146" s="9">
        <f t="shared" si="82"/>
        <v>0.47368421052631576</v>
      </c>
      <c r="AC146" s="6"/>
    </row>
    <row r="147" spans="1:29">
      <c r="A147" s="8" t="s">
        <v>325</v>
      </c>
      <c r="B147" s="8" t="s">
        <v>324</v>
      </c>
      <c r="C147" s="5" t="s">
        <v>297</v>
      </c>
      <c r="D147" s="5" t="s">
        <v>305</v>
      </c>
      <c r="E147" s="27">
        <v>50</v>
      </c>
      <c r="F147" s="27">
        <v>-10</v>
      </c>
      <c r="G147" s="27">
        <v>40</v>
      </c>
      <c r="H147" s="27">
        <v>66.5</v>
      </c>
      <c r="I147" s="27">
        <f t="shared" si="83"/>
        <v>18.045112781954884</v>
      </c>
      <c r="J147" s="27">
        <v>85.25</v>
      </c>
      <c r="K147" s="27">
        <v>90.5</v>
      </c>
      <c r="L147" s="27">
        <f t="shared" si="78"/>
        <v>14.129834254143645</v>
      </c>
      <c r="M147" s="27">
        <v>0</v>
      </c>
      <c r="N147" s="27">
        <v>0</v>
      </c>
      <c r="O147" s="27">
        <v>0</v>
      </c>
      <c r="P147" s="27">
        <v>0</v>
      </c>
      <c r="Q147" s="27">
        <v>60</v>
      </c>
      <c r="R147" s="27">
        <f t="shared" si="79"/>
        <v>0</v>
      </c>
      <c r="S147" s="27">
        <f t="shared" si="76"/>
        <v>14.129834254143645</v>
      </c>
      <c r="T147" s="27">
        <v>30</v>
      </c>
      <c r="U147" s="27">
        <v>0</v>
      </c>
      <c r="V147" s="27">
        <v>30</v>
      </c>
      <c r="W147" s="27">
        <v>31</v>
      </c>
      <c r="X147" s="27">
        <f t="shared" si="80"/>
        <v>9.67741935483871</v>
      </c>
      <c r="Y147" s="27">
        <f t="shared" si="77"/>
        <v>41.852366390937242</v>
      </c>
      <c r="Z147" s="5">
        <f t="shared" si="81"/>
        <v>18</v>
      </c>
      <c r="AA147" s="5">
        <v>19</v>
      </c>
      <c r="AB147" s="9">
        <f t="shared" si="82"/>
        <v>0.94736842105263153</v>
      </c>
      <c r="AC147" s="6"/>
    </row>
    <row r="148" spans="1:29">
      <c r="A148" s="8" t="s">
        <v>327</v>
      </c>
      <c r="B148" s="8" t="s">
        <v>326</v>
      </c>
      <c r="C148" s="5" t="s">
        <v>297</v>
      </c>
      <c r="D148" s="5" t="s">
        <v>305</v>
      </c>
      <c r="E148" s="27">
        <v>50</v>
      </c>
      <c r="F148" s="27">
        <v>-4</v>
      </c>
      <c r="G148" s="27">
        <v>46</v>
      </c>
      <c r="H148" s="27">
        <v>66.5</v>
      </c>
      <c r="I148" s="27">
        <f t="shared" si="83"/>
        <v>20.751879699248118</v>
      </c>
      <c r="J148" s="27">
        <v>87.95</v>
      </c>
      <c r="K148" s="27">
        <v>90.5</v>
      </c>
      <c r="L148" s="27">
        <f t="shared" si="78"/>
        <v>14.577348066298343</v>
      </c>
      <c r="M148" s="27">
        <v>0</v>
      </c>
      <c r="N148" s="27">
        <v>0</v>
      </c>
      <c r="O148" s="27">
        <v>0</v>
      </c>
      <c r="P148" s="27">
        <v>0</v>
      </c>
      <c r="Q148" s="27">
        <v>60</v>
      </c>
      <c r="R148" s="27">
        <f t="shared" si="79"/>
        <v>0</v>
      </c>
      <c r="S148" s="27">
        <f t="shared" si="76"/>
        <v>14.577348066298343</v>
      </c>
      <c r="T148" s="27">
        <v>30</v>
      </c>
      <c r="U148" s="27">
        <v>0</v>
      </c>
      <c r="V148" s="27">
        <v>30</v>
      </c>
      <c r="W148" s="27">
        <v>31</v>
      </c>
      <c r="X148" s="27">
        <f t="shared" si="80"/>
        <v>9.67741935483871</v>
      </c>
      <c r="Y148" s="27">
        <f t="shared" si="77"/>
        <v>45.006647120385175</v>
      </c>
      <c r="Z148" s="5">
        <f t="shared" si="81"/>
        <v>12</v>
      </c>
      <c r="AA148" s="5">
        <v>19</v>
      </c>
      <c r="AB148" s="9">
        <f t="shared" si="82"/>
        <v>0.63157894736842102</v>
      </c>
      <c r="AC148" s="6"/>
    </row>
    <row r="149" spans="1:29">
      <c r="A149" s="8" t="s">
        <v>329</v>
      </c>
      <c r="B149" s="8" t="s">
        <v>328</v>
      </c>
      <c r="C149" s="5" t="s">
        <v>297</v>
      </c>
      <c r="D149" s="5" t="s">
        <v>305</v>
      </c>
      <c r="E149" s="27">
        <v>50</v>
      </c>
      <c r="F149" s="27">
        <v>0.5</v>
      </c>
      <c r="G149" s="27">
        <v>50.5</v>
      </c>
      <c r="H149" s="27">
        <v>66.5</v>
      </c>
      <c r="I149" s="27">
        <f t="shared" si="83"/>
        <v>22.781954887218046</v>
      </c>
      <c r="J149" s="27">
        <v>87.8</v>
      </c>
      <c r="K149" s="27">
        <v>90.5</v>
      </c>
      <c r="L149" s="27">
        <f t="shared" si="78"/>
        <v>14.552486187845302</v>
      </c>
      <c r="M149" s="27">
        <v>0</v>
      </c>
      <c r="N149" s="27">
        <v>0</v>
      </c>
      <c r="O149" s="27">
        <v>0</v>
      </c>
      <c r="P149" s="27">
        <v>0</v>
      </c>
      <c r="Q149" s="27">
        <v>60</v>
      </c>
      <c r="R149" s="27">
        <f t="shared" si="79"/>
        <v>0</v>
      </c>
      <c r="S149" s="27">
        <f t="shared" si="76"/>
        <v>14.552486187845302</v>
      </c>
      <c r="T149" s="27">
        <v>30</v>
      </c>
      <c r="U149" s="27">
        <v>0</v>
      </c>
      <c r="V149" s="27">
        <v>30</v>
      </c>
      <c r="W149" s="27">
        <v>31</v>
      </c>
      <c r="X149" s="27">
        <f t="shared" si="80"/>
        <v>9.67741935483871</v>
      </c>
      <c r="Y149" s="27">
        <f t="shared" si="77"/>
        <v>47.011860429902057</v>
      </c>
      <c r="Z149" s="5">
        <f t="shared" si="81"/>
        <v>8</v>
      </c>
      <c r="AA149" s="5">
        <v>19</v>
      </c>
      <c r="AB149" s="9">
        <f t="shared" si="82"/>
        <v>0.42105263157894735</v>
      </c>
      <c r="AC149" s="6"/>
    </row>
    <row r="150" spans="1:29">
      <c r="A150" s="8" t="s">
        <v>331</v>
      </c>
      <c r="B150" s="8" t="s">
        <v>330</v>
      </c>
      <c r="C150" s="5" t="s">
        <v>297</v>
      </c>
      <c r="D150" s="5" t="s">
        <v>305</v>
      </c>
      <c r="E150" s="27">
        <v>50</v>
      </c>
      <c r="F150" s="27">
        <v>-5</v>
      </c>
      <c r="G150" s="27">
        <v>45</v>
      </c>
      <c r="H150" s="27">
        <v>66.5</v>
      </c>
      <c r="I150" s="27">
        <f t="shared" si="83"/>
        <v>20.300751879699249</v>
      </c>
      <c r="J150" s="27">
        <v>84.5</v>
      </c>
      <c r="K150" s="27">
        <v>90.5</v>
      </c>
      <c r="L150" s="27">
        <f t="shared" si="78"/>
        <v>14.005524861878452</v>
      </c>
      <c r="M150" s="27">
        <v>0</v>
      </c>
      <c r="N150" s="27">
        <v>0</v>
      </c>
      <c r="O150" s="27">
        <v>0</v>
      </c>
      <c r="P150" s="27">
        <v>0</v>
      </c>
      <c r="Q150" s="27">
        <v>60</v>
      </c>
      <c r="R150" s="27">
        <f t="shared" si="79"/>
        <v>0</v>
      </c>
      <c r="S150" s="27">
        <f t="shared" si="76"/>
        <v>14.005524861878452</v>
      </c>
      <c r="T150" s="27">
        <v>30</v>
      </c>
      <c r="U150" s="27">
        <v>0</v>
      </c>
      <c r="V150" s="27">
        <v>30</v>
      </c>
      <c r="W150" s="27">
        <v>31</v>
      </c>
      <c r="X150" s="27">
        <f t="shared" si="80"/>
        <v>9.67741935483871</v>
      </c>
      <c r="Y150" s="27">
        <f t="shared" si="77"/>
        <v>43.983696096416416</v>
      </c>
      <c r="Z150" s="5">
        <f t="shared" si="81"/>
        <v>15</v>
      </c>
      <c r="AA150" s="5">
        <v>19</v>
      </c>
      <c r="AB150" s="9">
        <f t="shared" si="82"/>
        <v>0.78947368421052633</v>
      </c>
      <c r="AC150" s="6"/>
    </row>
    <row r="151" spans="1:29">
      <c r="A151" s="8" t="s">
        <v>333</v>
      </c>
      <c r="B151" s="8" t="s">
        <v>332</v>
      </c>
      <c r="C151" s="5" t="s">
        <v>297</v>
      </c>
      <c r="D151" s="5" t="s">
        <v>305</v>
      </c>
      <c r="E151" s="27">
        <v>50</v>
      </c>
      <c r="F151" s="27">
        <v>2</v>
      </c>
      <c r="G151" s="27">
        <v>52</v>
      </c>
      <c r="H151" s="27">
        <v>66.5</v>
      </c>
      <c r="I151" s="27">
        <f t="shared" si="83"/>
        <v>23.458646616541351</v>
      </c>
      <c r="J151" s="27">
        <v>90.3</v>
      </c>
      <c r="K151" s="27">
        <v>90.5</v>
      </c>
      <c r="L151" s="27">
        <f t="shared" si="78"/>
        <v>14.966850828729282</v>
      </c>
      <c r="M151" s="27">
        <v>0</v>
      </c>
      <c r="N151" s="27">
        <v>0</v>
      </c>
      <c r="O151" s="27">
        <v>0</v>
      </c>
      <c r="P151" s="27">
        <v>0</v>
      </c>
      <c r="Q151" s="27">
        <v>60</v>
      </c>
      <c r="R151" s="27">
        <f t="shared" si="79"/>
        <v>0</v>
      </c>
      <c r="S151" s="27">
        <f t="shared" si="76"/>
        <v>14.966850828729282</v>
      </c>
      <c r="T151" s="27">
        <v>30</v>
      </c>
      <c r="U151" s="27">
        <v>1</v>
      </c>
      <c r="V151" s="27">
        <v>31</v>
      </c>
      <c r="W151" s="27">
        <v>31</v>
      </c>
      <c r="X151" s="27">
        <f t="shared" si="80"/>
        <v>10</v>
      </c>
      <c r="Y151" s="27">
        <f t="shared" si="77"/>
        <v>48.425497445270636</v>
      </c>
      <c r="Z151" s="5">
        <f t="shared" si="81"/>
        <v>5</v>
      </c>
      <c r="AA151" s="5">
        <v>19</v>
      </c>
      <c r="AB151" s="9">
        <f t="shared" si="82"/>
        <v>0.26315789473684209</v>
      </c>
      <c r="AC151" s="6"/>
    </row>
    <row r="152" spans="1:29">
      <c r="A152" s="8" t="s">
        <v>335</v>
      </c>
      <c r="B152" s="8" t="s">
        <v>334</v>
      </c>
      <c r="C152" s="5" t="s">
        <v>297</v>
      </c>
      <c r="D152" s="5" t="s">
        <v>305</v>
      </c>
      <c r="E152" s="27">
        <v>50</v>
      </c>
      <c r="F152" s="27">
        <v>-7</v>
      </c>
      <c r="G152" s="27">
        <v>43</v>
      </c>
      <c r="H152" s="27">
        <v>66.5</v>
      </c>
      <c r="I152" s="27">
        <f t="shared" si="83"/>
        <v>19.398496240601503</v>
      </c>
      <c r="J152" s="27">
        <v>86.1</v>
      </c>
      <c r="K152" s="27">
        <v>90.5</v>
      </c>
      <c r="L152" s="27">
        <f t="shared" si="78"/>
        <v>14.270718232044198</v>
      </c>
      <c r="M152" s="27">
        <v>0</v>
      </c>
      <c r="N152" s="27">
        <v>0</v>
      </c>
      <c r="O152" s="27">
        <v>0</v>
      </c>
      <c r="P152" s="27">
        <v>0</v>
      </c>
      <c r="Q152" s="27">
        <v>60</v>
      </c>
      <c r="R152" s="27">
        <f t="shared" si="79"/>
        <v>0</v>
      </c>
      <c r="S152" s="27">
        <f t="shared" si="76"/>
        <v>14.270718232044198</v>
      </c>
      <c r="T152" s="27">
        <v>30</v>
      </c>
      <c r="U152" s="27">
        <v>0</v>
      </c>
      <c r="V152" s="27">
        <v>30</v>
      </c>
      <c r="W152" s="27">
        <v>31</v>
      </c>
      <c r="X152" s="27">
        <f t="shared" si="80"/>
        <v>9.67741935483871</v>
      </c>
      <c r="Y152" s="27">
        <f t="shared" si="77"/>
        <v>43.346633827484411</v>
      </c>
      <c r="Z152" s="5">
        <f t="shared" si="81"/>
        <v>17</v>
      </c>
      <c r="AA152" s="5">
        <v>19</v>
      </c>
      <c r="AB152" s="9">
        <f t="shared" si="82"/>
        <v>0.89473684210526316</v>
      </c>
      <c r="AC152" s="6"/>
    </row>
    <row r="153" spans="1:29">
      <c r="A153" s="8" t="s">
        <v>337</v>
      </c>
      <c r="B153" s="8" t="s">
        <v>336</v>
      </c>
      <c r="C153" s="5" t="s">
        <v>297</v>
      </c>
      <c r="D153" s="5" t="s">
        <v>305</v>
      </c>
      <c r="E153" s="27">
        <v>50</v>
      </c>
      <c r="F153" s="27">
        <v>0</v>
      </c>
      <c r="G153" s="27">
        <v>50</v>
      </c>
      <c r="H153" s="27">
        <v>66.5</v>
      </c>
      <c r="I153" s="27">
        <f t="shared" si="83"/>
        <v>22.556390977443609</v>
      </c>
      <c r="J153" s="27">
        <v>80.349999999999994</v>
      </c>
      <c r="K153" s="27">
        <v>90.5</v>
      </c>
      <c r="L153" s="27">
        <f t="shared" si="78"/>
        <v>13.317679558011049</v>
      </c>
      <c r="M153" s="27">
        <v>0</v>
      </c>
      <c r="N153" s="27">
        <v>0</v>
      </c>
      <c r="O153" s="27">
        <v>0</v>
      </c>
      <c r="P153" s="27">
        <v>0</v>
      </c>
      <c r="Q153" s="27">
        <v>60</v>
      </c>
      <c r="R153" s="27">
        <f t="shared" si="79"/>
        <v>0</v>
      </c>
      <c r="S153" s="27">
        <f t="shared" si="76"/>
        <v>13.317679558011049</v>
      </c>
      <c r="T153" s="27">
        <v>30</v>
      </c>
      <c r="U153" s="27">
        <v>0</v>
      </c>
      <c r="V153" s="27">
        <v>30</v>
      </c>
      <c r="W153" s="27">
        <v>31</v>
      </c>
      <c r="X153" s="27">
        <f t="shared" si="80"/>
        <v>9.67741935483871</v>
      </c>
      <c r="Y153" s="27">
        <f t="shared" si="77"/>
        <v>45.551489890293368</v>
      </c>
      <c r="Z153" s="5">
        <f t="shared" si="81"/>
        <v>11</v>
      </c>
      <c r="AA153" s="5">
        <v>19</v>
      </c>
      <c r="AB153" s="9">
        <f t="shared" si="82"/>
        <v>0.57894736842105265</v>
      </c>
      <c r="AC153" s="6"/>
    </row>
    <row r="154" spans="1:29">
      <c r="A154" s="8" t="s">
        <v>339</v>
      </c>
      <c r="B154" s="8" t="s">
        <v>338</v>
      </c>
      <c r="C154" s="5" t="s">
        <v>297</v>
      </c>
      <c r="D154" s="5" t="s">
        <v>305</v>
      </c>
      <c r="E154" s="27">
        <v>50</v>
      </c>
      <c r="F154" s="27">
        <v>0.5</v>
      </c>
      <c r="G154" s="27">
        <v>50.5</v>
      </c>
      <c r="H154" s="27">
        <v>66.5</v>
      </c>
      <c r="I154" s="27">
        <f t="shared" si="83"/>
        <v>22.781954887218046</v>
      </c>
      <c r="J154" s="27">
        <v>86.15</v>
      </c>
      <c r="K154" s="27">
        <v>90.5</v>
      </c>
      <c r="L154" s="27">
        <f t="shared" si="78"/>
        <v>14.27900552486188</v>
      </c>
      <c r="M154" s="27">
        <v>0</v>
      </c>
      <c r="N154" s="27">
        <v>0</v>
      </c>
      <c r="O154" s="27">
        <v>0</v>
      </c>
      <c r="P154" s="27">
        <v>0</v>
      </c>
      <c r="Q154" s="27">
        <v>60</v>
      </c>
      <c r="R154" s="27">
        <f t="shared" si="79"/>
        <v>0</v>
      </c>
      <c r="S154" s="27">
        <f t="shared" si="76"/>
        <v>14.27900552486188</v>
      </c>
      <c r="T154" s="27">
        <v>30</v>
      </c>
      <c r="U154" s="27">
        <v>0</v>
      </c>
      <c r="V154" s="27">
        <v>30</v>
      </c>
      <c r="W154" s="27">
        <v>31</v>
      </c>
      <c r="X154" s="27">
        <f t="shared" si="80"/>
        <v>9.67741935483871</v>
      </c>
      <c r="Y154" s="27">
        <f t="shared" si="77"/>
        <v>46.738379766918634</v>
      </c>
      <c r="Z154" s="5">
        <f t="shared" si="81"/>
        <v>10</v>
      </c>
      <c r="AA154" s="5">
        <v>19</v>
      </c>
      <c r="AB154" s="9">
        <f t="shared" si="82"/>
        <v>0.52631578947368418</v>
      </c>
      <c r="AC154" s="6"/>
    </row>
    <row r="155" spans="1:29">
      <c r="A155" s="8" t="s">
        <v>341</v>
      </c>
      <c r="B155" s="8" t="s">
        <v>340</v>
      </c>
      <c r="C155" s="5" t="s">
        <v>297</v>
      </c>
      <c r="D155" s="5" t="s">
        <v>305</v>
      </c>
      <c r="E155" s="27">
        <v>50</v>
      </c>
      <c r="F155" s="27">
        <v>0.875</v>
      </c>
      <c r="G155" s="27">
        <v>50.875</v>
      </c>
      <c r="H155" s="27">
        <v>66.5</v>
      </c>
      <c r="I155" s="27">
        <f t="shared" si="83"/>
        <v>22.951127819548873</v>
      </c>
      <c r="J155" s="27">
        <v>89</v>
      </c>
      <c r="K155" s="27">
        <v>90.5</v>
      </c>
      <c r="L155" s="27">
        <f t="shared" si="78"/>
        <v>14.751381215469614</v>
      </c>
      <c r="M155" s="27">
        <v>0</v>
      </c>
      <c r="N155" s="27">
        <v>0</v>
      </c>
      <c r="O155" s="27">
        <v>0</v>
      </c>
      <c r="P155" s="27">
        <v>0</v>
      </c>
      <c r="Q155" s="27">
        <v>60</v>
      </c>
      <c r="R155" s="27">
        <f t="shared" si="79"/>
        <v>0</v>
      </c>
      <c r="S155" s="27">
        <f t="shared" si="76"/>
        <v>14.751381215469614</v>
      </c>
      <c r="T155" s="27">
        <v>30</v>
      </c>
      <c r="U155" s="27">
        <v>0</v>
      </c>
      <c r="V155" s="27">
        <v>30</v>
      </c>
      <c r="W155" s="27">
        <v>31</v>
      </c>
      <c r="X155" s="27">
        <f t="shared" si="80"/>
        <v>9.67741935483871</v>
      </c>
      <c r="Y155" s="27">
        <f t="shared" si="77"/>
        <v>47.379928389857199</v>
      </c>
      <c r="Z155" s="5">
        <f t="shared" si="81"/>
        <v>7</v>
      </c>
      <c r="AA155" s="5">
        <v>19</v>
      </c>
      <c r="AB155" s="9">
        <f t="shared" si="82"/>
        <v>0.36842105263157893</v>
      </c>
      <c r="AC155" s="6"/>
    </row>
    <row r="156" spans="1:29">
      <c r="A156" s="8" t="s">
        <v>1121</v>
      </c>
      <c r="B156" s="8" t="s">
        <v>342</v>
      </c>
      <c r="C156" s="5" t="s">
        <v>297</v>
      </c>
      <c r="D156" s="5" t="s">
        <v>305</v>
      </c>
      <c r="E156" s="27">
        <v>50</v>
      </c>
      <c r="F156" s="27">
        <v>0.5</v>
      </c>
      <c r="G156" s="27">
        <v>50.5</v>
      </c>
      <c r="H156" s="27">
        <v>70.5</v>
      </c>
      <c r="I156" s="27">
        <f>G156/H156*30</f>
        <v>21.48936170212766</v>
      </c>
      <c r="J156" s="27">
        <v>89.05</v>
      </c>
      <c r="K156" s="27">
        <v>90.5</v>
      </c>
      <c r="L156" s="27">
        <f>J156/K156*15</f>
        <v>14.759668508287293</v>
      </c>
      <c r="M156" s="27">
        <v>0</v>
      </c>
      <c r="N156" s="27">
        <v>0</v>
      </c>
      <c r="O156" s="27">
        <v>0</v>
      </c>
      <c r="P156" s="27">
        <v>0</v>
      </c>
      <c r="Q156" s="27">
        <v>60</v>
      </c>
      <c r="R156" s="27">
        <f>P156/Q156*45</f>
        <v>0</v>
      </c>
      <c r="S156" s="27">
        <f t="shared" si="76"/>
        <v>14.759668508287293</v>
      </c>
      <c r="T156" s="27">
        <v>30</v>
      </c>
      <c r="U156" s="27">
        <v>0</v>
      </c>
      <c r="V156" s="27">
        <v>30</v>
      </c>
      <c r="W156" s="27">
        <v>31</v>
      </c>
      <c r="X156" s="27">
        <f>V156/W156*10</f>
        <v>9.67741935483871</v>
      </c>
      <c r="Y156" s="27">
        <f t="shared" si="77"/>
        <v>45.926449565253662</v>
      </c>
      <c r="Z156" s="5"/>
      <c r="AA156" s="5"/>
      <c r="AB156" s="9"/>
      <c r="AC156" s="6" t="s">
        <v>302</v>
      </c>
    </row>
    <row r="157" spans="1:29">
      <c r="A157" s="8" t="s">
        <v>344</v>
      </c>
      <c r="B157" s="8" t="s">
        <v>343</v>
      </c>
      <c r="C157" s="5" t="s">
        <v>297</v>
      </c>
      <c r="D157" s="5" t="s">
        <v>345</v>
      </c>
      <c r="E157" s="27">
        <v>50</v>
      </c>
      <c r="F157" s="27">
        <v>6</v>
      </c>
      <c r="G157" s="27">
        <v>56</v>
      </c>
      <c r="H157" s="27">
        <v>71</v>
      </c>
      <c r="I157" s="27">
        <f>G157/H157*30</f>
        <v>23.661971830985912</v>
      </c>
      <c r="J157" s="27">
        <v>88.35</v>
      </c>
      <c r="K157" s="27">
        <v>90.55</v>
      </c>
      <c r="L157" s="27">
        <f t="shared" si="78"/>
        <v>14.635560463832137</v>
      </c>
      <c r="M157" s="27">
        <v>0</v>
      </c>
      <c r="N157" s="27">
        <v>0</v>
      </c>
      <c r="O157" s="27">
        <v>0</v>
      </c>
      <c r="P157" s="27">
        <v>0</v>
      </c>
      <c r="Q157" s="27">
        <v>60</v>
      </c>
      <c r="R157" s="27">
        <f t="shared" si="79"/>
        <v>0</v>
      </c>
      <c r="S157" s="27">
        <f t="shared" si="76"/>
        <v>14.635560463832137</v>
      </c>
      <c r="T157" s="27">
        <v>30</v>
      </c>
      <c r="U157" s="27">
        <v>1.5</v>
      </c>
      <c r="V157" s="27">
        <v>31.5</v>
      </c>
      <c r="W157" s="27">
        <v>32</v>
      </c>
      <c r="X157" s="27">
        <f t="shared" si="80"/>
        <v>9.84375</v>
      </c>
      <c r="Y157" s="27">
        <f t="shared" si="77"/>
        <v>48.141282294818048</v>
      </c>
      <c r="Z157" s="5">
        <f>RANK(Y157,$Y$157:$Y$176)</f>
        <v>7</v>
      </c>
      <c r="AA157" s="5">
        <v>20</v>
      </c>
      <c r="AB157" s="9">
        <f>Z157/AA157</f>
        <v>0.35</v>
      </c>
      <c r="AC157" s="6"/>
    </row>
    <row r="158" spans="1:29">
      <c r="A158" s="8" t="s">
        <v>347</v>
      </c>
      <c r="B158" s="8" t="s">
        <v>346</v>
      </c>
      <c r="C158" s="5" t="s">
        <v>297</v>
      </c>
      <c r="D158" s="5" t="s">
        <v>345</v>
      </c>
      <c r="E158" s="27">
        <v>50</v>
      </c>
      <c r="F158" s="27">
        <v>5.75</v>
      </c>
      <c r="G158" s="27">
        <v>55.75</v>
      </c>
      <c r="H158" s="27">
        <v>71</v>
      </c>
      <c r="I158" s="27">
        <f t="shared" ref="I158:I176" si="84">G158/H158*30</f>
        <v>23.556338028169012</v>
      </c>
      <c r="J158" s="27">
        <v>86.15</v>
      </c>
      <c r="K158" s="27">
        <v>90.55</v>
      </c>
      <c r="L158" s="27">
        <f t="shared" si="78"/>
        <v>14.271120927664276</v>
      </c>
      <c r="M158" s="27">
        <v>0</v>
      </c>
      <c r="N158" s="27">
        <v>0</v>
      </c>
      <c r="O158" s="27">
        <v>0</v>
      </c>
      <c r="P158" s="27">
        <v>0</v>
      </c>
      <c r="Q158" s="27">
        <v>60</v>
      </c>
      <c r="R158" s="27">
        <f t="shared" si="79"/>
        <v>0</v>
      </c>
      <c r="S158" s="27">
        <f t="shared" si="76"/>
        <v>14.271120927664276</v>
      </c>
      <c r="T158" s="27">
        <v>30</v>
      </c>
      <c r="U158" s="27">
        <v>0</v>
      </c>
      <c r="V158" s="27">
        <v>30</v>
      </c>
      <c r="W158" s="27">
        <v>32</v>
      </c>
      <c r="X158" s="27">
        <f t="shared" si="80"/>
        <v>9.375</v>
      </c>
      <c r="Y158" s="27">
        <f t="shared" si="77"/>
        <v>47.202458955833286</v>
      </c>
      <c r="Z158" s="5">
        <f t="shared" ref="Z158:Z176" si="85">RANK(Y158,$Y$157:$Y$176)</f>
        <v>8</v>
      </c>
      <c r="AA158" s="5">
        <v>20</v>
      </c>
      <c r="AB158" s="9">
        <f t="shared" ref="AB158:AB221" si="86">Z158/AA158</f>
        <v>0.4</v>
      </c>
      <c r="AC158" s="6"/>
    </row>
    <row r="159" spans="1:29">
      <c r="A159" s="8" t="s">
        <v>349</v>
      </c>
      <c r="B159" s="8" t="s">
        <v>348</v>
      </c>
      <c r="C159" s="5" t="s">
        <v>297</v>
      </c>
      <c r="D159" s="5" t="s">
        <v>345</v>
      </c>
      <c r="E159" s="27">
        <v>50</v>
      </c>
      <c r="F159" s="27">
        <v>0.25</v>
      </c>
      <c r="G159" s="27">
        <v>50.25</v>
      </c>
      <c r="H159" s="27">
        <v>71</v>
      </c>
      <c r="I159" s="27">
        <f t="shared" si="84"/>
        <v>21.23239436619718</v>
      </c>
      <c r="J159" s="27">
        <v>88.45</v>
      </c>
      <c r="K159" s="27">
        <v>90.55</v>
      </c>
      <c r="L159" s="27">
        <f t="shared" si="78"/>
        <v>14.652125897294313</v>
      </c>
      <c r="M159" s="27">
        <v>0</v>
      </c>
      <c r="N159" s="27">
        <v>0</v>
      </c>
      <c r="O159" s="27">
        <v>0</v>
      </c>
      <c r="P159" s="27">
        <v>0</v>
      </c>
      <c r="Q159" s="27">
        <v>60</v>
      </c>
      <c r="R159" s="27">
        <f t="shared" si="79"/>
        <v>0</v>
      </c>
      <c r="S159" s="27">
        <f t="shared" si="76"/>
        <v>14.652125897294313</v>
      </c>
      <c r="T159" s="27">
        <v>30</v>
      </c>
      <c r="U159" s="27">
        <v>0</v>
      </c>
      <c r="V159" s="27">
        <v>30</v>
      </c>
      <c r="W159" s="27">
        <v>32</v>
      </c>
      <c r="X159" s="27">
        <f t="shared" si="80"/>
        <v>9.375</v>
      </c>
      <c r="Y159" s="27">
        <f t="shared" si="77"/>
        <v>45.259520263491495</v>
      </c>
      <c r="Z159" s="5">
        <f t="shared" si="85"/>
        <v>13</v>
      </c>
      <c r="AA159" s="5">
        <v>20</v>
      </c>
      <c r="AB159" s="9">
        <f t="shared" si="86"/>
        <v>0.65</v>
      </c>
      <c r="AC159" s="6"/>
    </row>
    <row r="160" spans="1:29">
      <c r="A160" s="8" t="s">
        <v>351</v>
      </c>
      <c r="B160" s="8" t="s">
        <v>350</v>
      </c>
      <c r="C160" s="5" t="s">
        <v>297</v>
      </c>
      <c r="D160" s="5" t="s">
        <v>345</v>
      </c>
      <c r="E160" s="27">
        <v>50</v>
      </c>
      <c r="F160" s="27">
        <v>10.375</v>
      </c>
      <c r="G160" s="27">
        <v>60.375</v>
      </c>
      <c r="H160" s="27">
        <v>71</v>
      </c>
      <c r="I160" s="27">
        <f t="shared" si="84"/>
        <v>25.510563380281692</v>
      </c>
      <c r="J160" s="27">
        <v>89</v>
      </c>
      <c r="K160" s="27">
        <v>90.55</v>
      </c>
      <c r="L160" s="27">
        <f t="shared" si="78"/>
        <v>14.743235781336278</v>
      </c>
      <c r="M160" s="27">
        <v>0</v>
      </c>
      <c r="N160" s="27">
        <v>0</v>
      </c>
      <c r="O160" s="27">
        <v>0</v>
      </c>
      <c r="P160" s="27">
        <v>0</v>
      </c>
      <c r="Q160" s="27">
        <v>60</v>
      </c>
      <c r="R160" s="27">
        <f t="shared" si="79"/>
        <v>0</v>
      </c>
      <c r="S160" s="27">
        <f t="shared" si="76"/>
        <v>14.743235781336278</v>
      </c>
      <c r="T160" s="27">
        <v>30</v>
      </c>
      <c r="U160" s="27">
        <v>2</v>
      </c>
      <c r="V160" s="27">
        <v>32</v>
      </c>
      <c r="W160" s="27">
        <v>32</v>
      </c>
      <c r="X160" s="27">
        <f t="shared" si="80"/>
        <v>10</v>
      </c>
      <c r="Y160" s="27">
        <f t="shared" si="77"/>
        <v>50.25379916161797</v>
      </c>
      <c r="Z160" s="5">
        <f t="shared" si="85"/>
        <v>6</v>
      </c>
      <c r="AA160" s="5">
        <v>20</v>
      </c>
      <c r="AB160" s="9">
        <f t="shared" si="86"/>
        <v>0.3</v>
      </c>
      <c r="AC160" s="6"/>
    </row>
    <row r="161" spans="1:29">
      <c r="A161" s="8" t="s">
        <v>353</v>
      </c>
      <c r="B161" s="8" t="s">
        <v>352</v>
      </c>
      <c r="C161" s="5" t="s">
        <v>297</v>
      </c>
      <c r="D161" s="5" t="s">
        <v>345</v>
      </c>
      <c r="E161" s="27">
        <v>50</v>
      </c>
      <c r="F161" s="27">
        <v>3</v>
      </c>
      <c r="G161" s="27">
        <v>53</v>
      </c>
      <c r="H161" s="27">
        <v>71</v>
      </c>
      <c r="I161" s="27">
        <f t="shared" si="84"/>
        <v>22.3943661971831</v>
      </c>
      <c r="J161" s="27">
        <v>86.6</v>
      </c>
      <c r="K161" s="27">
        <v>90.55</v>
      </c>
      <c r="L161" s="27">
        <f t="shared" si="78"/>
        <v>14.345665378244062</v>
      </c>
      <c r="M161" s="27">
        <v>0</v>
      </c>
      <c r="N161" s="27">
        <v>0</v>
      </c>
      <c r="O161" s="27">
        <v>0</v>
      </c>
      <c r="P161" s="27">
        <v>0</v>
      </c>
      <c r="Q161" s="27">
        <v>60</v>
      </c>
      <c r="R161" s="27">
        <f t="shared" si="79"/>
        <v>0</v>
      </c>
      <c r="S161" s="27">
        <f t="shared" si="76"/>
        <v>14.345665378244062</v>
      </c>
      <c r="T161" s="27">
        <v>30</v>
      </c>
      <c r="U161" s="27">
        <v>1</v>
      </c>
      <c r="V161" s="27">
        <v>31</v>
      </c>
      <c r="W161" s="27">
        <v>32</v>
      </c>
      <c r="X161" s="27">
        <f t="shared" si="80"/>
        <v>9.6875</v>
      </c>
      <c r="Y161" s="27">
        <f t="shared" si="77"/>
        <v>46.42753157542716</v>
      </c>
      <c r="Z161" s="5">
        <f t="shared" si="85"/>
        <v>9</v>
      </c>
      <c r="AA161" s="5">
        <v>20</v>
      </c>
      <c r="AB161" s="9">
        <f t="shared" si="86"/>
        <v>0.45</v>
      </c>
      <c r="AC161" s="6"/>
    </row>
    <row r="162" spans="1:29">
      <c r="A162" s="8" t="s">
        <v>355</v>
      </c>
      <c r="B162" s="8" t="s">
        <v>354</v>
      </c>
      <c r="C162" s="5" t="s">
        <v>297</v>
      </c>
      <c r="D162" s="5" t="s">
        <v>345</v>
      </c>
      <c r="E162" s="27">
        <v>50</v>
      </c>
      <c r="F162" s="27">
        <v>2.875</v>
      </c>
      <c r="G162" s="27">
        <v>52.875</v>
      </c>
      <c r="H162" s="27">
        <v>71</v>
      </c>
      <c r="I162" s="27">
        <f t="shared" si="84"/>
        <v>22.341549295774648</v>
      </c>
      <c r="J162" s="27">
        <v>87.25</v>
      </c>
      <c r="K162" s="27">
        <v>90.55</v>
      </c>
      <c r="L162" s="27">
        <f t="shared" si="78"/>
        <v>14.453340695748205</v>
      </c>
      <c r="M162" s="27">
        <v>0</v>
      </c>
      <c r="N162" s="27">
        <v>0</v>
      </c>
      <c r="O162" s="27">
        <v>0</v>
      </c>
      <c r="P162" s="27">
        <v>0</v>
      </c>
      <c r="Q162" s="27">
        <v>60</v>
      </c>
      <c r="R162" s="27">
        <f t="shared" si="79"/>
        <v>0</v>
      </c>
      <c r="S162" s="27">
        <f t="shared" si="76"/>
        <v>14.453340695748205</v>
      </c>
      <c r="T162" s="27">
        <v>30</v>
      </c>
      <c r="U162" s="27">
        <v>0</v>
      </c>
      <c r="V162" s="27">
        <v>30</v>
      </c>
      <c r="W162" s="27">
        <v>32</v>
      </c>
      <c r="X162" s="27">
        <f t="shared" si="80"/>
        <v>9.375</v>
      </c>
      <c r="Y162" s="27">
        <f t="shared" si="77"/>
        <v>46.169889991522851</v>
      </c>
      <c r="Z162" s="5">
        <f t="shared" si="85"/>
        <v>10</v>
      </c>
      <c r="AA162" s="5">
        <v>20</v>
      </c>
      <c r="AB162" s="9">
        <f t="shared" si="86"/>
        <v>0.5</v>
      </c>
      <c r="AC162" s="6"/>
    </row>
    <row r="163" spans="1:29">
      <c r="A163" s="8" t="s">
        <v>357</v>
      </c>
      <c r="B163" s="8" t="s">
        <v>356</v>
      </c>
      <c r="C163" s="5" t="s">
        <v>297</v>
      </c>
      <c r="D163" s="5" t="s">
        <v>345</v>
      </c>
      <c r="E163" s="27">
        <v>50</v>
      </c>
      <c r="F163" s="27">
        <v>0</v>
      </c>
      <c r="G163" s="27">
        <v>50</v>
      </c>
      <c r="H163" s="27">
        <v>71</v>
      </c>
      <c r="I163" s="27">
        <f t="shared" si="84"/>
        <v>21.12676056338028</v>
      </c>
      <c r="J163" s="27">
        <v>88.7</v>
      </c>
      <c r="K163" s="27">
        <v>90.55</v>
      </c>
      <c r="L163" s="27">
        <f t="shared" si="78"/>
        <v>14.693539480949752</v>
      </c>
      <c r="M163" s="27">
        <v>0</v>
      </c>
      <c r="N163" s="27">
        <v>0</v>
      </c>
      <c r="O163" s="27">
        <v>0</v>
      </c>
      <c r="P163" s="27">
        <v>0</v>
      </c>
      <c r="Q163" s="27">
        <v>60</v>
      </c>
      <c r="R163" s="27">
        <f t="shared" si="79"/>
        <v>0</v>
      </c>
      <c r="S163" s="27">
        <f t="shared" si="76"/>
        <v>14.693539480949752</v>
      </c>
      <c r="T163" s="27">
        <v>30</v>
      </c>
      <c r="U163" s="27">
        <v>0</v>
      </c>
      <c r="V163" s="27">
        <v>30</v>
      </c>
      <c r="W163" s="27">
        <v>32</v>
      </c>
      <c r="X163" s="27">
        <f t="shared" si="80"/>
        <v>9.375</v>
      </c>
      <c r="Y163" s="27">
        <f t="shared" si="77"/>
        <v>45.195300044330033</v>
      </c>
      <c r="Z163" s="5">
        <f t="shared" si="85"/>
        <v>14</v>
      </c>
      <c r="AA163" s="5">
        <v>20</v>
      </c>
      <c r="AB163" s="9">
        <f t="shared" si="86"/>
        <v>0.7</v>
      </c>
      <c r="AC163" s="6"/>
    </row>
    <row r="164" spans="1:29">
      <c r="A164" s="8" t="s">
        <v>359</v>
      </c>
      <c r="B164" s="8" t="s">
        <v>358</v>
      </c>
      <c r="C164" s="5" t="s">
        <v>297</v>
      </c>
      <c r="D164" s="5" t="s">
        <v>345</v>
      </c>
      <c r="E164" s="27">
        <v>50</v>
      </c>
      <c r="F164" s="27">
        <v>-1</v>
      </c>
      <c r="G164" s="27">
        <v>49</v>
      </c>
      <c r="H164" s="27">
        <v>71</v>
      </c>
      <c r="I164" s="27">
        <f t="shared" si="84"/>
        <v>20.704225352112676</v>
      </c>
      <c r="J164" s="27">
        <v>86.65</v>
      </c>
      <c r="K164" s="27">
        <v>90.55</v>
      </c>
      <c r="L164" s="27">
        <f t="shared" si="78"/>
        <v>14.353948094975152</v>
      </c>
      <c r="M164" s="27">
        <v>0</v>
      </c>
      <c r="N164" s="27">
        <v>0</v>
      </c>
      <c r="O164" s="27">
        <v>0</v>
      </c>
      <c r="P164" s="27">
        <v>0</v>
      </c>
      <c r="Q164" s="27">
        <v>60</v>
      </c>
      <c r="R164" s="27">
        <f t="shared" si="79"/>
        <v>0</v>
      </c>
      <c r="S164" s="27">
        <f t="shared" si="76"/>
        <v>14.353948094975152</v>
      </c>
      <c r="T164" s="27">
        <v>30</v>
      </c>
      <c r="U164" s="27">
        <v>0</v>
      </c>
      <c r="V164" s="27">
        <v>30</v>
      </c>
      <c r="W164" s="27">
        <v>32</v>
      </c>
      <c r="X164" s="27">
        <f t="shared" si="80"/>
        <v>9.375</v>
      </c>
      <c r="Y164" s="27">
        <f t="shared" si="77"/>
        <v>44.433173447087825</v>
      </c>
      <c r="Z164" s="5">
        <f t="shared" si="85"/>
        <v>19</v>
      </c>
      <c r="AA164" s="5">
        <v>20</v>
      </c>
      <c r="AB164" s="9">
        <f t="shared" si="86"/>
        <v>0.95</v>
      </c>
      <c r="AC164" s="6"/>
    </row>
    <row r="165" spans="1:29">
      <c r="A165" s="8" t="s">
        <v>361</v>
      </c>
      <c r="B165" s="8" t="s">
        <v>360</v>
      </c>
      <c r="C165" s="5" t="s">
        <v>297</v>
      </c>
      <c r="D165" s="5" t="s">
        <v>345</v>
      </c>
      <c r="E165" s="27">
        <v>50</v>
      </c>
      <c r="F165" s="27">
        <v>1.375</v>
      </c>
      <c r="G165" s="27">
        <v>51.375</v>
      </c>
      <c r="H165" s="27">
        <v>71</v>
      </c>
      <c r="I165" s="27">
        <f t="shared" si="84"/>
        <v>21.70774647887324</v>
      </c>
      <c r="J165" s="27">
        <v>88.5</v>
      </c>
      <c r="K165" s="27">
        <v>90.55</v>
      </c>
      <c r="L165" s="27">
        <f t="shared" si="78"/>
        <v>14.660408614025402</v>
      </c>
      <c r="M165" s="27">
        <v>0</v>
      </c>
      <c r="N165" s="27">
        <v>0</v>
      </c>
      <c r="O165" s="27">
        <v>0</v>
      </c>
      <c r="P165" s="27">
        <v>0</v>
      </c>
      <c r="Q165" s="27">
        <v>60</v>
      </c>
      <c r="R165" s="27">
        <f t="shared" si="79"/>
        <v>0</v>
      </c>
      <c r="S165" s="27">
        <f t="shared" si="76"/>
        <v>14.660408614025402</v>
      </c>
      <c r="T165" s="27">
        <v>30</v>
      </c>
      <c r="U165" s="27">
        <v>0</v>
      </c>
      <c r="V165" s="27">
        <v>30</v>
      </c>
      <c r="W165" s="27">
        <v>32</v>
      </c>
      <c r="X165" s="27">
        <f t="shared" si="80"/>
        <v>9.375</v>
      </c>
      <c r="Y165" s="27">
        <f t="shared" si="77"/>
        <v>45.74315509289864</v>
      </c>
      <c r="Z165" s="5">
        <f t="shared" si="85"/>
        <v>11</v>
      </c>
      <c r="AA165" s="5">
        <v>20</v>
      </c>
      <c r="AB165" s="9">
        <f t="shared" si="86"/>
        <v>0.55000000000000004</v>
      </c>
      <c r="AC165" s="6"/>
    </row>
    <row r="166" spans="1:29">
      <c r="A166" s="8" t="s">
        <v>363</v>
      </c>
      <c r="B166" s="8" t="s">
        <v>362</v>
      </c>
      <c r="C166" s="5" t="s">
        <v>297</v>
      </c>
      <c r="D166" s="5" t="s">
        <v>345</v>
      </c>
      <c r="E166" s="27">
        <v>50</v>
      </c>
      <c r="F166" s="27">
        <v>1.75</v>
      </c>
      <c r="G166" s="27">
        <v>51.75</v>
      </c>
      <c r="H166" s="27">
        <v>71</v>
      </c>
      <c r="I166" s="27">
        <f t="shared" si="84"/>
        <v>21.866197183098592</v>
      </c>
      <c r="J166" s="27">
        <v>87.2</v>
      </c>
      <c r="K166" s="27">
        <v>90.55</v>
      </c>
      <c r="L166" s="27">
        <f t="shared" si="78"/>
        <v>14.445057979017118</v>
      </c>
      <c r="M166" s="27">
        <v>0</v>
      </c>
      <c r="N166" s="27">
        <v>20</v>
      </c>
      <c r="O166" s="27">
        <v>0</v>
      </c>
      <c r="P166" s="27">
        <v>20</v>
      </c>
      <c r="Q166" s="27">
        <v>60</v>
      </c>
      <c r="R166" s="27">
        <f t="shared" si="79"/>
        <v>15</v>
      </c>
      <c r="S166" s="27">
        <f t="shared" si="76"/>
        <v>29.445057979017118</v>
      </c>
      <c r="T166" s="27">
        <v>30</v>
      </c>
      <c r="U166" s="27">
        <v>0</v>
      </c>
      <c r="V166" s="27">
        <v>30</v>
      </c>
      <c r="W166" s="27">
        <v>32</v>
      </c>
      <c r="X166" s="27">
        <f t="shared" si="80"/>
        <v>9.375</v>
      </c>
      <c r="Y166" s="27">
        <f t="shared" si="77"/>
        <v>60.686255162115714</v>
      </c>
      <c r="Z166" s="5">
        <f t="shared" si="85"/>
        <v>4</v>
      </c>
      <c r="AA166" s="5">
        <v>20</v>
      </c>
      <c r="AB166" s="9">
        <f t="shared" si="86"/>
        <v>0.2</v>
      </c>
      <c r="AC166" s="6"/>
    </row>
    <row r="167" spans="1:29">
      <c r="A167" s="8" t="s">
        <v>365</v>
      </c>
      <c r="B167" s="8" t="s">
        <v>364</v>
      </c>
      <c r="C167" s="5" t="s">
        <v>297</v>
      </c>
      <c r="D167" s="5" t="s">
        <v>345</v>
      </c>
      <c r="E167" s="27">
        <v>50</v>
      </c>
      <c r="F167" s="27">
        <v>-1.25</v>
      </c>
      <c r="G167" s="27">
        <v>48.75</v>
      </c>
      <c r="H167" s="27">
        <v>71</v>
      </c>
      <c r="I167" s="27">
        <f t="shared" si="84"/>
        <v>20.598591549295772</v>
      </c>
      <c r="J167" s="27">
        <v>88.8</v>
      </c>
      <c r="K167" s="27">
        <v>90.55</v>
      </c>
      <c r="L167" s="27">
        <f t="shared" si="78"/>
        <v>14.710104914411927</v>
      </c>
      <c r="M167" s="27">
        <v>0</v>
      </c>
      <c r="N167" s="27">
        <v>0</v>
      </c>
      <c r="O167" s="27">
        <v>0</v>
      </c>
      <c r="P167" s="27">
        <v>0</v>
      </c>
      <c r="Q167" s="27">
        <v>60</v>
      </c>
      <c r="R167" s="27">
        <f t="shared" si="79"/>
        <v>0</v>
      </c>
      <c r="S167" s="27">
        <f t="shared" si="76"/>
        <v>14.710104914411927</v>
      </c>
      <c r="T167" s="27">
        <v>30</v>
      </c>
      <c r="U167" s="27">
        <v>0</v>
      </c>
      <c r="V167" s="27">
        <v>30</v>
      </c>
      <c r="W167" s="27">
        <v>32</v>
      </c>
      <c r="X167" s="27">
        <f t="shared" si="80"/>
        <v>9.375</v>
      </c>
      <c r="Y167" s="27">
        <f t="shared" si="77"/>
        <v>44.683696463707697</v>
      </c>
      <c r="Z167" s="5">
        <f t="shared" si="85"/>
        <v>18</v>
      </c>
      <c r="AA167" s="5">
        <v>20</v>
      </c>
      <c r="AB167" s="9">
        <f t="shared" si="86"/>
        <v>0.9</v>
      </c>
      <c r="AC167" s="6"/>
    </row>
    <row r="168" spans="1:29">
      <c r="A168" s="8" t="s">
        <v>367</v>
      </c>
      <c r="B168" s="8" t="s">
        <v>366</v>
      </c>
      <c r="C168" s="5" t="s">
        <v>297</v>
      </c>
      <c r="D168" s="5" t="s">
        <v>345</v>
      </c>
      <c r="E168" s="27">
        <v>50</v>
      </c>
      <c r="F168" s="27">
        <v>0.75</v>
      </c>
      <c r="G168" s="27">
        <v>50.75</v>
      </c>
      <c r="H168" s="27">
        <v>71</v>
      </c>
      <c r="I168" s="27">
        <f t="shared" si="84"/>
        <v>21.443661971830988</v>
      </c>
      <c r="J168" s="27">
        <v>88.55</v>
      </c>
      <c r="K168" s="27">
        <v>90.55</v>
      </c>
      <c r="L168" s="27">
        <f t="shared" si="78"/>
        <v>14.668691330756488</v>
      </c>
      <c r="M168" s="27">
        <v>0</v>
      </c>
      <c r="N168" s="27">
        <v>40</v>
      </c>
      <c r="O168" s="27">
        <v>0</v>
      </c>
      <c r="P168" s="27">
        <v>40</v>
      </c>
      <c r="Q168" s="27">
        <v>60</v>
      </c>
      <c r="R168" s="27">
        <f t="shared" si="79"/>
        <v>30</v>
      </c>
      <c r="S168" s="27">
        <f t="shared" si="76"/>
        <v>44.668691330756488</v>
      </c>
      <c r="T168" s="27">
        <v>30</v>
      </c>
      <c r="U168" s="27">
        <v>1.5</v>
      </c>
      <c r="V168" s="27">
        <v>31.5</v>
      </c>
      <c r="W168" s="27">
        <v>32</v>
      </c>
      <c r="X168" s="27">
        <f t="shared" si="80"/>
        <v>9.84375</v>
      </c>
      <c r="Y168" s="27">
        <f t="shared" si="77"/>
        <v>75.956103302587479</v>
      </c>
      <c r="Z168" s="5">
        <f t="shared" si="85"/>
        <v>2</v>
      </c>
      <c r="AA168" s="5">
        <v>20</v>
      </c>
      <c r="AB168" s="9">
        <f t="shared" si="86"/>
        <v>0.1</v>
      </c>
      <c r="AC168" s="6"/>
    </row>
    <row r="169" spans="1:29">
      <c r="A169" s="8" t="s">
        <v>369</v>
      </c>
      <c r="B169" s="8" t="s">
        <v>368</v>
      </c>
      <c r="C169" s="5" t="s">
        <v>297</v>
      </c>
      <c r="D169" s="5" t="s">
        <v>345</v>
      </c>
      <c r="E169" s="27">
        <v>50</v>
      </c>
      <c r="F169" s="27">
        <v>3.25</v>
      </c>
      <c r="G169" s="27">
        <v>53.25</v>
      </c>
      <c r="H169" s="27">
        <v>71</v>
      </c>
      <c r="I169" s="27">
        <f t="shared" si="84"/>
        <v>22.5</v>
      </c>
      <c r="J169" s="27">
        <v>88.65</v>
      </c>
      <c r="K169" s="27">
        <v>90.55</v>
      </c>
      <c r="L169" s="27">
        <f t="shared" si="78"/>
        <v>14.685256764218664</v>
      </c>
      <c r="M169" s="27">
        <v>0</v>
      </c>
      <c r="N169" s="27">
        <v>30</v>
      </c>
      <c r="O169" s="27">
        <v>0</v>
      </c>
      <c r="P169" s="27">
        <v>30</v>
      </c>
      <c r="Q169" s="27">
        <v>60</v>
      </c>
      <c r="R169" s="27">
        <f t="shared" si="79"/>
        <v>22.5</v>
      </c>
      <c r="S169" s="27">
        <f t="shared" si="76"/>
        <v>37.185256764218664</v>
      </c>
      <c r="T169" s="27">
        <v>30</v>
      </c>
      <c r="U169" s="27">
        <v>1</v>
      </c>
      <c r="V169" s="27">
        <v>31</v>
      </c>
      <c r="W169" s="27">
        <v>32</v>
      </c>
      <c r="X169" s="27">
        <f t="shared" si="80"/>
        <v>9.6875</v>
      </c>
      <c r="Y169" s="27">
        <f t="shared" si="77"/>
        <v>69.372756764218664</v>
      </c>
      <c r="Z169" s="5">
        <f t="shared" si="85"/>
        <v>3</v>
      </c>
      <c r="AA169" s="5">
        <v>20</v>
      </c>
      <c r="AB169" s="9">
        <f t="shared" si="86"/>
        <v>0.15</v>
      </c>
      <c r="AC169" s="6"/>
    </row>
    <row r="170" spans="1:29">
      <c r="A170" s="8" t="s">
        <v>371</v>
      </c>
      <c r="B170" s="8" t="s">
        <v>370</v>
      </c>
      <c r="C170" s="5" t="s">
        <v>297</v>
      </c>
      <c r="D170" s="5" t="s">
        <v>345</v>
      </c>
      <c r="E170" s="27">
        <v>50</v>
      </c>
      <c r="F170" s="27">
        <v>-2.75</v>
      </c>
      <c r="G170" s="27">
        <v>47.25</v>
      </c>
      <c r="H170" s="27">
        <v>71</v>
      </c>
      <c r="I170" s="27">
        <f t="shared" si="84"/>
        <v>19.964788732394368</v>
      </c>
      <c r="J170" s="27">
        <v>87.7</v>
      </c>
      <c r="K170" s="27">
        <v>90.55</v>
      </c>
      <c r="L170" s="27">
        <f t="shared" si="78"/>
        <v>14.527885146327998</v>
      </c>
      <c r="M170" s="27">
        <v>0</v>
      </c>
      <c r="N170" s="27">
        <v>0</v>
      </c>
      <c r="O170" s="27">
        <v>0</v>
      </c>
      <c r="P170" s="27">
        <v>0</v>
      </c>
      <c r="Q170" s="27">
        <v>60</v>
      </c>
      <c r="R170" s="27">
        <f t="shared" si="79"/>
        <v>0</v>
      </c>
      <c r="S170" s="27">
        <f t="shared" si="76"/>
        <v>14.527885146327998</v>
      </c>
      <c r="T170" s="27">
        <v>30</v>
      </c>
      <c r="U170" s="27">
        <v>1</v>
      </c>
      <c r="V170" s="27">
        <v>31</v>
      </c>
      <c r="W170" s="27">
        <v>32</v>
      </c>
      <c r="X170" s="27">
        <f t="shared" si="80"/>
        <v>9.6875</v>
      </c>
      <c r="Y170" s="27">
        <f t="shared" si="77"/>
        <v>44.180173878722364</v>
      </c>
      <c r="Z170" s="5">
        <f t="shared" si="85"/>
        <v>20</v>
      </c>
      <c r="AA170" s="5">
        <v>20</v>
      </c>
      <c r="AB170" s="9">
        <f t="shared" si="86"/>
        <v>1</v>
      </c>
      <c r="AC170" s="6"/>
    </row>
    <row r="171" spans="1:29">
      <c r="A171" s="8" t="s">
        <v>373</v>
      </c>
      <c r="B171" s="8" t="s">
        <v>372</v>
      </c>
      <c r="C171" s="5" t="s">
        <v>297</v>
      </c>
      <c r="D171" s="5" t="s">
        <v>345</v>
      </c>
      <c r="E171" s="27">
        <v>50</v>
      </c>
      <c r="F171" s="27">
        <v>9</v>
      </c>
      <c r="G171" s="27">
        <v>59</v>
      </c>
      <c r="H171" s="27">
        <v>71</v>
      </c>
      <c r="I171" s="27">
        <f t="shared" si="84"/>
        <v>24.929577464788732</v>
      </c>
      <c r="J171" s="27">
        <v>90.55</v>
      </c>
      <c r="K171" s="27">
        <v>90.55</v>
      </c>
      <c r="L171" s="27">
        <f t="shared" si="78"/>
        <v>15</v>
      </c>
      <c r="M171" s="27">
        <v>0</v>
      </c>
      <c r="N171" s="27">
        <v>60</v>
      </c>
      <c r="O171" s="27">
        <v>0</v>
      </c>
      <c r="P171" s="27">
        <v>60</v>
      </c>
      <c r="Q171" s="27">
        <v>60</v>
      </c>
      <c r="R171" s="27">
        <f t="shared" si="79"/>
        <v>45</v>
      </c>
      <c r="S171" s="27">
        <f t="shared" si="76"/>
        <v>60</v>
      </c>
      <c r="T171" s="27">
        <v>30</v>
      </c>
      <c r="U171" s="27">
        <v>0</v>
      </c>
      <c r="V171" s="27">
        <v>30</v>
      </c>
      <c r="W171" s="27">
        <v>32</v>
      </c>
      <c r="X171" s="27">
        <f t="shared" si="80"/>
        <v>9.375</v>
      </c>
      <c r="Y171" s="27">
        <f t="shared" si="77"/>
        <v>94.304577464788736</v>
      </c>
      <c r="Z171" s="5">
        <f t="shared" si="85"/>
        <v>1</v>
      </c>
      <c r="AA171" s="5">
        <v>20</v>
      </c>
      <c r="AB171" s="9">
        <f t="shared" si="86"/>
        <v>0.05</v>
      </c>
      <c r="AC171" s="6"/>
    </row>
    <row r="172" spans="1:29">
      <c r="A172" s="8" t="s">
        <v>375</v>
      </c>
      <c r="B172" s="8" t="s">
        <v>374</v>
      </c>
      <c r="C172" s="5" t="s">
        <v>297</v>
      </c>
      <c r="D172" s="5" t="s">
        <v>345</v>
      </c>
      <c r="E172" s="27">
        <v>50</v>
      </c>
      <c r="F172" s="27">
        <v>0.75</v>
      </c>
      <c r="G172" s="27">
        <v>50.75</v>
      </c>
      <c r="H172" s="27">
        <v>71</v>
      </c>
      <c r="I172" s="27">
        <f t="shared" si="84"/>
        <v>21.443661971830988</v>
      </c>
      <c r="J172" s="27">
        <v>86.05</v>
      </c>
      <c r="K172" s="27">
        <v>90.55</v>
      </c>
      <c r="L172" s="27">
        <f t="shared" si="78"/>
        <v>14.254555494202098</v>
      </c>
      <c r="M172" s="27">
        <v>0</v>
      </c>
      <c r="N172" s="27">
        <v>0</v>
      </c>
      <c r="O172" s="27">
        <v>0</v>
      </c>
      <c r="P172" s="27">
        <v>0</v>
      </c>
      <c r="Q172" s="27">
        <v>60</v>
      </c>
      <c r="R172" s="27">
        <f t="shared" si="79"/>
        <v>0</v>
      </c>
      <c r="S172" s="27">
        <f t="shared" si="76"/>
        <v>14.254555494202098</v>
      </c>
      <c r="T172" s="27">
        <v>30</v>
      </c>
      <c r="U172" s="27">
        <v>0</v>
      </c>
      <c r="V172" s="27">
        <v>30</v>
      </c>
      <c r="W172" s="27">
        <v>32</v>
      </c>
      <c r="X172" s="27">
        <f t="shared" si="80"/>
        <v>9.375</v>
      </c>
      <c r="Y172" s="27">
        <f t="shared" si="77"/>
        <v>45.073217466033086</v>
      </c>
      <c r="Z172" s="5">
        <f t="shared" si="85"/>
        <v>16</v>
      </c>
      <c r="AA172" s="5">
        <v>20</v>
      </c>
      <c r="AB172" s="9">
        <f t="shared" si="86"/>
        <v>0.8</v>
      </c>
      <c r="AC172" s="6"/>
    </row>
    <row r="173" spans="1:29">
      <c r="A173" s="8" t="s">
        <v>377</v>
      </c>
      <c r="B173" s="8" t="s">
        <v>376</v>
      </c>
      <c r="C173" s="5" t="s">
        <v>297</v>
      </c>
      <c r="D173" s="5" t="s">
        <v>345</v>
      </c>
      <c r="E173" s="27">
        <v>50</v>
      </c>
      <c r="F173" s="27">
        <v>0.5</v>
      </c>
      <c r="G173" s="27">
        <v>50.5</v>
      </c>
      <c r="H173" s="27">
        <v>71</v>
      </c>
      <c r="I173" s="27">
        <f t="shared" si="84"/>
        <v>21.338028169014088</v>
      </c>
      <c r="J173" s="27">
        <v>89.7</v>
      </c>
      <c r="K173" s="27">
        <v>90.55</v>
      </c>
      <c r="L173" s="27">
        <f t="shared" si="78"/>
        <v>14.859193815571508</v>
      </c>
      <c r="M173" s="27">
        <v>0</v>
      </c>
      <c r="N173" s="27">
        <v>0</v>
      </c>
      <c r="O173" s="27">
        <v>0</v>
      </c>
      <c r="P173" s="27">
        <v>0</v>
      </c>
      <c r="Q173" s="27">
        <v>60</v>
      </c>
      <c r="R173" s="27">
        <f t="shared" si="79"/>
        <v>0</v>
      </c>
      <c r="S173" s="27">
        <f t="shared" si="76"/>
        <v>14.859193815571508</v>
      </c>
      <c r="T173" s="27">
        <v>30</v>
      </c>
      <c r="U173" s="27">
        <v>0</v>
      </c>
      <c r="V173" s="27">
        <v>30</v>
      </c>
      <c r="W173" s="27">
        <v>32</v>
      </c>
      <c r="X173" s="27">
        <f t="shared" si="80"/>
        <v>9.375</v>
      </c>
      <c r="Y173" s="27">
        <f t="shared" si="77"/>
        <v>45.572221984585596</v>
      </c>
      <c r="Z173" s="5">
        <f t="shared" si="85"/>
        <v>12</v>
      </c>
      <c r="AA173" s="5">
        <v>20</v>
      </c>
      <c r="AB173" s="9">
        <f t="shared" si="86"/>
        <v>0.6</v>
      </c>
      <c r="AC173" s="6"/>
    </row>
    <row r="174" spans="1:29">
      <c r="A174" s="8" t="s">
        <v>379</v>
      </c>
      <c r="B174" s="8" t="s">
        <v>378</v>
      </c>
      <c r="C174" s="5" t="s">
        <v>297</v>
      </c>
      <c r="D174" s="5" t="s">
        <v>345</v>
      </c>
      <c r="E174" s="27">
        <v>50</v>
      </c>
      <c r="F174" s="27">
        <v>0</v>
      </c>
      <c r="G174" s="27">
        <v>50</v>
      </c>
      <c r="H174" s="27">
        <v>71</v>
      </c>
      <c r="I174" s="27">
        <f t="shared" si="84"/>
        <v>21.12676056338028</v>
      </c>
      <c r="J174" s="27">
        <v>88.2</v>
      </c>
      <c r="K174" s="27">
        <v>90.55</v>
      </c>
      <c r="L174" s="27">
        <f t="shared" si="78"/>
        <v>14.610712313638874</v>
      </c>
      <c r="M174" s="27">
        <v>0</v>
      </c>
      <c r="N174" s="27">
        <v>0</v>
      </c>
      <c r="O174" s="27">
        <v>0</v>
      </c>
      <c r="P174" s="27">
        <v>0</v>
      </c>
      <c r="Q174" s="27">
        <v>60</v>
      </c>
      <c r="R174" s="27">
        <f t="shared" si="79"/>
        <v>0</v>
      </c>
      <c r="S174" s="27">
        <f t="shared" si="76"/>
        <v>14.610712313638874</v>
      </c>
      <c r="T174" s="27">
        <v>30</v>
      </c>
      <c r="U174" s="27">
        <v>0</v>
      </c>
      <c r="V174" s="27">
        <v>30</v>
      </c>
      <c r="W174" s="27">
        <v>32</v>
      </c>
      <c r="X174" s="27">
        <f t="shared" si="80"/>
        <v>9.375</v>
      </c>
      <c r="Y174" s="27">
        <f t="shared" si="77"/>
        <v>45.112472877019158</v>
      </c>
      <c r="Z174" s="5">
        <f t="shared" si="85"/>
        <v>15</v>
      </c>
      <c r="AA174" s="5">
        <v>20</v>
      </c>
      <c r="AB174" s="9">
        <f t="shared" si="86"/>
        <v>0.75</v>
      </c>
      <c r="AC174" s="6"/>
    </row>
    <row r="175" spans="1:29">
      <c r="A175" s="8" t="s">
        <v>381</v>
      </c>
      <c r="B175" s="8" t="s">
        <v>380</v>
      </c>
      <c r="C175" s="5" t="s">
        <v>297</v>
      </c>
      <c r="D175" s="5" t="s">
        <v>345</v>
      </c>
      <c r="E175" s="27">
        <v>50</v>
      </c>
      <c r="F175" s="27">
        <v>21</v>
      </c>
      <c r="G175" s="27">
        <v>71</v>
      </c>
      <c r="H175" s="27">
        <v>71</v>
      </c>
      <c r="I175" s="27">
        <f t="shared" si="84"/>
        <v>30</v>
      </c>
      <c r="J175" s="27">
        <v>90.25</v>
      </c>
      <c r="K175" s="27">
        <v>90.55</v>
      </c>
      <c r="L175" s="27">
        <f t="shared" si="78"/>
        <v>14.950303699613473</v>
      </c>
      <c r="M175" s="27">
        <v>6.875</v>
      </c>
      <c r="N175" s="27">
        <v>0</v>
      </c>
      <c r="O175" s="27">
        <v>0</v>
      </c>
      <c r="P175" s="27">
        <v>6.875</v>
      </c>
      <c r="Q175" s="27">
        <v>60</v>
      </c>
      <c r="R175" s="27">
        <f t="shared" si="79"/>
        <v>5.15625</v>
      </c>
      <c r="S175" s="27">
        <f t="shared" si="76"/>
        <v>20.106553699613471</v>
      </c>
      <c r="T175" s="27">
        <v>30</v>
      </c>
      <c r="U175" s="27">
        <v>0</v>
      </c>
      <c r="V175" s="27">
        <v>30</v>
      </c>
      <c r="W175" s="27">
        <v>32</v>
      </c>
      <c r="X175" s="27">
        <f t="shared" si="80"/>
        <v>9.375</v>
      </c>
      <c r="Y175" s="27">
        <f t="shared" si="77"/>
        <v>59.481553699613471</v>
      </c>
      <c r="Z175" s="5">
        <f t="shared" si="85"/>
        <v>5</v>
      </c>
      <c r="AA175" s="5">
        <v>20</v>
      </c>
      <c r="AB175" s="9">
        <f t="shared" si="86"/>
        <v>0.25</v>
      </c>
      <c r="AC175" s="6"/>
    </row>
    <row r="176" spans="1:29">
      <c r="A176" s="8" t="s">
        <v>383</v>
      </c>
      <c r="B176" s="8" t="s">
        <v>382</v>
      </c>
      <c r="C176" s="5" t="s">
        <v>297</v>
      </c>
      <c r="D176" s="5" t="s">
        <v>345</v>
      </c>
      <c r="E176" s="27">
        <v>50</v>
      </c>
      <c r="F176" s="27">
        <v>0</v>
      </c>
      <c r="G176" s="27">
        <v>50</v>
      </c>
      <c r="H176" s="27">
        <v>71</v>
      </c>
      <c r="I176" s="27">
        <f t="shared" si="84"/>
        <v>21.12676056338028</v>
      </c>
      <c r="J176" s="27">
        <v>86.3</v>
      </c>
      <c r="K176" s="27">
        <v>90.55</v>
      </c>
      <c r="L176" s="27">
        <f t="shared" si="78"/>
        <v>14.295969077857539</v>
      </c>
      <c r="M176" s="27">
        <v>0</v>
      </c>
      <c r="N176" s="27">
        <v>0</v>
      </c>
      <c r="O176" s="27">
        <v>0</v>
      </c>
      <c r="P176" s="27">
        <v>0</v>
      </c>
      <c r="Q176" s="27">
        <v>60</v>
      </c>
      <c r="R176" s="27">
        <f t="shared" si="79"/>
        <v>0</v>
      </c>
      <c r="S176" s="27">
        <f t="shared" si="76"/>
        <v>14.295969077857539</v>
      </c>
      <c r="T176" s="27">
        <v>30</v>
      </c>
      <c r="U176" s="27">
        <v>0</v>
      </c>
      <c r="V176" s="27">
        <v>30</v>
      </c>
      <c r="W176" s="27">
        <v>32</v>
      </c>
      <c r="X176" s="27">
        <f t="shared" si="80"/>
        <v>9.375</v>
      </c>
      <c r="Y176" s="27">
        <f t="shared" si="77"/>
        <v>44.797729641237822</v>
      </c>
      <c r="Z176" s="5">
        <f t="shared" si="85"/>
        <v>17</v>
      </c>
      <c r="AA176" s="5">
        <v>20</v>
      </c>
      <c r="AB176" s="9">
        <f t="shared" si="86"/>
        <v>0.85</v>
      </c>
      <c r="AC176" s="6"/>
    </row>
    <row r="177" spans="1:29">
      <c r="A177" s="8" t="s">
        <v>385</v>
      </c>
      <c r="B177" s="8" t="s">
        <v>384</v>
      </c>
      <c r="C177" s="5" t="s">
        <v>297</v>
      </c>
      <c r="D177" s="5" t="s">
        <v>386</v>
      </c>
      <c r="E177" s="27">
        <v>50</v>
      </c>
      <c r="F177" s="27">
        <v>-2</v>
      </c>
      <c r="G177" s="27">
        <v>48</v>
      </c>
      <c r="H177" s="27">
        <v>61</v>
      </c>
      <c r="I177" s="27">
        <f>G177/H177*30</f>
        <v>23.606557377049178</v>
      </c>
      <c r="J177" s="27">
        <v>87.3</v>
      </c>
      <c r="K177" s="27">
        <v>90.75</v>
      </c>
      <c r="L177" s="27">
        <f t="shared" si="78"/>
        <v>14.429752066115702</v>
      </c>
      <c r="M177" s="27">
        <v>0</v>
      </c>
      <c r="N177" s="27">
        <v>0</v>
      </c>
      <c r="O177" s="27">
        <v>0</v>
      </c>
      <c r="P177" s="27">
        <v>0</v>
      </c>
      <c r="Q177" s="27">
        <v>20</v>
      </c>
      <c r="R177" s="27">
        <f t="shared" si="79"/>
        <v>0</v>
      </c>
      <c r="S177" s="27">
        <f t="shared" si="76"/>
        <v>14.429752066115702</v>
      </c>
      <c r="T177" s="27">
        <v>30</v>
      </c>
      <c r="U177" s="27">
        <v>1</v>
      </c>
      <c r="V177" s="27">
        <v>31</v>
      </c>
      <c r="W177" s="27">
        <v>31.5</v>
      </c>
      <c r="X177" s="27">
        <f t="shared" si="80"/>
        <v>9.8412698412698401</v>
      </c>
      <c r="Y177" s="27">
        <f t="shared" si="77"/>
        <v>47.877579284434724</v>
      </c>
      <c r="Z177" s="5">
        <f>RANK(Y177,$Y$177:$Y$197)</f>
        <v>17</v>
      </c>
      <c r="AA177" s="5">
        <v>21</v>
      </c>
      <c r="AB177" s="9">
        <f t="shared" si="86"/>
        <v>0.80952380952380953</v>
      </c>
      <c r="AC177" s="6"/>
    </row>
    <row r="178" spans="1:29">
      <c r="A178" s="8" t="s">
        <v>388</v>
      </c>
      <c r="B178" s="8" t="s">
        <v>387</v>
      </c>
      <c r="C178" s="5" t="s">
        <v>297</v>
      </c>
      <c r="D178" s="5" t="s">
        <v>386</v>
      </c>
      <c r="E178" s="27">
        <v>50</v>
      </c>
      <c r="F178" s="27">
        <v>0.5</v>
      </c>
      <c r="G178" s="27">
        <v>50.5</v>
      </c>
      <c r="H178" s="27">
        <v>61</v>
      </c>
      <c r="I178" s="27">
        <f>G178/H178*30</f>
        <v>24.836065573770494</v>
      </c>
      <c r="J178" s="27">
        <v>90.3</v>
      </c>
      <c r="K178" s="27">
        <v>90.75</v>
      </c>
      <c r="L178" s="27">
        <f t="shared" si="78"/>
        <v>14.925619834710742</v>
      </c>
      <c r="M178" s="27">
        <v>0</v>
      </c>
      <c r="N178" s="27">
        <v>20</v>
      </c>
      <c r="O178" s="27">
        <v>0</v>
      </c>
      <c r="P178" s="27">
        <v>20</v>
      </c>
      <c r="Q178" s="27">
        <v>20</v>
      </c>
      <c r="R178" s="27">
        <f t="shared" si="79"/>
        <v>45</v>
      </c>
      <c r="S178" s="27">
        <f t="shared" si="76"/>
        <v>59.925619834710744</v>
      </c>
      <c r="T178" s="27">
        <v>30</v>
      </c>
      <c r="U178" s="27">
        <v>1.5</v>
      </c>
      <c r="V178" s="27">
        <v>31.5</v>
      </c>
      <c r="W178" s="27">
        <v>31.5</v>
      </c>
      <c r="X178" s="27">
        <f t="shared" si="80"/>
        <v>10</v>
      </c>
      <c r="Y178" s="27">
        <f t="shared" si="77"/>
        <v>94.761685408481242</v>
      </c>
      <c r="Z178" s="5">
        <f t="shared" ref="Z178:Z197" si="87">RANK(Y178,$Y$177:$Y$197)</f>
        <v>1</v>
      </c>
      <c r="AA178" s="5">
        <v>21</v>
      </c>
      <c r="AB178" s="9">
        <f t="shared" si="86"/>
        <v>4.7619047619047616E-2</v>
      </c>
      <c r="AC178" s="6"/>
    </row>
    <row r="179" spans="1:29">
      <c r="A179" s="8" t="s">
        <v>390</v>
      </c>
      <c r="B179" s="8" t="s">
        <v>389</v>
      </c>
      <c r="C179" s="5" t="s">
        <v>297</v>
      </c>
      <c r="D179" s="5" t="s">
        <v>386</v>
      </c>
      <c r="E179" s="27">
        <v>50</v>
      </c>
      <c r="F179" s="27">
        <v>1.25</v>
      </c>
      <c r="G179" s="27">
        <v>51.25</v>
      </c>
      <c r="H179" s="27">
        <v>61</v>
      </c>
      <c r="I179" s="27">
        <f t="shared" ref="I179:I242" si="88">G179/H179*30</f>
        <v>25.204918032786885</v>
      </c>
      <c r="J179" s="27">
        <v>86.4</v>
      </c>
      <c r="K179" s="27">
        <v>90.75</v>
      </c>
      <c r="L179" s="27">
        <f t="shared" si="78"/>
        <v>14.280991735537192</v>
      </c>
      <c r="M179" s="27">
        <v>0</v>
      </c>
      <c r="N179" s="27">
        <v>0</v>
      </c>
      <c r="O179" s="27">
        <v>0</v>
      </c>
      <c r="P179" s="27">
        <v>0</v>
      </c>
      <c r="Q179" s="27">
        <v>20</v>
      </c>
      <c r="R179" s="27">
        <f t="shared" si="79"/>
        <v>0</v>
      </c>
      <c r="S179" s="27">
        <f t="shared" si="76"/>
        <v>14.280991735537192</v>
      </c>
      <c r="T179" s="27">
        <v>30</v>
      </c>
      <c r="U179" s="27">
        <v>0</v>
      </c>
      <c r="V179" s="27">
        <v>30</v>
      </c>
      <c r="W179" s="27">
        <v>31.5</v>
      </c>
      <c r="X179" s="27">
        <f t="shared" si="80"/>
        <v>9.5238095238095237</v>
      </c>
      <c r="Y179" s="27">
        <f t="shared" si="77"/>
        <v>49.009719292133603</v>
      </c>
      <c r="Z179" s="5">
        <f t="shared" si="87"/>
        <v>12</v>
      </c>
      <c r="AA179" s="5">
        <v>21</v>
      </c>
      <c r="AB179" s="9">
        <f t="shared" si="86"/>
        <v>0.5714285714285714</v>
      </c>
      <c r="AC179" s="6"/>
    </row>
    <row r="180" spans="1:29">
      <c r="A180" s="8" t="s">
        <v>392</v>
      </c>
      <c r="B180" s="8" t="s">
        <v>391</v>
      </c>
      <c r="C180" s="5" t="s">
        <v>297</v>
      </c>
      <c r="D180" s="5" t="s">
        <v>386</v>
      </c>
      <c r="E180" s="27">
        <v>50</v>
      </c>
      <c r="F180" s="27">
        <v>0.75</v>
      </c>
      <c r="G180" s="27">
        <v>50.75</v>
      </c>
      <c r="H180" s="27">
        <v>61</v>
      </c>
      <c r="I180" s="27">
        <f t="shared" si="88"/>
        <v>24.959016393442621</v>
      </c>
      <c r="J180" s="27">
        <v>87.8</v>
      </c>
      <c r="K180" s="27">
        <v>90.75</v>
      </c>
      <c r="L180" s="27">
        <f t="shared" si="78"/>
        <v>14.512396694214877</v>
      </c>
      <c r="M180" s="27">
        <v>0</v>
      </c>
      <c r="N180" s="27">
        <v>0</v>
      </c>
      <c r="O180" s="27">
        <v>0</v>
      </c>
      <c r="P180" s="27">
        <v>0</v>
      </c>
      <c r="Q180" s="27">
        <v>20</v>
      </c>
      <c r="R180" s="27">
        <f t="shared" si="79"/>
        <v>0</v>
      </c>
      <c r="S180" s="27">
        <f t="shared" si="76"/>
        <v>14.512396694214877</v>
      </c>
      <c r="T180" s="27">
        <v>30</v>
      </c>
      <c r="U180" s="27">
        <v>1.5</v>
      </c>
      <c r="V180" s="27">
        <v>31.5</v>
      </c>
      <c r="W180" s="27">
        <v>31.5</v>
      </c>
      <c r="X180" s="27">
        <f t="shared" si="80"/>
        <v>10</v>
      </c>
      <c r="Y180" s="27">
        <f t="shared" si="77"/>
        <v>49.471413087657496</v>
      </c>
      <c r="Z180" s="5">
        <f t="shared" si="87"/>
        <v>11</v>
      </c>
      <c r="AA180" s="5">
        <v>21</v>
      </c>
      <c r="AB180" s="9">
        <f t="shared" si="86"/>
        <v>0.52380952380952384</v>
      </c>
      <c r="AC180" s="6"/>
    </row>
    <row r="181" spans="1:29">
      <c r="A181" s="8" t="s">
        <v>394</v>
      </c>
      <c r="B181" s="8" t="s">
        <v>393</v>
      </c>
      <c r="C181" s="5" t="s">
        <v>297</v>
      </c>
      <c r="D181" s="5" t="s">
        <v>386</v>
      </c>
      <c r="E181" s="27">
        <v>50</v>
      </c>
      <c r="F181" s="27">
        <v>5</v>
      </c>
      <c r="G181" s="27">
        <v>55</v>
      </c>
      <c r="H181" s="27">
        <v>61</v>
      </c>
      <c r="I181" s="27">
        <f t="shared" si="88"/>
        <v>27.049180327868854</v>
      </c>
      <c r="J181" s="27">
        <v>87.55</v>
      </c>
      <c r="K181" s="27">
        <v>90.75</v>
      </c>
      <c r="L181" s="27">
        <f t="shared" si="78"/>
        <v>14.471074380165289</v>
      </c>
      <c r="M181" s="27">
        <v>0</v>
      </c>
      <c r="N181" s="27">
        <v>0</v>
      </c>
      <c r="O181" s="27">
        <v>0</v>
      </c>
      <c r="P181" s="27">
        <v>0</v>
      </c>
      <c r="Q181" s="27">
        <v>20</v>
      </c>
      <c r="R181" s="27">
        <f t="shared" si="79"/>
        <v>0</v>
      </c>
      <c r="S181" s="27">
        <f t="shared" si="76"/>
        <v>14.471074380165289</v>
      </c>
      <c r="T181" s="27">
        <v>30</v>
      </c>
      <c r="U181" s="27">
        <v>0</v>
      </c>
      <c r="V181" s="27">
        <v>30</v>
      </c>
      <c r="W181" s="27">
        <v>31.5</v>
      </c>
      <c r="X181" s="27">
        <f t="shared" si="80"/>
        <v>9.5238095238095237</v>
      </c>
      <c r="Y181" s="27">
        <f t="shared" si="77"/>
        <v>51.04406423184367</v>
      </c>
      <c r="Z181" s="5">
        <f t="shared" si="87"/>
        <v>8</v>
      </c>
      <c r="AA181" s="5">
        <v>21</v>
      </c>
      <c r="AB181" s="9">
        <f t="shared" si="86"/>
        <v>0.38095238095238093</v>
      </c>
      <c r="AC181" s="6"/>
    </row>
    <row r="182" spans="1:29">
      <c r="A182" s="8" t="s">
        <v>396</v>
      </c>
      <c r="B182" s="8" t="s">
        <v>395</v>
      </c>
      <c r="C182" s="5" t="s">
        <v>297</v>
      </c>
      <c r="D182" s="5" t="s">
        <v>386</v>
      </c>
      <c r="E182" s="27">
        <v>50</v>
      </c>
      <c r="F182" s="27">
        <v>5.25</v>
      </c>
      <c r="G182" s="27">
        <v>55.25</v>
      </c>
      <c r="H182" s="27">
        <v>61</v>
      </c>
      <c r="I182" s="27">
        <f t="shared" si="88"/>
        <v>27.172131147540981</v>
      </c>
      <c r="J182" s="27">
        <v>90.75</v>
      </c>
      <c r="K182" s="27">
        <v>90.75</v>
      </c>
      <c r="L182" s="27">
        <f t="shared" si="78"/>
        <v>15</v>
      </c>
      <c r="M182" s="27">
        <v>0</v>
      </c>
      <c r="N182" s="27">
        <v>0</v>
      </c>
      <c r="O182" s="27">
        <v>0</v>
      </c>
      <c r="P182" s="27">
        <v>0</v>
      </c>
      <c r="Q182" s="27">
        <v>20</v>
      </c>
      <c r="R182" s="27">
        <f t="shared" si="79"/>
        <v>0</v>
      </c>
      <c r="S182" s="27">
        <f t="shared" si="76"/>
        <v>15</v>
      </c>
      <c r="T182" s="27">
        <v>30</v>
      </c>
      <c r="U182" s="27">
        <v>0</v>
      </c>
      <c r="V182" s="27">
        <v>30</v>
      </c>
      <c r="W182" s="27">
        <v>31.5</v>
      </c>
      <c r="X182" s="27">
        <f t="shared" si="80"/>
        <v>9.5238095238095237</v>
      </c>
      <c r="Y182" s="27">
        <f t="shared" si="77"/>
        <v>51.695940671350506</v>
      </c>
      <c r="Z182" s="5">
        <f t="shared" si="87"/>
        <v>6</v>
      </c>
      <c r="AA182" s="5">
        <v>21</v>
      </c>
      <c r="AB182" s="9">
        <f t="shared" si="86"/>
        <v>0.2857142857142857</v>
      </c>
      <c r="AC182" s="6"/>
    </row>
    <row r="183" spans="1:29">
      <c r="A183" s="8" t="s">
        <v>398</v>
      </c>
      <c r="B183" s="8" t="s">
        <v>397</v>
      </c>
      <c r="C183" s="5" t="s">
        <v>297</v>
      </c>
      <c r="D183" s="5" t="s">
        <v>386</v>
      </c>
      <c r="E183" s="27">
        <v>50</v>
      </c>
      <c r="F183" s="27">
        <v>3.5</v>
      </c>
      <c r="G183" s="27">
        <v>53.5</v>
      </c>
      <c r="H183" s="27">
        <v>61</v>
      </c>
      <c r="I183" s="27">
        <f t="shared" si="88"/>
        <v>26.311475409836063</v>
      </c>
      <c r="J183" s="27">
        <v>88.4</v>
      </c>
      <c r="K183" s="27">
        <v>90.75</v>
      </c>
      <c r="L183" s="27">
        <f t="shared" si="78"/>
        <v>14.611570247933885</v>
      </c>
      <c r="M183" s="27">
        <v>0</v>
      </c>
      <c r="N183" s="27">
        <v>0</v>
      </c>
      <c r="O183" s="27">
        <v>0</v>
      </c>
      <c r="P183" s="27">
        <v>0</v>
      </c>
      <c r="Q183" s="27">
        <v>20</v>
      </c>
      <c r="R183" s="27">
        <f t="shared" si="79"/>
        <v>0</v>
      </c>
      <c r="S183" s="27">
        <f t="shared" si="76"/>
        <v>14.611570247933885</v>
      </c>
      <c r="T183" s="27">
        <v>30</v>
      </c>
      <c r="U183" s="27">
        <v>0</v>
      </c>
      <c r="V183" s="27">
        <v>30</v>
      </c>
      <c r="W183" s="27">
        <v>31.5</v>
      </c>
      <c r="X183" s="27">
        <f t="shared" si="80"/>
        <v>9.5238095238095237</v>
      </c>
      <c r="Y183" s="27">
        <f t="shared" si="77"/>
        <v>50.446855181579473</v>
      </c>
      <c r="Z183" s="5">
        <f t="shared" si="87"/>
        <v>9</v>
      </c>
      <c r="AA183" s="5">
        <v>21</v>
      </c>
      <c r="AB183" s="9">
        <f t="shared" si="86"/>
        <v>0.42857142857142855</v>
      </c>
      <c r="AC183" s="6"/>
    </row>
    <row r="184" spans="1:29">
      <c r="A184" s="8" t="s">
        <v>400</v>
      </c>
      <c r="B184" s="8" t="s">
        <v>399</v>
      </c>
      <c r="C184" s="5" t="s">
        <v>297</v>
      </c>
      <c r="D184" s="5" t="s">
        <v>386</v>
      </c>
      <c r="E184" s="27">
        <v>50</v>
      </c>
      <c r="F184" s="27">
        <v>-2</v>
      </c>
      <c r="G184" s="27">
        <v>48</v>
      </c>
      <c r="H184" s="27">
        <v>61</v>
      </c>
      <c r="I184" s="27">
        <f t="shared" si="88"/>
        <v>23.606557377049178</v>
      </c>
      <c r="J184" s="27">
        <v>89.98</v>
      </c>
      <c r="K184" s="27">
        <v>90.75</v>
      </c>
      <c r="L184" s="27">
        <f t="shared" si="78"/>
        <v>14.872727272727273</v>
      </c>
      <c r="M184" s="27">
        <v>0</v>
      </c>
      <c r="N184" s="27">
        <v>0</v>
      </c>
      <c r="O184" s="27">
        <v>0</v>
      </c>
      <c r="P184" s="27">
        <v>0</v>
      </c>
      <c r="Q184" s="27">
        <v>20</v>
      </c>
      <c r="R184" s="27">
        <f t="shared" si="79"/>
        <v>0</v>
      </c>
      <c r="S184" s="27">
        <f t="shared" si="76"/>
        <v>14.872727272727273</v>
      </c>
      <c r="T184" s="27">
        <v>30</v>
      </c>
      <c r="U184" s="27">
        <v>0</v>
      </c>
      <c r="V184" s="27">
        <v>30</v>
      </c>
      <c r="W184" s="27">
        <v>31.5</v>
      </c>
      <c r="X184" s="27">
        <f t="shared" si="80"/>
        <v>9.5238095238095237</v>
      </c>
      <c r="Y184" s="27">
        <f t="shared" si="77"/>
        <v>48.003094173585978</v>
      </c>
      <c r="Z184" s="5">
        <f t="shared" si="87"/>
        <v>16</v>
      </c>
      <c r="AA184" s="5">
        <v>21</v>
      </c>
      <c r="AB184" s="9">
        <f t="shared" si="86"/>
        <v>0.76190476190476186</v>
      </c>
      <c r="AC184" s="6"/>
    </row>
    <row r="185" spans="1:29">
      <c r="A185" s="8" t="s">
        <v>402</v>
      </c>
      <c r="B185" s="8" t="s">
        <v>401</v>
      </c>
      <c r="C185" s="5" t="s">
        <v>297</v>
      </c>
      <c r="D185" s="5" t="s">
        <v>386</v>
      </c>
      <c r="E185" s="27">
        <v>50</v>
      </c>
      <c r="F185" s="27">
        <v>7.625</v>
      </c>
      <c r="G185" s="27">
        <v>57.625</v>
      </c>
      <c r="H185" s="27">
        <v>61</v>
      </c>
      <c r="I185" s="27">
        <f t="shared" si="88"/>
        <v>28.340163934426229</v>
      </c>
      <c r="J185" s="27">
        <v>88.9</v>
      </c>
      <c r="K185" s="27">
        <v>90.75</v>
      </c>
      <c r="L185" s="27">
        <f t="shared" si="78"/>
        <v>14.694214876033058</v>
      </c>
      <c r="M185" s="27">
        <v>0</v>
      </c>
      <c r="N185" s="27">
        <v>10</v>
      </c>
      <c r="O185" s="27">
        <v>0</v>
      </c>
      <c r="P185" s="27">
        <v>10</v>
      </c>
      <c r="Q185" s="27">
        <v>20</v>
      </c>
      <c r="R185" s="27">
        <f t="shared" si="79"/>
        <v>22.5</v>
      </c>
      <c r="S185" s="27">
        <f t="shared" si="76"/>
        <v>37.194214876033058</v>
      </c>
      <c r="T185" s="27">
        <v>30</v>
      </c>
      <c r="U185" s="27">
        <v>1</v>
      </c>
      <c r="V185" s="27">
        <v>31</v>
      </c>
      <c r="W185" s="27">
        <v>31.5</v>
      </c>
      <c r="X185" s="27">
        <f t="shared" si="80"/>
        <v>9.8412698412698401</v>
      </c>
      <c r="Y185" s="27">
        <f t="shared" si="77"/>
        <v>75.375648651729122</v>
      </c>
      <c r="Z185" s="5">
        <f t="shared" si="87"/>
        <v>3</v>
      </c>
      <c r="AA185" s="5">
        <v>21</v>
      </c>
      <c r="AB185" s="9">
        <f t="shared" si="86"/>
        <v>0.14285714285714285</v>
      </c>
      <c r="AC185" s="6"/>
    </row>
    <row r="186" spans="1:29">
      <c r="A186" s="8" t="s">
        <v>404</v>
      </c>
      <c r="B186" s="8" t="s">
        <v>403</v>
      </c>
      <c r="C186" s="5" t="s">
        <v>297</v>
      </c>
      <c r="D186" s="5" t="s">
        <v>386</v>
      </c>
      <c r="E186" s="27">
        <v>50</v>
      </c>
      <c r="F186" s="27">
        <v>-4</v>
      </c>
      <c r="G186" s="27">
        <v>46</v>
      </c>
      <c r="H186" s="27">
        <v>61</v>
      </c>
      <c r="I186" s="27">
        <f t="shared" si="88"/>
        <v>22.622950819672131</v>
      </c>
      <c r="J186" s="27">
        <v>85</v>
      </c>
      <c r="K186" s="27">
        <v>90.75</v>
      </c>
      <c r="L186" s="27">
        <f t="shared" si="78"/>
        <v>14.049586776859504</v>
      </c>
      <c r="M186" s="27">
        <v>0</v>
      </c>
      <c r="N186" s="27">
        <v>0</v>
      </c>
      <c r="O186" s="27">
        <v>0</v>
      </c>
      <c r="P186" s="27">
        <v>0</v>
      </c>
      <c r="Q186" s="27">
        <v>20</v>
      </c>
      <c r="R186" s="27">
        <f t="shared" si="79"/>
        <v>0</v>
      </c>
      <c r="S186" s="27">
        <f t="shared" si="76"/>
        <v>14.049586776859504</v>
      </c>
      <c r="T186" s="27">
        <v>30</v>
      </c>
      <c r="U186" s="27">
        <v>0</v>
      </c>
      <c r="V186" s="27">
        <v>30</v>
      </c>
      <c r="W186" s="27">
        <v>31.5</v>
      </c>
      <c r="X186" s="27">
        <f t="shared" si="80"/>
        <v>9.5238095238095237</v>
      </c>
      <c r="Y186" s="27">
        <f t="shared" si="77"/>
        <v>46.196347120341159</v>
      </c>
      <c r="Z186" s="5">
        <f t="shared" si="87"/>
        <v>20</v>
      </c>
      <c r="AA186" s="5">
        <v>21</v>
      </c>
      <c r="AB186" s="9">
        <f t="shared" si="86"/>
        <v>0.95238095238095233</v>
      </c>
      <c r="AC186" s="6"/>
    </row>
    <row r="187" spans="1:29">
      <c r="A187" s="8" t="s">
        <v>406</v>
      </c>
      <c r="B187" s="8" t="s">
        <v>405</v>
      </c>
      <c r="C187" s="5" t="s">
        <v>297</v>
      </c>
      <c r="D187" s="5" t="s">
        <v>386</v>
      </c>
      <c r="E187" s="27">
        <v>50</v>
      </c>
      <c r="F187" s="27">
        <v>0.25</v>
      </c>
      <c r="G187" s="27">
        <v>50.25</v>
      </c>
      <c r="H187" s="27">
        <v>61</v>
      </c>
      <c r="I187" s="27">
        <f t="shared" si="88"/>
        <v>24.71311475409836</v>
      </c>
      <c r="J187" s="27">
        <v>87.35</v>
      </c>
      <c r="K187" s="27">
        <v>90.75</v>
      </c>
      <c r="L187" s="27">
        <f t="shared" si="78"/>
        <v>14.438016528925619</v>
      </c>
      <c r="M187" s="27">
        <v>0</v>
      </c>
      <c r="N187" s="27">
        <v>0</v>
      </c>
      <c r="O187" s="27">
        <v>0</v>
      </c>
      <c r="P187" s="27">
        <v>0</v>
      </c>
      <c r="Q187" s="27">
        <v>20</v>
      </c>
      <c r="R187" s="27">
        <f t="shared" si="79"/>
        <v>0</v>
      </c>
      <c r="S187" s="27">
        <f t="shared" si="76"/>
        <v>14.438016528925619</v>
      </c>
      <c r="T187" s="27">
        <v>30</v>
      </c>
      <c r="U187" s="27">
        <v>0</v>
      </c>
      <c r="V187" s="27">
        <v>30</v>
      </c>
      <c r="W187" s="27">
        <v>31.5</v>
      </c>
      <c r="X187" s="27">
        <f t="shared" si="80"/>
        <v>9.5238095238095237</v>
      </c>
      <c r="Y187" s="27">
        <f t="shared" si="77"/>
        <v>48.674940806833504</v>
      </c>
      <c r="Z187" s="5">
        <f t="shared" si="87"/>
        <v>13</v>
      </c>
      <c r="AA187" s="5">
        <v>21</v>
      </c>
      <c r="AB187" s="9">
        <f t="shared" si="86"/>
        <v>0.61904761904761907</v>
      </c>
      <c r="AC187" s="6"/>
    </row>
    <row r="188" spans="1:29">
      <c r="A188" s="8" t="s">
        <v>408</v>
      </c>
      <c r="B188" s="8" t="s">
        <v>407</v>
      </c>
      <c r="C188" s="5" t="s">
        <v>297</v>
      </c>
      <c r="D188" s="5" t="s">
        <v>386</v>
      </c>
      <c r="E188" s="27">
        <v>50</v>
      </c>
      <c r="F188" s="27">
        <v>6.5</v>
      </c>
      <c r="G188" s="27">
        <v>56.5</v>
      </c>
      <c r="H188" s="27">
        <v>61</v>
      </c>
      <c r="I188" s="27">
        <f t="shared" si="88"/>
        <v>27.78688524590164</v>
      </c>
      <c r="J188" s="27">
        <v>86.95</v>
      </c>
      <c r="K188" s="27">
        <v>90.75</v>
      </c>
      <c r="L188" s="27">
        <f t="shared" si="78"/>
        <v>14.371900826446282</v>
      </c>
      <c r="M188" s="27">
        <v>0</v>
      </c>
      <c r="N188" s="27">
        <v>0</v>
      </c>
      <c r="O188" s="27">
        <v>0</v>
      </c>
      <c r="P188" s="27">
        <v>0</v>
      </c>
      <c r="Q188" s="27">
        <v>20</v>
      </c>
      <c r="R188" s="27">
        <f t="shared" si="79"/>
        <v>0</v>
      </c>
      <c r="S188" s="27">
        <f t="shared" si="76"/>
        <v>14.371900826446282</v>
      </c>
      <c r="T188" s="27">
        <v>30</v>
      </c>
      <c r="U188" s="27">
        <v>0</v>
      </c>
      <c r="V188" s="27">
        <v>30</v>
      </c>
      <c r="W188" s="27">
        <v>31.5</v>
      </c>
      <c r="X188" s="27">
        <f t="shared" si="80"/>
        <v>9.5238095238095237</v>
      </c>
      <c r="Y188" s="27">
        <f t="shared" si="77"/>
        <v>51.682595596157448</v>
      </c>
      <c r="Z188" s="5">
        <f t="shared" si="87"/>
        <v>7</v>
      </c>
      <c r="AA188" s="5">
        <v>21</v>
      </c>
      <c r="AB188" s="9">
        <f t="shared" si="86"/>
        <v>0.33333333333333331</v>
      </c>
      <c r="AC188" s="6"/>
    </row>
    <row r="189" spans="1:29">
      <c r="A189" s="8" t="s">
        <v>410</v>
      </c>
      <c r="B189" s="8" t="s">
        <v>409</v>
      </c>
      <c r="C189" s="5" t="s">
        <v>297</v>
      </c>
      <c r="D189" s="5" t="s">
        <v>386</v>
      </c>
      <c r="E189" s="27">
        <v>50</v>
      </c>
      <c r="F189" s="27">
        <v>0</v>
      </c>
      <c r="G189" s="27">
        <v>50</v>
      </c>
      <c r="H189" s="27">
        <v>61</v>
      </c>
      <c r="I189" s="27">
        <f t="shared" si="88"/>
        <v>24.590163934426229</v>
      </c>
      <c r="J189" s="27">
        <v>86.6</v>
      </c>
      <c r="K189" s="27">
        <v>90.75</v>
      </c>
      <c r="L189" s="27">
        <f t="shared" si="78"/>
        <v>14.314049586776859</v>
      </c>
      <c r="M189" s="27">
        <v>0</v>
      </c>
      <c r="N189" s="27">
        <v>0</v>
      </c>
      <c r="O189" s="27">
        <v>0</v>
      </c>
      <c r="P189" s="27">
        <v>0</v>
      </c>
      <c r="Q189" s="27">
        <v>20</v>
      </c>
      <c r="R189" s="27">
        <f t="shared" si="79"/>
        <v>0</v>
      </c>
      <c r="S189" s="27">
        <f t="shared" si="76"/>
        <v>14.314049586776859</v>
      </c>
      <c r="T189" s="27">
        <v>30</v>
      </c>
      <c r="U189" s="27">
        <v>0</v>
      </c>
      <c r="V189" s="27">
        <v>30</v>
      </c>
      <c r="W189" s="27">
        <v>31.5</v>
      </c>
      <c r="X189" s="27">
        <f t="shared" si="80"/>
        <v>9.5238095238095237</v>
      </c>
      <c r="Y189" s="27">
        <f t="shared" si="77"/>
        <v>48.428023045012615</v>
      </c>
      <c r="Z189" s="5">
        <f t="shared" si="87"/>
        <v>15</v>
      </c>
      <c r="AA189" s="5">
        <v>21</v>
      </c>
      <c r="AB189" s="9">
        <f t="shared" si="86"/>
        <v>0.7142857142857143</v>
      </c>
      <c r="AC189" s="6"/>
    </row>
    <row r="190" spans="1:29">
      <c r="A190" s="8" t="s">
        <v>412</v>
      </c>
      <c r="B190" s="8" t="s">
        <v>411</v>
      </c>
      <c r="C190" s="5" t="s">
        <v>297</v>
      </c>
      <c r="D190" s="5" t="s">
        <v>386</v>
      </c>
      <c r="E190" s="27">
        <v>50</v>
      </c>
      <c r="F190" s="27">
        <v>0.25</v>
      </c>
      <c r="G190" s="27">
        <v>50.25</v>
      </c>
      <c r="H190" s="27">
        <v>61</v>
      </c>
      <c r="I190" s="27">
        <f t="shared" si="88"/>
        <v>24.71311475409836</v>
      </c>
      <c r="J190" s="27">
        <v>86.8</v>
      </c>
      <c r="K190" s="27">
        <v>90.75</v>
      </c>
      <c r="L190" s="27">
        <f t="shared" si="78"/>
        <v>14.347107438016529</v>
      </c>
      <c r="M190" s="27">
        <v>0</v>
      </c>
      <c r="N190" s="27">
        <v>0</v>
      </c>
      <c r="O190" s="27">
        <v>0</v>
      </c>
      <c r="P190" s="27">
        <v>0</v>
      </c>
      <c r="Q190" s="27">
        <v>20</v>
      </c>
      <c r="R190" s="27">
        <f t="shared" si="79"/>
        <v>0</v>
      </c>
      <c r="S190" s="27">
        <f t="shared" si="76"/>
        <v>14.347107438016529</v>
      </c>
      <c r="T190" s="27">
        <v>30</v>
      </c>
      <c r="U190" s="27">
        <v>0</v>
      </c>
      <c r="V190" s="27">
        <v>30</v>
      </c>
      <c r="W190" s="27">
        <v>31.5</v>
      </c>
      <c r="X190" s="27">
        <f t="shared" si="80"/>
        <v>9.5238095238095237</v>
      </c>
      <c r="Y190" s="27">
        <f t="shared" si="77"/>
        <v>48.584031715924418</v>
      </c>
      <c r="Z190" s="5">
        <f t="shared" si="87"/>
        <v>14</v>
      </c>
      <c r="AA190" s="5">
        <v>21</v>
      </c>
      <c r="AB190" s="9">
        <f t="shared" si="86"/>
        <v>0.66666666666666663</v>
      </c>
      <c r="AC190" s="6"/>
    </row>
    <row r="191" spans="1:29">
      <c r="A191" s="8" t="s">
        <v>414</v>
      </c>
      <c r="B191" s="8" t="s">
        <v>413</v>
      </c>
      <c r="C191" s="5" t="s">
        <v>297</v>
      </c>
      <c r="D191" s="5" t="s">
        <v>386</v>
      </c>
      <c r="E191" s="27">
        <v>50</v>
      </c>
      <c r="F191" s="27">
        <v>11</v>
      </c>
      <c r="G191" s="27">
        <v>61</v>
      </c>
      <c r="H191" s="27">
        <v>61</v>
      </c>
      <c r="I191" s="27">
        <f t="shared" si="88"/>
        <v>30</v>
      </c>
      <c r="J191" s="27">
        <v>88.9</v>
      </c>
      <c r="K191" s="27">
        <v>90.75</v>
      </c>
      <c r="L191" s="27">
        <f t="shared" si="78"/>
        <v>14.694214876033058</v>
      </c>
      <c r="M191" s="27">
        <v>0</v>
      </c>
      <c r="N191" s="27">
        <v>0</v>
      </c>
      <c r="O191" s="27">
        <v>0</v>
      </c>
      <c r="P191" s="27">
        <v>0</v>
      </c>
      <c r="Q191" s="27">
        <v>20</v>
      </c>
      <c r="R191" s="27">
        <f t="shared" si="79"/>
        <v>0</v>
      </c>
      <c r="S191" s="27">
        <f t="shared" si="76"/>
        <v>14.694214876033058</v>
      </c>
      <c r="T191" s="27">
        <v>30</v>
      </c>
      <c r="U191" s="27">
        <v>1</v>
      </c>
      <c r="V191" s="27">
        <v>31</v>
      </c>
      <c r="W191" s="27">
        <v>31.5</v>
      </c>
      <c r="X191" s="27">
        <f t="shared" si="80"/>
        <v>9.8412698412698401</v>
      </c>
      <c r="Y191" s="27">
        <f t="shared" si="77"/>
        <v>54.5354847173029</v>
      </c>
      <c r="Z191" s="5">
        <f t="shared" si="87"/>
        <v>4</v>
      </c>
      <c r="AA191" s="5">
        <v>21</v>
      </c>
      <c r="AB191" s="9">
        <f t="shared" si="86"/>
        <v>0.19047619047619047</v>
      </c>
      <c r="AC191" s="6"/>
    </row>
    <row r="192" spans="1:29">
      <c r="A192" s="8" t="s">
        <v>416</v>
      </c>
      <c r="B192" s="8" t="s">
        <v>415</v>
      </c>
      <c r="C192" s="5" t="s">
        <v>297</v>
      </c>
      <c r="D192" s="5" t="s">
        <v>386</v>
      </c>
      <c r="E192" s="27">
        <v>50</v>
      </c>
      <c r="F192" s="27">
        <v>-2</v>
      </c>
      <c r="G192" s="27">
        <v>48</v>
      </c>
      <c r="H192" s="27">
        <v>61</v>
      </c>
      <c r="I192" s="27">
        <f t="shared" si="88"/>
        <v>23.606557377049178</v>
      </c>
      <c r="J192" s="27">
        <v>83.4</v>
      </c>
      <c r="K192" s="27">
        <v>90.75</v>
      </c>
      <c r="L192" s="27">
        <f t="shared" si="78"/>
        <v>13.78512396694215</v>
      </c>
      <c r="M192" s="27">
        <v>0</v>
      </c>
      <c r="N192" s="27">
        <v>0</v>
      </c>
      <c r="O192" s="27">
        <v>0</v>
      </c>
      <c r="P192" s="27">
        <v>0</v>
      </c>
      <c r="Q192" s="27">
        <v>20</v>
      </c>
      <c r="R192" s="27">
        <f t="shared" si="79"/>
        <v>0</v>
      </c>
      <c r="S192" s="27">
        <f t="shared" si="76"/>
        <v>13.78512396694215</v>
      </c>
      <c r="T192" s="27">
        <v>30</v>
      </c>
      <c r="U192" s="27">
        <v>0</v>
      </c>
      <c r="V192" s="27">
        <v>30</v>
      </c>
      <c r="W192" s="27">
        <v>31.5</v>
      </c>
      <c r="X192" s="27">
        <f t="shared" si="80"/>
        <v>9.5238095238095237</v>
      </c>
      <c r="Y192" s="27">
        <f t="shared" si="77"/>
        <v>46.915490867800855</v>
      </c>
      <c r="Z192" s="5">
        <f t="shared" si="87"/>
        <v>19</v>
      </c>
      <c r="AA192" s="5">
        <v>21</v>
      </c>
      <c r="AB192" s="9">
        <f t="shared" si="86"/>
        <v>0.90476190476190477</v>
      </c>
      <c r="AC192" s="6"/>
    </row>
    <row r="193" spans="1:29">
      <c r="A193" s="8" t="s">
        <v>418</v>
      </c>
      <c r="B193" s="8" t="s">
        <v>417</v>
      </c>
      <c r="C193" s="5" t="s">
        <v>297</v>
      </c>
      <c r="D193" s="5" t="s">
        <v>386</v>
      </c>
      <c r="E193" s="27">
        <v>50</v>
      </c>
      <c r="F193" s="27">
        <v>-1</v>
      </c>
      <c r="G193" s="27">
        <v>49</v>
      </c>
      <c r="H193" s="27">
        <v>61</v>
      </c>
      <c r="I193" s="27">
        <f t="shared" si="88"/>
        <v>24.098360655737704</v>
      </c>
      <c r="J193" s="27">
        <v>88.05</v>
      </c>
      <c r="K193" s="27">
        <v>90.75</v>
      </c>
      <c r="L193" s="27">
        <f t="shared" si="78"/>
        <v>14.553719008264462</v>
      </c>
      <c r="M193" s="27">
        <v>0</v>
      </c>
      <c r="N193" s="27">
        <v>15</v>
      </c>
      <c r="O193" s="27">
        <v>0</v>
      </c>
      <c r="P193" s="27">
        <v>15</v>
      </c>
      <c r="Q193" s="27">
        <v>20</v>
      </c>
      <c r="R193" s="27">
        <f t="shared" si="79"/>
        <v>33.75</v>
      </c>
      <c r="S193" s="27">
        <f t="shared" si="76"/>
        <v>48.303719008264466</v>
      </c>
      <c r="T193" s="27">
        <v>30</v>
      </c>
      <c r="U193" s="27">
        <v>0</v>
      </c>
      <c r="V193" s="27">
        <v>30</v>
      </c>
      <c r="W193" s="27">
        <v>31.5</v>
      </c>
      <c r="X193" s="27">
        <f t="shared" si="80"/>
        <v>9.5238095238095237</v>
      </c>
      <c r="Y193" s="27">
        <f t="shared" si="77"/>
        <v>81.925889187811691</v>
      </c>
      <c r="Z193" s="5">
        <f t="shared" si="87"/>
        <v>2</v>
      </c>
      <c r="AA193" s="5">
        <v>21</v>
      </c>
      <c r="AB193" s="9">
        <f t="shared" si="86"/>
        <v>9.5238095238095233E-2</v>
      </c>
      <c r="AC193" s="6"/>
    </row>
    <row r="194" spans="1:29">
      <c r="A194" s="8" t="s">
        <v>420</v>
      </c>
      <c r="B194" s="8" t="s">
        <v>419</v>
      </c>
      <c r="C194" s="5" t="s">
        <v>297</v>
      </c>
      <c r="D194" s="5" t="s">
        <v>386</v>
      </c>
      <c r="E194" s="27">
        <v>50</v>
      </c>
      <c r="F194" s="27">
        <v>3</v>
      </c>
      <c r="G194" s="27">
        <v>53</v>
      </c>
      <c r="H194" s="27">
        <v>61</v>
      </c>
      <c r="I194" s="27">
        <f t="shared" si="88"/>
        <v>26.065573770491802</v>
      </c>
      <c r="J194" s="27">
        <v>88.6</v>
      </c>
      <c r="K194" s="27">
        <v>90.75</v>
      </c>
      <c r="L194" s="27">
        <f t="shared" si="78"/>
        <v>14.644628099173552</v>
      </c>
      <c r="M194" s="27">
        <v>0</v>
      </c>
      <c r="N194" s="27">
        <v>0</v>
      </c>
      <c r="O194" s="27">
        <v>0</v>
      </c>
      <c r="P194" s="27">
        <v>0</v>
      </c>
      <c r="Q194" s="27">
        <v>20</v>
      </c>
      <c r="R194" s="27">
        <f t="shared" si="79"/>
        <v>0</v>
      </c>
      <c r="S194" s="27">
        <f t="shared" si="76"/>
        <v>14.644628099173552</v>
      </c>
      <c r="T194" s="27">
        <v>30</v>
      </c>
      <c r="U194" s="27">
        <v>0</v>
      </c>
      <c r="V194" s="27">
        <v>30</v>
      </c>
      <c r="W194" s="27">
        <v>31.5</v>
      </c>
      <c r="X194" s="27">
        <f t="shared" si="80"/>
        <v>9.5238095238095237</v>
      </c>
      <c r="Y194" s="27">
        <f t="shared" si="77"/>
        <v>50.23401139347488</v>
      </c>
      <c r="Z194" s="5">
        <f t="shared" si="87"/>
        <v>10</v>
      </c>
      <c r="AA194" s="5">
        <v>21</v>
      </c>
      <c r="AB194" s="9">
        <f t="shared" si="86"/>
        <v>0.47619047619047616</v>
      </c>
      <c r="AC194" s="6"/>
    </row>
    <row r="195" spans="1:29">
      <c r="A195" s="8" t="s">
        <v>422</v>
      </c>
      <c r="B195" s="8" t="s">
        <v>421</v>
      </c>
      <c r="C195" s="5" t="s">
        <v>297</v>
      </c>
      <c r="D195" s="5" t="s">
        <v>386</v>
      </c>
      <c r="E195" s="27">
        <v>50</v>
      </c>
      <c r="F195" s="27">
        <v>10.5</v>
      </c>
      <c r="G195" s="27">
        <v>60.5</v>
      </c>
      <c r="H195" s="27">
        <v>61</v>
      </c>
      <c r="I195" s="27">
        <f t="shared" si="88"/>
        <v>29.754098360655739</v>
      </c>
      <c r="J195" s="27">
        <v>88.1</v>
      </c>
      <c r="K195" s="27">
        <v>90.75</v>
      </c>
      <c r="L195" s="27">
        <f t="shared" si="78"/>
        <v>14.561983471074379</v>
      </c>
      <c r="M195" s="27">
        <v>0</v>
      </c>
      <c r="N195" s="27">
        <v>0</v>
      </c>
      <c r="O195" s="27">
        <v>0</v>
      </c>
      <c r="P195" s="27">
        <v>0</v>
      </c>
      <c r="Q195" s="27">
        <v>20</v>
      </c>
      <c r="R195" s="27">
        <f t="shared" si="79"/>
        <v>0</v>
      </c>
      <c r="S195" s="27">
        <f t="shared" si="76"/>
        <v>14.561983471074379</v>
      </c>
      <c r="T195" s="27">
        <v>30</v>
      </c>
      <c r="U195" s="27">
        <v>0</v>
      </c>
      <c r="V195" s="27">
        <v>30</v>
      </c>
      <c r="W195" s="27">
        <v>31.5</v>
      </c>
      <c r="X195" s="27">
        <f t="shared" si="80"/>
        <v>9.5238095238095237</v>
      </c>
      <c r="Y195" s="27">
        <f t="shared" si="77"/>
        <v>53.839891355539642</v>
      </c>
      <c r="Z195" s="5">
        <f t="shared" si="87"/>
        <v>5</v>
      </c>
      <c r="AA195" s="5">
        <v>21</v>
      </c>
      <c r="AB195" s="9">
        <f t="shared" si="86"/>
        <v>0.23809523809523808</v>
      </c>
      <c r="AC195" s="6"/>
    </row>
    <row r="196" spans="1:29">
      <c r="A196" s="8" t="s">
        <v>424</v>
      </c>
      <c r="B196" s="8" t="s">
        <v>423</v>
      </c>
      <c r="C196" s="5" t="s">
        <v>297</v>
      </c>
      <c r="D196" s="5" t="s">
        <v>386</v>
      </c>
      <c r="E196" s="27">
        <v>50</v>
      </c>
      <c r="F196" s="27">
        <v>-7</v>
      </c>
      <c r="G196" s="27">
        <v>43</v>
      </c>
      <c r="H196" s="27">
        <v>61</v>
      </c>
      <c r="I196" s="27">
        <f t="shared" si="88"/>
        <v>21.147540983606557</v>
      </c>
      <c r="J196" s="27">
        <v>85.9</v>
      </c>
      <c r="K196" s="27">
        <v>90.75</v>
      </c>
      <c r="L196" s="27">
        <f t="shared" si="78"/>
        <v>14.198347107438018</v>
      </c>
      <c r="M196" s="27">
        <v>0</v>
      </c>
      <c r="N196" s="27">
        <v>0</v>
      </c>
      <c r="O196" s="27">
        <v>0</v>
      </c>
      <c r="P196" s="27">
        <v>0</v>
      </c>
      <c r="Q196" s="27">
        <v>20</v>
      </c>
      <c r="R196" s="27">
        <f t="shared" si="79"/>
        <v>0</v>
      </c>
      <c r="S196" s="27">
        <f t="shared" si="76"/>
        <v>14.198347107438018</v>
      </c>
      <c r="T196" s="27">
        <v>30</v>
      </c>
      <c r="U196" s="27">
        <v>0</v>
      </c>
      <c r="V196" s="27">
        <v>30</v>
      </c>
      <c r="W196" s="27">
        <v>31.5</v>
      </c>
      <c r="X196" s="27">
        <f t="shared" si="80"/>
        <v>9.5238095238095237</v>
      </c>
      <c r="Y196" s="27">
        <f t="shared" si="77"/>
        <v>44.869697614854097</v>
      </c>
      <c r="Z196" s="5">
        <f t="shared" si="87"/>
        <v>21</v>
      </c>
      <c r="AA196" s="5">
        <v>21</v>
      </c>
      <c r="AB196" s="9">
        <f t="shared" si="86"/>
        <v>1</v>
      </c>
      <c r="AC196" s="6"/>
    </row>
    <row r="197" spans="1:29">
      <c r="A197" s="8" t="s">
        <v>426</v>
      </c>
      <c r="B197" s="8" t="s">
        <v>425</v>
      </c>
      <c r="C197" s="5" t="s">
        <v>297</v>
      </c>
      <c r="D197" s="5" t="s">
        <v>386</v>
      </c>
      <c r="E197" s="27">
        <v>50</v>
      </c>
      <c r="F197" s="27">
        <v>-2.25</v>
      </c>
      <c r="G197" s="27">
        <v>47.25</v>
      </c>
      <c r="H197" s="27">
        <v>61</v>
      </c>
      <c r="I197" s="27">
        <f t="shared" si="88"/>
        <v>23.237704918032787</v>
      </c>
      <c r="J197" s="27">
        <v>88.25</v>
      </c>
      <c r="K197" s="27">
        <v>90.75</v>
      </c>
      <c r="L197" s="27">
        <f t="shared" si="78"/>
        <v>14.586776859504132</v>
      </c>
      <c r="M197" s="27">
        <v>0</v>
      </c>
      <c r="N197" s="27">
        <v>0</v>
      </c>
      <c r="O197" s="27">
        <v>0</v>
      </c>
      <c r="P197" s="27">
        <v>0</v>
      </c>
      <c r="Q197" s="27">
        <v>20</v>
      </c>
      <c r="R197" s="27">
        <f t="shared" si="79"/>
        <v>0</v>
      </c>
      <c r="S197" s="27">
        <f t="shared" si="76"/>
        <v>14.586776859504132</v>
      </c>
      <c r="T197" s="27">
        <v>30</v>
      </c>
      <c r="U197" s="27">
        <v>1</v>
      </c>
      <c r="V197" s="27">
        <v>31</v>
      </c>
      <c r="W197" s="27">
        <v>31.5</v>
      </c>
      <c r="X197" s="27">
        <f t="shared" si="80"/>
        <v>9.8412698412698401</v>
      </c>
      <c r="Y197" s="27">
        <f t="shared" si="77"/>
        <v>47.665751618806759</v>
      </c>
      <c r="Z197" s="5">
        <f t="shared" si="87"/>
        <v>18</v>
      </c>
      <c r="AA197" s="5">
        <v>21</v>
      </c>
      <c r="AB197" s="9">
        <f t="shared" si="86"/>
        <v>0.8571428571428571</v>
      </c>
      <c r="AC197" s="6"/>
    </row>
    <row r="198" spans="1:29">
      <c r="A198" s="8" t="s">
        <v>428</v>
      </c>
      <c r="B198" s="8" t="s">
        <v>427</v>
      </c>
      <c r="C198" s="5" t="s">
        <v>297</v>
      </c>
      <c r="D198" s="5" t="s">
        <v>429</v>
      </c>
      <c r="E198" s="27">
        <v>50</v>
      </c>
      <c r="F198" s="27">
        <v>55.5</v>
      </c>
      <c r="G198" s="27">
        <f t="shared" ref="G198:G252" si="89">E198+F198</f>
        <v>105.5</v>
      </c>
      <c r="H198" s="27">
        <f>MAX(G$198:G$223)</f>
        <v>105.5</v>
      </c>
      <c r="I198" s="27">
        <f t="shared" si="88"/>
        <v>30</v>
      </c>
      <c r="J198" s="27">
        <v>88.3</v>
      </c>
      <c r="K198" s="27">
        <f>MAX(J$198:J$223)</f>
        <v>91.7</v>
      </c>
      <c r="L198" s="27">
        <f t="shared" si="78"/>
        <v>14.443838604143947</v>
      </c>
      <c r="M198" s="27">
        <v>11.25</v>
      </c>
      <c r="N198" s="27">
        <v>0</v>
      </c>
      <c r="O198" s="27">
        <v>1</v>
      </c>
      <c r="P198" s="27">
        <f t="shared" ref="P198:P223" si="90">SUM(M198:O198)</f>
        <v>12.25</v>
      </c>
      <c r="Q198" s="27">
        <f>MAX(P$198:P$223)</f>
        <v>60</v>
      </c>
      <c r="R198" s="27">
        <f t="shared" si="79"/>
        <v>9.1875</v>
      </c>
      <c r="S198" s="27">
        <f t="shared" si="76"/>
        <v>23.631338604143949</v>
      </c>
      <c r="T198" s="27">
        <v>30</v>
      </c>
      <c r="U198" s="27">
        <v>6.5</v>
      </c>
      <c r="V198" s="27">
        <f t="shared" ref="V198:V252" si="91">T198+U198</f>
        <v>36.5</v>
      </c>
      <c r="W198" s="27">
        <f>MAX(V$198:V$223)</f>
        <v>37.5</v>
      </c>
      <c r="X198" s="27">
        <f t="shared" si="80"/>
        <v>9.7333333333333343</v>
      </c>
      <c r="Y198" s="27">
        <f t="shared" si="77"/>
        <v>63.364671937477283</v>
      </c>
      <c r="Z198" s="5">
        <f>RANK(Y198,Y$198:Y$223)</f>
        <v>3</v>
      </c>
      <c r="AA198" s="5">
        <v>26</v>
      </c>
      <c r="AB198" s="9">
        <f t="shared" si="86"/>
        <v>0.11538461538461539</v>
      </c>
      <c r="AC198" s="6"/>
    </row>
    <row r="199" spans="1:29">
      <c r="A199" s="8" t="s">
        <v>431</v>
      </c>
      <c r="B199" s="8" t="s">
        <v>430</v>
      </c>
      <c r="C199" s="5" t="s">
        <v>297</v>
      </c>
      <c r="D199" s="5" t="s">
        <v>429</v>
      </c>
      <c r="E199" s="27">
        <v>50</v>
      </c>
      <c r="F199" s="27">
        <v>38.25</v>
      </c>
      <c r="G199" s="27">
        <f t="shared" si="89"/>
        <v>88.25</v>
      </c>
      <c r="H199" s="27">
        <f t="shared" ref="H199:H223" si="92">MAX(G$198:G$223)</f>
        <v>105.5</v>
      </c>
      <c r="I199" s="27">
        <f t="shared" si="88"/>
        <v>25.09478672985782</v>
      </c>
      <c r="J199" s="27">
        <v>88.3</v>
      </c>
      <c r="K199" s="27">
        <f t="shared" ref="K199:K223" si="93">MAX(J$198:J$223)</f>
        <v>91.7</v>
      </c>
      <c r="L199" s="27">
        <f t="shared" si="78"/>
        <v>14.443838604143947</v>
      </c>
      <c r="M199" s="27">
        <v>5</v>
      </c>
      <c r="N199" s="27">
        <v>55</v>
      </c>
      <c r="O199" s="27">
        <v>0</v>
      </c>
      <c r="P199" s="27">
        <f t="shared" si="90"/>
        <v>60</v>
      </c>
      <c r="Q199" s="27">
        <f t="shared" ref="Q199:Q223" si="94">MAX(P$198:P$223)</f>
        <v>60</v>
      </c>
      <c r="R199" s="27">
        <f t="shared" si="79"/>
        <v>45</v>
      </c>
      <c r="S199" s="27">
        <f t="shared" si="76"/>
        <v>59.443838604143949</v>
      </c>
      <c r="T199" s="27">
        <v>30</v>
      </c>
      <c r="U199" s="27">
        <v>3.5</v>
      </c>
      <c r="V199" s="27">
        <f t="shared" si="91"/>
        <v>33.5</v>
      </c>
      <c r="W199" s="27">
        <f t="shared" ref="W199:W223" si="95">MAX(V$198:V$223)</f>
        <v>37.5</v>
      </c>
      <c r="X199" s="27">
        <f t="shared" si="80"/>
        <v>8.9333333333333336</v>
      </c>
      <c r="Y199" s="27">
        <f t="shared" si="77"/>
        <v>93.471958667335102</v>
      </c>
      <c r="Z199" s="5">
        <f t="shared" ref="Z199:Z223" si="96">RANK(Y199,Y$198:Y$223)</f>
        <v>1</v>
      </c>
      <c r="AA199" s="5">
        <v>26</v>
      </c>
      <c r="AB199" s="9">
        <f t="shared" si="86"/>
        <v>3.8461538461538464E-2</v>
      </c>
      <c r="AC199" s="6"/>
    </row>
    <row r="200" spans="1:29">
      <c r="A200" s="8" t="s">
        <v>433</v>
      </c>
      <c r="B200" s="8" t="s">
        <v>432</v>
      </c>
      <c r="C200" s="5" t="s">
        <v>297</v>
      </c>
      <c r="D200" s="5" t="s">
        <v>429</v>
      </c>
      <c r="E200" s="27">
        <v>50</v>
      </c>
      <c r="F200" s="27">
        <v>5.25</v>
      </c>
      <c r="G200" s="27">
        <f t="shared" si="89"/>
        <v>55.25</v>
      </c>
      <c r="H200" s="27">
        <f t="shared" si="92"/>
        <v>105.5</v>
      </c>
      <c r="I200" s="27">
        <f t="shared" si="88"/>
        <v>15.71090047393365</v>
      </c>
      <c r="J200" s="27">
        <v>85</v>
      </c>
      <c r="K200" s="27">
        <f t="shared" si="93"/>
        <v>91.7</v>
      </c>
      <c r="L200" s="27">
        <f t="shared" si="78"/>
        <v>13.904034896401308</v>
      </c>
      <c r="M200" s="27">
        <v>1.875</v>
      </c>
      <c r="N200" s="27">
        <v>0</v>
      </c>
      <c r="O200" s="27">
        <v>0</v>
      </c>
      <c r="P200" s="27">
        <f t="shared" si="90"/>
        <v>1.875</v>
      </c>
      <c r="Q200" s="27">
        <f t="shared" si="94"/>
        <v>60</v>
      </c>
      <c r="R200" s="27">
        <f t="shared" si="79"/>
        <v>1.40625</v>
      </c>
      <c r="S200" s="27">
        <f t="shared" si="76"/>
        <v>15.310284896401308</v>
      </c>
      <c r="T200" s="27">
        <v>30</v>
      </c>
      <c r="U200" s="27">
        <v>0</v>
      </c>
      <c r="V200" s="27">
        <f t="shared" si="91"/>
        <v>30</v>
      </c>
      <c r="W200" s="27">
        <f t="shared" si="95"/>
        <v>37.5</v>
      </c>
      <c r="X200" s="27">
        <f t="shared" si="80"/>
        <v>8</v>
      </c>
      <c r="Y200" s="27">
        <f t="shared" si="77"/>
        <v>39.021185370334962</v>
      </c>
      <c r="Z200" s="5">
        <f t="shared" si="96"/>
        <v>20</v>
      </c>
      <c r="AA200" s="5">
        <v>26</v>
      </c>
      <c r="AB200" s="9">
        <f t="shared" si="86"/>
        <v>0.76923076923076927</v>
      </c>
      <c r="AC200" s="6"/>
    </row>
    <row r="201" spans="1:29">
      <c r="A201" s="8" t="s">
        <v>435</v>
      </c>
      <c r="B201" s="8" t="s">
        <v>434</v>
      </c>
      <c r="C201" s="5" t="s">
        <v>297</v>
      </c>
      <c r="D201" s="5" t="s">
        <v>429</v>
      </c>
      <c r="E201" s="27">
        <v>50</v>
      </c>
      <c r="F201" s="27">
        <v>7.25</v>
      </c>
      <c r="G201" s="27">
        <f t="shared" si="89"/>
        <v>57.25</v>
      </c>
      <c r="H201" s="27">
        <f t="shared" si="92"/>
        <v>105.5</v>
      </c>
      <c r="I201" s="27">
        <f t="shared" si="88"/>
        <v>16.279620853080569</v>
      </c>
      <c r="J201" s="27">
        <v>85</v>
      </c>
      <c r="K201" s="27">
        <f t="shared" si="93"/>
        <v>91.7</v>
      </c>
      <c r="L201" s="27">
        <f t="shared" si="78"/>
        <v>13.904034896401308</v>
      </c>
      <c r="M201" s="27">
        <v>2.5</v>
      </c>
      <c r="N201" s="27">
        <v>0</v>
      </c>
      <c r="O201" s="27">
        <v>0</v>
      </c>
      <c r="P201" s="27">
        <f t="shared" si="90"/>
        <v>2.5</v>
      </c>
      <c r="Q201" s="27">
        <f t="shared" si="94"/>
        <v>60</v>
      </c>
      <c r="R201" s="27">
        <f t="shared" si="79"/>
        <v>1.875</v>
      </c>
      <c r="S201" s="27">
        <f t="shared" ref="S201:S252" si="97">L201+R201</f>
        <v>15.779034896401308</v>
      </c>
      <c r="T201" s="27">
        <v>30</v>
      </c>
      <c r="U201" s="27">
        <v>4.5</v>
      </c>
      <c r="V201" s="27">
        <f t="shared" si="91"/>
        <v>34.5</v>
      </c>
      <c r="W201" s="27">
        <f t="shared" si="95"/>
        <v>37.5</v>
      </c>
      <c r="X201" s="27">
        <f t="shared" si="80"/>
        <v>9.2000000000000011</v>
      </c>
      <c r="Y201" s="27">
        <f t="shared" ref="Y201:Y252" si="98">I201+S201+X201</f>
        <v>41.258655749481882</v>
      </c>
      <c r="Z201" s="5">
        <f t="shared" si="96"/>
        <v>14</v>
      </c>
      <c r="AA201" s="5">
        <v>26</v>
      </c>
      <c r="AB201" s="9">
        <f t="shared" si="86"/>
        <v>0.53846153846153844</v>
      </c>
      <c r="AC201" s="6"/>
    </row>
    <row r="202" spans="1:29">
      <c r="A202" s="8" t="s">
        <v>437</v>
      </c>
      <c r="B202" s="8" t="s">
        <v>436</v>
      </c>
      <c r="C202" s="5" t="s">
        <v>297</v>
      </c>
      <c r="D202" s="5" t="s">
        <v>429</v>
      </c>
      <c r="E202" s="27">
        <v>50</v>
      </c>
      <c r="F202" s="27">
        <v>5</v>
      </c>
      <c r="G202" s="27">
        <f t="shared" si="89"/>
        <v>55</v>
      </c>
      <c r="H202" s="27">
        <f t="shared" si="92"/>
        <v>105.5</v>
      </c>
      <c r="I202" s="27">
        <f t="shared" si="88"/>
        <v>15.639810426540286</v>
      </c>
      <c r="J202" s="27">
        <v>85</v>
      </c>
      <c r="K202" s="27">
        <f t="shared" si="93"/>
        <v>91.7</v>
      </c>
      <c r="L202" s="27">
        <f t="shared" ref="L202:L252" si="99">J202/K202*15</f>
        <v>13.904034896401308</v>
      </c>
      <c r="M202" s="27">
        <v>0.625</v>
      </c>
      <c r="N202" s="27">
        <v>0</v>
      </c>
      <c r="O202" s="27">
        <v>0</v>
      </c>
      <c r="P202" s="27">
        <f t="shared" si="90"/>
        <v>0.625</v>
      </c>
      <c r="Q202" s="27">
        <f t="shared" si="94"/>
        <v>60</v>
      </c>
      <c r="R202" s="27">
        <f t="shared" ref="R202:R252" si="100">P202/Q202*45</f>
        <v>0.46875</v>
      </c>
      <c r="S202" s="27">
        <f t="shared" si="97"/>
        <v>14.372784896401308</v>
      </c>
      <c r="T202" s="27">
        <v>30</v>
      </c>
      <c r="U202" s="27">
        <v>0</v>
      </c>
      <c r="V202" s="27">
        <f t="shared" si="91"/>
        <v>30</v>
      </c>
      <c r="W202" s="27">
        <f t="shared" si="95"/>
        <v>37.5</v>
      </c>
      <c r="X202" s="27">
        <f t="shared" ref="X202:X252" si="101">V202/W202*10</f>
        <v>8</v>
      </c>
      <c r="Y202" s="27">
        <f t="shared" si="98"/>
        <v>38.012595322941593</v>
      </c>
      <c r="Z202" s="5">
        <f t="shared" si="96"/>
        <v>25</v>
      </c>
      <c r="AA202" s="5">
        <v>26</v>
      </c>
      <c r="AB202" s="9">
        <f t="shared" si="86"/>
        <v>0.96153846153846156</v>
      </c>
      <c r="AC202" s="6"/>
    </row>
    <row r="203" spans="1:29">
      <c r="A203" s="8" t="s">
        <v>361</v>
      </c>
      <c r="B203" s="8" t="s">
        <v>438</v>
      </c>
      <c r="C203" s="5" t="s">
        <v>297</v>
      </c>
      <c r="D203" s="5" t="s">
        <v>429</v>
      </c>
      <c r="E203" s="27">
        <v>50</v>
      </c>
      <c r="F203" s="27">
        <v>7.5</v>
      </c>
      <c r="G203" s="27">
        <f t="shared" si="89"/>
        <v>57.5</v>
      </c>
      <c r="H203" s="27">
        <f t="shared" si="92"/>
        <v>105.5</v>
      </c>
      <c r="I203" s="27">
        <f t="shared" si="88"/>
        <v>16.350710900473931</v>
      </c>
      <c r="J203" s="27">
        <v>88.3</v>
      </c>
      <c r="K203" s="27">
        <f t="shared" si="93"/>
        <v>91.7</v>
      </c>
      <c r="L203" s="27">
        <f t="shared" si="99"/>
        <v>14.443838604143947</v>
      </c>
      <c r="M203" s="27">
        <v>1.875</v>
      </c>
      <c r="N203" s="27">
        <v>0</v>
      </c>
      <c r="O203" s="27">
        <v>0</v>
      </c>
      <c r="P203" s="27">
        <f t="shared" si="90"/>
        <v>1.875</v>
      </c>
      <c r="Q203" s="27">
        <f t="shared" si="94"/>
        <v>60</v>
      </c>
      <c r="R203" s="27">
        <f t="shared" si="100"/>
        <v>1.40625</v>
      </c>
      <c r="S203" s="27">
        <f t="shared" si="97"/>
        <v>15.850088604143947</v>
      </c>
      <c r="T203" s="27">
        <v>30</v>
      </c>
      <c r="U203" s="27">
        <v>0</v>
      </c>
      <c r="V203" s="27">
        <f t="shared" si="91"/>
        <v>30</v>
      </c>
      <c r="W203" s="27">
        <f t="shared" si="95"/>
        <v>37.5</v>
      </c>
      <c r="X203" s="27">
        <f t="shared" si="101"/>
        <v>8</v>
      </c>
      <c r="Y203" s="27">
        <f t="shared" si="98"/>
        <v>40.200799504617876</v>
      </c>
      <c r="Z203" s="5">
        <f t="shared" si="96"/>
        <v>16</v>
      </c>
      <c r="AA203" s="5">
        <v>26</v>
      </c>
      <c r="AB203" s="9">
        <f t="shared" si="86"/>
        <v>0.61538461538461542</v>
      </c>
      <c r="AC203" s="6"/>
    </row>
    <row r="204" spans="1:29">
      <c r="A204" s="8" t="s">
        <v>440</v>
      </c>
      <c r="B204" s="8" t="s">
        <v>439</v>
      </c>
      <c r="C204" s="5" t="s">
        <v>297</v>
      </c>
      <c r="D204" s="5" t="s">
        <v>429</v>
      </c>
      <c r="E204" s="27">
        <v>50</v>
      </c>
      <c r="F204" s="27">
        <v>8.625</v>
      </c>
      <c r="G204" s="27">
        <f t="shared" si="89"/>
        <v>58.625</v>
      </c>
      <c r="H204" s="27">
        <f t="shared" si="92"/>
        <v>105.5</v>
      </c>
      <c r="I204" s="27">
        <f t="shared" si="88"/>
        <v>16.670616113744074</v>
      </c>
      <c r="J204" s="27">
        <v>87</v>
      </c>
      <c r="K204" s="27">
        <f t="shared" si="93"/>
        <v>91.7</v>
      </c>
      <c r="L204" s="27">
        <f t="shared" si="99"/>
        <v>14.231188658669575</v>
      </c>
      <c r="M204" s="27">
        <v>0</v>
      </c>
      <c r="N204" s="27">
        <v>9</v>
      </c>
      <c r="O204" s="27">
        <v>1.25</v>
      </c>
      <c r="P204" s="27">
        <f t="shared" si="90"/>
        <v>10.25</v>
      </c>
      <c r="Q204" s="27">
        <f t="shared" si="94"/>
        <v>60</v>
      </c>
      <c r="R204" s="27">
        <f t="shared" si="100"/>
        <v>7.6875</v>
      </c>
      <c r="S204" s="27">
        <f t="shared" si="97"/>
        <v>21.918688658669573</v>
      </c>
      <c r="T204" s="27">
        <v>30</v>
      </c>
      <c r="U204" s="27">
        <v>1</v>
      </c>
      <c r="V204" s="27">
        <f t="shared" si="91"/>
        <v>31</v>
      </c>
      <c r="W204" s="27">
        <f t="shared" si="95"/>
        <v>37.5</v>
      </c>
      <c r="X204" s="27">
        <f t="shared" si="101"/>
        <v>8.2666666666666657</v>
      </c>
      <c r="Y204" s="27">
        <f t="shared" si="98"/>
        <v>46.855971439080314</v>
      </c>
      <c r="Z204" s="5">
        <f t="shared" si="96"/>
        <v>10</v>
      </c>
      <c r="AA204" s="5">
        <v>26</v>
      </c>
      <c r="AB204" s="9">
        <f t="shared" si="86"/>
        <v>0.38461538461538464</v>
      </c>
      <c r="AC204" s="6"/>
    </row>
    <row r="205" spans="1:29">
      <c r="A205" s="8" t="s">
        <v>172</v>
      </c>
      <c r="B205" s="8" t="s">
        <v>441</v>
      </c>
      <c r="C205" s="5" t="s">
        <v>297</v>
      </c>
      <c r="D205" s="5" t="s">
        <v>429</v>
      </c>
      <c r="E205" s="27">
        <v>50</v>
      </c>
      <c r="F205" s="27">
        <v>2.25</v>
      </c>
      <c r="G205" s="27">
        <f t="shared" si="89"/>
        <v>52.25</v>
      </c>
      <c r="H205" s="27">
        <f t="shared" si="92"/>
        <v>105.5</v>
      </c>
      <c r="I205" s="27">
        <f t="shared" si="88"/>
        <v>14.857819905213271</v>
      </c>
      <c r="J205" s="27">
        <v>87</v>
      </c>
      <c r="K205" s="27">
        <f t="shared" si="93"/>
        <v>91.7</v>
      </c>
      <c r="L205" s="27">
        <f t="shared" si="99"/>
        <v>14.231188658669575</v>
      </c>
      <c r="M205" s="27">
        <v>0</v>
      </c>
      <c r="N205" s="27">
        <v>30</v>
      </c>
      <c r="O205" s="27">
        <v>0</v>
      </c>
      <c r="P205" s="27">
        <f t="shared" si="90"/>
        <v>30</v>
      </c>
      <c r="Q205" s="27">
        <f t="shared" si="94"/>
        <v>60</v>
      </c>
      <c r="R205" s="27">
        <f t="shared" si="100"/>
        <v>22.5</v>
      </c>
      <c r="S205" s="27">
        <f t="shared" si="97"/>
        <v>36.731188658669573</v>
      </c>
      <c r="T205" s="27">
        <v>30</v>
      </c>
      <c r="U205" s="27">
        <v>0.5</v>
      </c>
      <c r="V205" s="27">
        <f t="shared" si="91"/>
        <v>30.5</v>
      </c>
      <c r="W205" s="27">
        <f t="shared" si="95"/>
        <v>37.5</v>
      </c>
      <c r="X205" s="27">
        <f t="shared" si="101"/>
        <v>8.1333333333333329</v>
      </c>
      <c r="Y205" s="27">
        <f t="shared" si="98"/>
        <v>59.722341897216175</v>
      </c>
      <c r="Z205" s="5">
        <f t="shared" si="96"/>
        <v>6</v>
      </c>
      <c r="AA205" s="5">
        <v>26</v>
      </c>
      <c r="AB205" s="9">
        <f t="shared" si="86"/>
        <v>0.23076923076923078</v>
      </c>
      <c r="AC205" s="6"/>
    </row>
    <row r="206" spans="1:29">
      <c r="A206" s="8" t="s">
        <v>443</v>
      </c>
      <c r="B206" s="8" t="s">
        <v>442</v>
      </c>
      <c r="C206" s="5" t="s">
        <v>297</v>
      </c>
      <c r="D206" s="5" t="s">
        <v>429</v>
      </c>
      <c r="E206" s="27">
        <v>50</v>
      </c>
      <c r="F206" s="27">
        <v>2.5625</v>
      </c>
      <c r="G206" s="27">
        <f t="shared" si="89"/>
        <v>52.5625</v>
      </c>
      <c r="H206" s="27">
        <f t="shared" si="92"/>
        <v>105.5</v>
      </c>
      <c r="I206" s="27">
        <f t="shared" si="88"/>
        <v>14.946682464454977</v>
      </c>
      <c r="J206" s="27">
        <v>89</v>
      </c>
      <c r="K206" s="27">
        <f t="shared" si="93"/>
        <v>91.7</v>
      </c>
      <c r="L206" s="27">
        <f t="shared" si="99"/>
        <v>14.558342420937841</v>
      </c>
      <c r="M206" s="27">
        <v>1.25</v>
      </c>
      <c r="N206" s="27">
        <v>0</v>
      </c>
      <c r="O206" s="27">
        <v>0</v>
      </c>
      <c r="P206" s="27">
        <f t="shared" si="90"/>
        <v>1.25</v>
      </c>
      <c r="Q206" s="27">
        <f t="shared" si="94"/>
        <v>60</v>
      </c>
      <c r="R206" s="27">
        <f t="shared" si="100"/>
        <v>0.9375</v>
      </c>
      <c r="S206" s="27">
        <f t="shared" si="97"/>
        <v>15.495842420937841</v>
      </c>
      <c r="T206" s="27">
        <v>30</v>
      </c>
      <c r="U206" s="27">
        <v>1.5</v>
      </c>
      <c r="V206" s="27">
        <f t="shared" si="91"/>
        <v>31.5</v>
      </c>
      <c r="W206" s="27">
        <f t="shared" si="95"/>
        <v>37.5</v>
      </c>
      <c r="X206" s="27">
        <f t="shared" si="101"/>
        <v>8.4</v>
      </c>
      <c r="Y206" s="27">
        <f t="shared" si="98"/>
        <v>38.84252488539282</v>
      </c>
      <c r="Z206" s="5">
        <f t="shared" si="96"/>
        <v>21</v>
      </c>
      <c r="AA206" s="5">
        <v>26</v>
      </c>
      <c r="AB206" s="9">
        <f t="shared" si="86"/>
        <v>0.80769230769230771</v>
      </c>
      <c r="AC206" s="6"/>
    </row>
    <row r="207" spans="1:29">
      <c r="A207" s="8" t="s">
        <v>445</v>
      </c>
      <c r="B207" s="8" t="s">
        <v>444</v>
      </c>
      <c r="C207" s="5" t="s">
        <v>297</v>
      </c>
      <c r="D207" s="5" t="s">
        <v>429</v>
      </c>
      <c r="E207" s="27">
        <v>50</v>
      </c>
      <c r="F207" s="27">
        <v>2.125</v>
      </c>
      <c r="G207" s="27">
        <f t="shared" si="89"/>
        <v>52.125</v>
      </c>
      <c r="H207" s="27">
        <f t="shared" si="92"/>
        <v>105.5</v>
      </c>
      <c r="I207" s="27">
        <f t="shared" si="88"/>
        <v>14.822274881516588</v>
      </c>
      <c r="J207" s="27">
        <v>91.7</v>
      </c>
      <c r="K207" s="27">
        <f t="shared" si="93"/>
        <v>91.7</v>
      </c>
      <c r="L207" s="27">
        <f t="shared" si="99"/>
        <v>15</v>
      </c>
      <c r="M207" s="27">
        <v>0.625</v>
      </c>
      <c r="N207" s="27">
        <v>0</v>
      </c>
      <c r="O207" s="27">
        <v>0</v>
      </c>
      <c r="P207" s="27">
        <f t="shared" si="90"/>
        <v>0.625</v>
      </c>
      <c r="Q207" s="27">
        <f t="shared" si="94"/>
        <v>60</v>
      </c>
      <c r="R207" s="27">
        <f t="shared" si="100"/>
        <v>0.46875</v>
      </c>
      <c r="S207" s="27">
        <f t="shared" si="97"/>
        <v>15.46875</v>
      </c>
      <c r="T207" s="27">
        <v>30</v>
      </c>
      <c r="U207" s="27">
        <v>1</v>
      </c>
      <c r="V207" s="27">
        <f t="shared" si="91"/>
        <v>31</v>
      </c>
      <c r="W207" s="27">
        <f t="shared" si="95"/>
        <v>37.5</v>
      </c>
      <c r="X207" s="27">
        <f t="shared" si="101"/>
        <v>8.2666666666666657</v>
      </c>
      <c r="Y207" s="27">
        <f t="shared" si="98"/>
        <v>38.557691548183257</v>
      </c>
      <c r="Z207" s="5">
        <f t="shared" si="96"/>
        <v>23</v>
      </c>
      <c r="AA207" s="5">
        <v>26</v>
      </c>
      <c r="AB207" s="9">
        <f t="shared" si="86"/>
        <v>0.88461538461538458</v>
      </c>
      <c r="AC207" s="6"/>
    </row>
    <row r="208" spans="1:29">
      <c r="A208" s="8" t="s">
        <v>447</v>
      </c>
      <c r="B208" s="8" t="s">
        <v>446</v>
      </c>
      <c r="C208" s="5" t="s">
        <v>297</v>
      </c>
      <c r="D208" s="5" t="s">
        <v>429</v>
      </c>
      <c r="E208" s="27">
        <v>50</v>
      </c>
      <c r="F208" s="27">
        <v>3.5</v>
      </c>
      <c r="G208" s="27">
        <f t="shared" si="89"/>
        <v>53.5</v>
      </c>
      <c r="H208" s="27">
        <f t="shared" si="92"/>
        <v>105.5</v>
      </c>
      <c r="I208" s="27">
        <f t="shared" si="88"/>
        <v>15.213270142180095</v>
      </c>
      <c r="J208" s="27">
        <v>91.7</v>
      </c>
      <c r="K208" s="27">
        <f t="shared" si="93"/>
        <v>91.7</v>
      </c>
      <c r="L208" s="27">
        <f t="shared" si="99"/>
        <v>15</v>
      </c>
      <c r="M208" s="27">
        <v>1.875</v>
      </c>
      <c r="N208" s="27">
        <v>0</v>
      </c>
      <c r="O208" s="27">
        <v>0</v>
      </c>
      <c r="P208" s="27">
        <f t="shared" si="90"/>
        <v>1.875</v>
      </c>
      <c r="Q208" s="27">
        <f t="shared" si="94"/>
        <v>60</v>
      </c>
      <c r="R208" s="27">
        <f t="shared" si="100"/>
        <v>1.40625</v>
      </c>
      <c r="S208" s="27">
        <f t="shared" si="97"/>
        <v>16.40625</v>
      </c>
      <c r="T208" s="27">
        <v>30</v>
      </c>
      <c r="U208" s="27">
        <v>3.5</v>
      </c>
      <c r="V208" s="27">
        <f t="shared" si="91"/>
        <v>33.5</v>
      </c>
      <c r="W208" s="27">
        <f t="shared" si="95"/>
        <v>37.5</v>
      </c>
      <c r="X208" s="27">
        <f t="shared" si="101"/>
        <v>8.9333333333333336</v>
      </c>
      <c r="Y208" s="27">
        <f t="shared" si="98"/>
        <v>40.55285347551343</v>
      </c>
      <c r="Z208" s="5">
        <f t="shared" si="96"/>
        <v>15</v>
      </c>
      <c r="AA208" s="5">
        <v>26</v>
      </c>
      <c r="AB208" s="9">
        <f t="shared" si="86"/>
        <v>0.57692307692307687</v>
      </c>
      <c r="AC208" s="6"/>
    </row>
    <row r="209" spans="1:29">
      <c r="A209" s="8" t="s">
        <v>449</v>
      </c>
      <c r="B209" s="8" t="s">
        <v>448</v>
      </c>
      <c r="C209" s="5" t="s">
        <v>297</v>
      </c>
      <c r="D209" s="5" t="s">
        <v>429</v>
      </c>
      <c r="E209" s="27">
        <v>50</v>
      </c>
      <c r="F209" s="27">
        <v>47</v>
      </c>
      <c r="G209" s="27">
        <f t="shared" si="89"/>
        <v>97</v>
      </c>
      <c r="H209" s="27">
        <f t="shared" si="92"/>
        <v>105.5</v>
      </c>
      <c r="I209" s="27">
        <f t="shared" si="88"/>
        <v>27.582938388625593</v>
      </c>
      <c r="J209" s="27">
        <v>88.3</v>
      </c>
      <c r="K209" s="27">
        <f t="shared" si="93"/>
        <v>91.7</v>
      </c>
      <c r="L209" s="27">
        <f t="shared" si="99"/>
        <v>14.443838604143947</v>
      </c>
      <c r="M209" s="27">
        <v>5</v>
      </c>
      <c r="N209" s="27">
        <v>0</v>
      </c>
      <c r="O209" s="27">
        <v>0</v>
      </c>
      <c r="P209" s="27">
        <f t="shared" si="90"/>
        <v>5</v>
      </c>
      <c r="Q209" s="27">
        <f t="shared" si="94"/>
        <v>60</v>
      </c>
      <c r="R209" s="27">
        <f t="shared" si="100"/>
        <v>3.75</v>
      </c>
      <c r="S209" s="27">
        <f t="shared" si="97"/>
        <v>18.193838604143949</v>
      </c>
      <c r="T209" s="27">
        <v>30</v>
      </c>
      <c r="U209" s="27">
        <v>4.5</v>
      </c>
      <c r="V209" s="27">
        <f t="shared" si="91"/>
        <v>34.5</v>
      </c>
      <c r="W209" s="27">
        <f t="shared" si="95"/>
        <v>37.5</v>
      </c>
      <c r="X209" s="27">
        <f t="shared" si="101"/>
        <v>9.2000000000000011</v>
      </c>
      <c r="Y209" s="27">
        <f t="shared" si="98"/>
        <v>54.976776992769544</v>
      </c>
      <c r="Z209" s="5">
        <f t="shared" si="96"/>
        <v>7</v>
      </c>
      <c r="AA209" s="5">
        <v>26</v>
      </c>
      <c r="AB209" s="9">
        <f t="shared" si="86"/>
        <v>0.26923076923076922</v>
      </c>
      <c r="AC209" s="6"/>
    </row>
    <row r="210" spans="1:29">
      <c r="A210" s="8" t="s">
        <v>451</v>
      </c>
      <c r="B210" s="8" t="s">
        <v>450</v>
      </c>
      <c r="C210" s="5" t="s">
        <v>297</v>
      </c>
      <c r="D210" s="5" t="s">
        <v>429</v>
      </c>
      <c r="E210" s="27">
        <v>50</v>
      </c>
      <c r="F210" s="27">
        <v>5.625</v>
      </c>
      <c r="G210" s="27">
        <f t="shared" si="89"/>
        <v>55.625</v>
      </c>
      <c r="H210" s="27">
        <f t="shared" si="92"/>
        <v>105.5</v>
      </c>
      <c r="I210" s="27">
        <f t="shared" si="88"/>
        <v>15.817535545023699</v>
      </c>
      <c r="J210" s="27">
        <v>88.3</v>
      </c>
      <c r="K210" s="27">
        <f t="shared" si="93"/>
        <v>91.7</v>
      </c>
      <c r="L210" s="27">
        <f t="shared" si="99"/>
        <v>14.443838604143947</v>
      </c>
      <c r="M210" s="27">
        <v>1.875</v>
      </c>
      <c r="N210" s="27">
        <v>0</v>
      </c>
      <c r="O210" s="27">
        <v>0</v>
      </c>
      <c r="P210" s="27">
        <f t="shared" si="90"/>
        <v>1.875</v>
      </c>
      <c r="Q210" s="27">
        <f t="shared" si="94"/>
        <v>60</v>
      </c>
      <c r="R210" s="27">
        <f t="shared" si="100"/>
        <v>1.40625</v>
      </c>
      <c r="S210" s="27">
        <f t="shared" si="97"/>
        <v>15.850088604143947</v>
      </c>
      <c r="T210" s="27">
        <v>30</v>
      </c>
      <c r="U210" s="27">
        <v>1</v>
      </c>
      <c r="V210" s="27">
        <f t="shared" si="91"/>
        <v>31</v>
      </c>
      <c r="W210" s="27">
        <f t="shared" si="95"/>
        <v>37.5</v>
      </c>
      <c r="X210" s="27">
        <f t="shared" si="101"/>
        <v>8.2666666666666657</v>
      </c>
      <c r="Y210" s="27">
        <f t="shared" si="98"/>
        <v>39.934290815834309</v>
      </c>
      <c r="Z210" s="5">
        <f t="shared" si="96"/>
        <v>18</v>
      </c>
      <c r="AA210" s="5">
        <v>26</v>
      </c>
      <c r="AB210" s="9">
        <f t="shared" si="86"/>
        <v>0.69230769230769229</v>
      </c>
      <c r="AC210" s="6"/>
    </row>
    <row r="211" spans="1:29">
      <c r="A211" s="8" t="s">
        <v>453</v>
      </c>
      <c r="B211" s="8" t="s">
        <v>452</v>
      </c>
      <c r="C211" s="5" t="s">
        <v>297</v>
      </c>
      <c r="D211" s="5" t="s">
        <v>429</v>
      </c>
      <c r="E211" s="27">
        <v>50</v>
      </c>
      <c r="F211" s="27">
        <v>5</v>
      </c>
      <c r="G211" s="27">
        <f t="shared" si="89"/>
        <v>55</v>
      </c>
      <c r="H211" s="27">
        <f t="shared" si="92"/>
        <v>105.5</v>
      </c>
      <c r="I211" s="27">
        <f t="shared" si="88"/>
        <v>15.639810426540286</v>
      </c>
      <c r="J211" s="27">
        <v>88.3</v>
      </c>
      <c r="K211" s="27">
        <f t="shared" si="93"/>
        <v>91.7</v>
      </c>
      <c r="L211" s="27">
        <f t="shared" si="99"/>
        <v>14.443838604143947</v>
      </c>
      <c r="M211" s="27">
        <v>1.25</v>
      </c>
      <c r="N211" s="27">
        <v>0</v>
      </c>
      <c r="O211" s="27">
        <v>0</v>
      </c>
      <c r="P211" s="27">
        <f t="shared" si="90"/>
        <v>1.25</v>
      </c>
      <c r="Q211" s="27">
        <f t="shared" si="94"/>
        <v>60</v>
      </c>
      <c r="R211" s="27">
        <f t="shared" si="100"/>
        <v>0.9375</v>
      </c>
      <c r="S211" s="27">
        <f t="shared" si="97"/>
        <v>15.381338604143947</v>
      </c>
      <c r="T211" s="27">
        <v>30</v>
      </c>
      <c r="U211" s="27">
        <v>1.5</v>
      </c>
      <c r="V211" s="27">
        <f t="shared" si="91"/>
        <v>31.5</v>
      </c>
      <c r="W211" s="27">
        <f t="shared" si="95"/>
        <v>37.5</v>
      </c>
      <c r="X211" s="27">
        <f t="shared" si="101"/>
        <v>8.4</v>
      </c>
      <c r="Y211" s="27">
        <f t="shared" si="98"/>
        <v>39.421149030684234</v>
      </c>
      <c r="Z211" s="5">
        <f t="shared" si="96"/>
        <v>19</v>
      </c>
      <c r="AA211" s="5">
        <v>26</v>
      </c>
      <c r="AB211" s="9">
        <f t="shared" si="86"/>
        <v>0.73076923076923073</v>
      </c>
      <c r="AC211" s="6"/>
    </row>
    <row r="212" spans="1:29">
      <c r="A212" s="8" t="s">
        <v>455</v>
      </c>
      <c r="B212" s="8" t="s">
        <v>454</v>
      </c>
      <c r="C212" s="5" t="s">
        <v>297</v>
      </c>
      <c r="D212" s="5" t="s">
        <v>429</v>
      </c>
      <c r="E212" s="27">
        <v>50</v>
      </c>
      <c r="F212" s="27">
        <v>21.75</v>
      </c>
      <c r="G212" s="27">
        <f t="shared" si="89"/>
        <v>71.75</v>
      </c>
      <c r="H212" s="27">
        <f t="shared" si="92"/>
        <v>105.5</v>
      </c>
      <c r="I212" s="27">
        <f t="shared" si="88"/>
        <v>20.402843601895732</v>
      </c>
      <c r="J212" s="27">
        <v>88.3</v>
      </c>
      <c r="K212" s="27">
        <f t="shared" si="93"/>
        <v>91.7</v>
      </c>
      <c r="L212" s="27">
        <f t="shared" si="99"/>
        <v>14.443838604143947</v>
      </c>
      <c r="M212" s="27">
        <v>4.375</v>
      </c>
      <c r="N212" s="27">
        <v>0</v>
      </c>
      <c r="O212" s="27">
        <v>0</v>
      </c>
      <c r="P212" s="27">
        <f t="shared" si="90"/>
        <v>4.375</v>
      </c>
      <c r="Q212" s="27">
        <f t="shared" si="94"/>
        <v>60</v>
      </c>
      <c r="R212" s="27">
        <f t="shared" si="100"/>
        <v>3.28125</v>
      </c>
      <c r="S212" s="27">
        <f t="shared" si="97"/>
        <v>17.725088604143949</v>
      </c>
      <c r="T212" s="27">
        <v>30</v>
      </c>
      <c r="U212" s="27">
        <v>1.5</v>
      </c>
      <c r="V212" s="27">
        <f t="shared" si="91"/>
        <v>31.5</v>
      </c>
      <c r="W212" s="27">
        <f t="shared" si="95"/>
        <v>37.5</v>
      </c>
      <c r="X212" s="27">
        <f t="shared" si="101"/>
        <v>8.4</v>
      </c>
      <c r="Y212" s="27">
        <f t="shared" si="98"/>
        <v>46.527932206039679</v>
      </c>
      <c r="Z212" s="5">
        <f t="shared" si="96"/>
        <v>11</v>
      </c>
      <c r="AA212" s="5">
        <v>26</v>
      </c>
      <c r="AB212" s="9">
        <f t="shared" si="86"/>
        <v>0.42307692307692307</v>
      </c>
      <c r="AC212" s="6"/>
    </row>
    <row r="213" spans="1:29">
      <c r="A213" s="8" t="s">
        <v>457</v>
      </c>
      <c r="B213" s="8" t="s">
        <v>456</v>
      </c>
      <c r="C213" s="5" t="s">
        <v>297</v>
      </c>
      <c r="D213" s="5" t="s">
        <v>429</v>
      </c>
      <c r="E213" s="27">
        <v>50</v>
      </c>
      <c r="F213" s="27">
        <v>50.9375</v>
      </c>
      <c r="G213" s="27">
        <f t="shared" si="89"/>
        <v>100.9375</v>
      </c>
      <c r="H213" s="27">
        <f t="shared" si="92"/>
        <v>105.5</v>
      </c>
      <c r="I213" s="27">
        <f t="shared" si="88"/>
        <v>28.702606635071088</v>
      </c>
      <c r="J213" s="27">
        <v>87</v>
      </c>
      <c r="K213" s="27">
        <f t="shared" si="93"/>
        <v>91.7</v>
      </c>
      <c r="L213" s="27">
        <f t="shared" si="99"/>
        <v>14.231188658669575</v>
      </c>
      <c r="M213" s="27">
        <v>10.625</v>
      </c>
      <c r="N213" s="27">
        <v>0</v>
      </c>
      <c r="O213" s="27">
        <v>1</v>
      </c>
      <c r="P213" s="27">
        <f t="shared" si="90"/>
        <v>11.625</v>
      </c>
      <c r="Q213" s="27">
        <f t="shared" si="94"/>
        <v>60</v>
      </c>
      <c r="R213" s="27">
        <f t="shared" si="100"/>
        <v>8.71875</v>
      </c>
      <c r="S213" s="27">
        <f t="shared" si="97"/>
        <v>22.949938658669573</v>
      </c>
      <c r="T213" s="27">
        <v>30</v>
      </c>
      <c r="U213" s="27">
        <v>7.5</v>
      </c>
      <c r="V213" s="27">
        <f t="shared" si="91"/>
        <v>37.5</v>
      </c>
      <c r="W213" s="27">
        <f t="shared" si="95"/>
        <v>37.5</v>
      </c>
      <c r="X213" s="27">
        <f t="shared" si="101"/>
        <v>10</v>
      </c>
      <c r="Y213" s="27">
        <f t="shared" si="98"/>
        <v>61.652545293740658</v>
      </c>
      <c r="Z213" s="5">
        <f t="shared" si="96"/>
        <v>5</v>
      </c>
      <c r="AA213" s="5">
        <v>26</v>
      </c>
      <c r="AB213" s="9">
        <f t="shared" si="86"/>
        <v>0.19230769230769232</v>
      </c>
      <c r="AC213" s="6"/>
    </row>
    <row r="214" spans="1:29">
      <c r="A214" s="8" t="s">
        <v>459</v>
      </c>
      <c r="B214" s="8" t="s">
        <v>458</v>
      </c>
      <c r="C214" s="5" t="s">
        <v>297</v>
      </c>
      <c r="D214" s="5" t="s">
        <v>429</v>
      </c>
      <c r="E214" s="27">
        <v>50</v>
      </c>
      <c r="F214" s="27">
        <v>27.75</v>
      </c>
      <c r="G214" s="27">
        <f t="shared" si="89"/>
        <v>77.75</v>
      </c>
      <c r="H214" s="27">
        <f t="shared" si="92"/>
        <v>105.5</v>
      </c>
      <c r="I214" s="27">
        <f t="shared" si="88"/>
        <v>22.109004739336491</v>
      </c>
      <c r="J214" s="27">
        <v>89</v>
      </c>
      <c r="K214" s="27">
        <f t="shared" si="93"/>
        <v>91.7</v>
      </c>
      <c r="L214" s="27">
        <f t="shared" si="99"/>
        <v>14.558342420937841</v>
      </c>
      <c r="M214" s="27">
        <v>5.625</v>
      </c>
      <c r="N214" s="27">
        <v>20</v>
      </c>
      <c r="O214" s="27">
        <v>0</v>
      </c>
      <c r="P214" s="27">
        <f t="shared" si="90"/>
        <v>25.625</v>
      </c>
      <c r="Q214" s="27">
        <f t="shared" si="94"/>
        <v>60</v>
      </c>
      <c r="R214" s="27">
        <f t="shared" si="100"/>
        <v>19.21875</v>
      </c>
      <c r="S214" s="27">
        <f t="shared" si="97"/>
        <v>33.777092420937841</v>
      </c>
      <c r="T214" s="27">
        <v>30</v>
      </c>
      <c r="U214" s="27">
        <v>5</v>
      </c>
      <c r="V214" s="27">
        <f t="shared" si="91"/>
        <v>35</v>
      </c>
      <c r="W214" s="27">
        <f t="shared" si="95"/>
        <v>37.5</v>
      </c>
      <c r="X214" s="27">
        <f t="shared" si="101"/>
        <v>9.3333333333333339</v>
      </c>
      <c r="Y214" s="27">
        <f t="shared" si="98"/>
        <v>65.219430493607661</v>
      </c>
      <c r="Z214" s="5">
        <f t="shared" si="96"/>
        <v>2</v>
      </c>
      <c r="AA214" s="5">
        <v>26</v>
      </c>
      <c r="AB214" s="9">
        <f t="shared" si="86"/>
        <v>7.6923076923076927E-2</v>
      </c>
      <c r="AC214" s="6"/>
    </row>
    <row r="215" spans="1:29">
      <c r="A215" s="8" t="s">
        <v>461</v>
      </c>
      <c r="B215" s="8" t="s">
        <v>460</v>
      </c>
      <c r="C215" s="5" t="s">
        <v>297</v>
      </c>
      <c r="D215" s="5" t="s">
        <v>429</v>
      </c>
      <c r="E215" s="27">
        <v>50</v>
      </c>
      <c r="F215" s="27">
        <v>7.125</v>
      </c>
      <c r="G215" s="27">
        <f t="shared" si="89"/>
        <v>57.125</v>
      </c>
      <c r="H215" s="27">
        <f t="shared" si="92"/>
        <v>105.5</v>
      </c>
      <c r="I215" s="27">
        <f t="shared" si="88"/>
        <v>16.244075829383885</v>
      </c>
      <c r="J215" s="27">
        <v>91.7</v>
      </c>
      <c r="K215" s="27">
        <f t="shared" si="93"/>
        <v>91.7</v>
      </c>
      <c r="L215" s="27">
        <f t="shared" si="99"/>
        <v>15</v>
      </c>
      <c r="M215" s="27">
        <v>1.875</v>
      </c>
      <c r="N215" s="27">
        <v>0</v>
      </c>
      <c r="O215" s="27">
        <v>0</v>
      </c>
      <c r="P215" s="27">
        <f t="shared" si="90"/>
        <v>1.875</v>
      </c>
      <c r="Q215" s="27">
        <f t="shared" si="94"/>
        <v>60</v>
      </c>
      <c r="R215" s="27">
        <f t="shared" si="100"/>
        <v>1.40625</v>
      </c>
      <c r="S215" s="27">
        <f t="shared" si="97"/>
        <v>16.40625</v>
      </c>
      <c r="T215" s="27">
        <v>30</v>
      </c>
      <c r="U215" s="27">
        <v>2.5</v>
      </c>
      <c r="V215" s="27">
        <f t="shared" si="91"/>
        <v>32.5</v>
      </c>
      <c r="W215" s="27">
        <f t="shared" si="95"/>
        <v>37.5</v>
      </c>
      <c r="X215" s="27">
        <f t="shared" si="101"/>
        <v>8.6666666666666679</v>
      </c>
      <c r="Y215" s="27">
        <f t="shared" si="98"/>
        <v>41.31699249605056</v>
      </c>
      <c r="Z215" s="5">
        <f t="shared" si="96"/>
        <v>13</v>
      </c>
      <c r="AA215" s="5">
        <v>26</v>
      </c>
      <c r="AB215" s="9">
        <f t="shared" si="86"/>
        <v>0.5</v>
      </c>
      <c r="AC215" s="6"/>
    </row>
    <row r="216" spans="1:29">
      <c r="A216" s="8" t="s">
        <v>463</v>
      </c>
      <c r="B216" s="8" t="s">
        <v>462</v>
      </c>
      <c r="C216" s="5" t="s">
        <v>297</v>
      </c>
      <c r="D216" s="5" t="s">
        <v>429</v>
      </c>
      <c r="E216" s="27">
        <v>50</v>
      </c>
      <c r="F216" s="27">
        <v>30</v>
      </c>
      <c r="G216" s="27">
        <f t="shared" si="89"/>
        <v>80</v>
      </c>
      <c r="H216" s="27">
        <f t="shared" si="92"/>
        <v>105.5</v>
      </c>
      <c r="I216" s="27">
        <f t="shared" si="88"/>
        <v>22.748815165876774</v>
      </c>
      <c r="J216" s="27">
        <v>85</v>
      </c>
      <c r="K216" s="27">
        <f t="shared" si="93"/>
        <v>91.7</v>
      </c>
      <c r="L216" s="27">
        <f t="shared" si="99"/>
        <v>13.904034896401308</v>
      </c>
      <c r="M216" s="27">
        <v>3.75</v>
      </c>
      <c r="N216" s="27">
        <v>0</v>
      </c>
      <c r="O216" s="27">
        <v>0</v>
      </c>
      <c r="P216" s="27">
        <f t="shared" si="90"/>
        <v>3.75</v>
      </c>
      <c r="Q216" s="27">
        <f t="shared" si="94"/>
        <v>60</v>
      </c>
      <c r="R216" s="27">
        <f t="shared" si="100"/>
        <v>2.8125</v>
      </c>
      <c r="S216" s="27">
        <f t="shared" si="97"/>
        <v>16.716534896401306</v>
      </c>
      <c r="T216" s="27">
        <v>30</v>
      </c>
      <c r="U216" s="27">
        <v>2</v>
      </c>
      <c r="V216" s="27">
        <f t="shared" si="91"/>
        <v>32</v>
      </c>
      <c r="W216" s="27">
        <f t="shared" si="95"/>
        <v>37.5</v>
      </c>
      <c r="X216" s="27">
        <f t="shared" si="101"/>
        <v>8.5333333333333332</v>
      </c>
      <c r="Y216" s="27">
        <f t="shared" si="98"/>
        <v>47.998683395611408</v>
      </c>
      <c r="Z216" s="5">
        <f t="shared" si="96"/>
        <v>9</v>
      </c>
      <c r="AA216" s="5">
        <v>26</v>
      </c>
      <c r="AB216" s="9">
        <f t="shared" si="86"/>
        <v>0.34615384615384615</v>
      </c>
      <c r="AC216" s="6"/>
    </row>
    <row r="217" spans="1:29">
      <c r="A217" s="8" t="s">
        <v>465</v>
      </c>
      <c r="B217" s="8" t="s">
        <v>464</v>
      </c>
      <c r="C217" s="5" t="s">
        <v>297</v>
      </c>
      <c r="D217" s="5" t="s">
        <v>429</v>
      </c>
      <c r="E217" s="27">
        <v>50</v>
      </c>
      <c r="F217" s="27">
        <v>6.25</v>
      </c>
      <c r="G217" s="27">
        <f t="shared" si="89"/>
        <v>56.25</v>
      </c>
      <c r="H217" s="27">
        <f t="shared" si="92"/>
        <v>105.5</v>
      </c>
      <c r="I217" s="27">
        <f t="shared" si="88"/>
        <v>15.995260663507109</v>
      </c>
      <c r="J217" s="27">
        <v>85</v>
      </c>
      <c r="K217" s="27">
        <f t="shared" si="93"/>
        <v>91.7</v>
      </c>
      <c r="L217" s="27">
        <f t="shared" si="99"/>
        <v>13.904034896401308</v>
      </c>
      <c r="M217" s="27">
        <v>1.875</v>
      </c>
      <c r="N217" s="27">
        <v>0</v>
      </c>
      <c r="O217" s="27">
        <v>0</v>
      </c>
      <c r="P217" s="27">
        <f t="shared" si="90"/>
        <v>1.875</v>
      </c>
      <c r="Q217" s="27">
        <f t="shared" si="94"/>
        <v>60</v>
      </c>
      <c r="R217" s="27">
        <f t="shared" si="100"/>
        <v>1.40625</v>
      </c>
      <c r="S217" s="27">
        <f t="shared" si="97"/>
        <v>15.310284896401308</v>
      </c>
      <c r="T217" s="27">
        <v>30</v>
      </c>
      <c r="U217" s="27">
        <v>3</v>
      </c>
      <c r="V217" s="27">
        <f t="shared" si="91"/>
        <v>33</v>
      </c>
      <c r="W217" s="27">
        <f t="shared" si="95"/>
        <v>37.5</v>
      </c>
      <c r="X217" s="27">
        <f t="shared" si="101"/>
        <v>8.8000000000000007</v>
      </c>
      <c r="Y217" s="27">
        <f t="shared" si="98"/>
        <v>40.105545559908421</v>
      </c>
      <c r="Z217" s="5">
        <f t="shared" si="96"/>
        <v>17</v>
      </c>
      <c r="AA217" s="5">
        <v>26</v>
      </c>
      <c r="AB217" s="9">
        <f t="shared" si="86"/>
        <v>0.65384615384615385</v>
      </c>
      <c r="AC217" s="6"/>
    </row>
    <row r="218" spans="1:29">
      <c r="A218" s="8" t="s">
        <v>467</v>
      </c>
      <c r="B218" s="8" t="s">
        <v>466</v>
      </c>
      <c r="C218" s="5" t="s">
        <v>297</v>
      </c>
      <c r="D218" s="5" t="s">
        <v>429</v>
      </c>
      <c r="E218" s="27">
        <v>50</v>
      </c>
      <c r="F218" s="27">
        <v>5.375</v>
      </c>
      <c r="G218" s="27">
        <f t="shared" si="89"/>
        <v>55.375</v>
      </c>
      <c r="H218" s="27">
        <f t="shared" si="92"/>
        <v>105.5</v>
      </c>
      <c r="I218" s="27">
        <f t="shared" si="88"/>
        <v>15.746445497630329</v>
      </c>
      <c r="J218" s="27">
        <v>85</v>
      </c>
      <c r="K218" s="27">
        <f t="shared" si="93"/>
        <v>91.7</v>
      </c>
      <c r="L218" s="27">
        <f t="shared" si="99"/>
        <v>13.904034896401308</v>
      </c>
      <c r="M218" s="27">
        <v>0.625</v>
      </c>
      <c r="N218" s="27">
        <v>0</v>
      </c>
      <c r="O218" s="27">
        <v>0</v>
      </c>
      <c r="P218" s="27">
        <f t="shared" si="90"/>
        <v>0.625</v>
      </c>
      <c r="Q218" s="27">
        <f t="shared" si="94"/>
        <v>60</v>
      </c>
      <c r="R218" s="27">
        <f t="shared" si="100"/>
        <v>0.46875</v>
      </c>
      <c r="S218" s="27">
        <f t="shared" si="97"/>
        <v>14.372784896401308</v>
      </c>
      <c r="T218" s="27">
        <v>30</v>
      </c>
      <c r="U218" s="27">
        <v>1</v>
      </c>
      <c r="V218" s="27">
        <f t="shared" si="91"/>
        <v>31</v>
      </c>
      <c r="W218" s="27">
        <f t="shared" si="95"/>
        <v>37.5</v>
      </c>
      <c r="X218" s="27">
        <f t="shared" si="101"/>
        <v>8.2666666666666657</v>
      </c>
      <c r="Y218" s="27">
        <f t="shared" si="98"/>
        <v>38.385897060698305</v>
      </c>
      <c r="Z218" s="5">
        <f t="shared" si="96"/>
        <v>24</v>
      </c>
      <c r="AA218" s="5">
        <v>26</v>
      </c>
      <c r="AB218" s="9">
        <f t="shared" si="86"/>
        <v>0.92307692307692313</v>
      </c>
      <c r="AC218" s="6"/>
    </row>
    <row r="219" spans="1:29">
      <c r="A219" s="8" t="s">
        <v>469</v>
      </c>
      <c r="B219" s="8" t="s">
        <v>468</v>
      </c>
      <c r="C219" s="5" t="s">
        <v>297</v>
      </c>
      <c r="D219" s="5" t="s">
        <v>429</v>
      </c>
      <c r="E219" s="27">
        <v>50</v>
      </c>
      <c r="F219" s="27">
        <v>5.5</v>
      </c>
      <c r="G219" s="27">
        <f t="shared" si="89"/>
        <v>55.5</v>
      </c>
      <c r="H219" s="27">
        <f t="shared" si="92"/>
        <v>105.5</v>
      </c>
      <c r="I219" s="27">
        <f t="shared" si="88"/>
        <v>15.781990521327014</v>
      </c>
      <c r="J219" s="27">
        <v>88.3</v>
      </c>
      <c r="K219" s="27">
        <f t="shared" si="93"/>
        <v>91.7</v>
      </c>
      <c r="L219" s="27">
        <f t="shared" si="99"/>
        <v>14.443838604143947</v>
      </c>
      <c r="M219" s="27">
        <v>2.5</v>
      </c>
      <c r="N219" s="27">
        <v>30</v>
      </c>
      <c r="O219" s="27">
        <v>0</v>
      </c>
      <c r="P219" s="27">
        <f t="shared" si="90"/>
        <v>32.5</v>
      </c>
      <c r="Q219" s="27">
        <f t="shared" si="94"/>
        <v>60</v>
      </c>
      <c r="R219" s="27">
        <f t="shared" si="100"/>
        <v>24.375</v>
      </c>
      <c r="S219" s="27">
        <f t="shared" si="97"/>
        <v>38.818838604143949</v>
      </c>
      <c r="T219" s="27">
        <v>30</v>
      </c>
      <c r="U219" s="27">
        <v>2</v>
      </c>
      <c r="V219" s="27">
        <f t="shared" si="91"/>
        <v>32</v>
      </c>
      <c r="W219" s="27">
        <f t="shared" si="95"/>
        <v>37.5</v>
      </c>
      <c r="X219" s="27">
        <f t="shared" si="101"/>
        <v>8.5333333333333332</v>
      </c>
      <c r="Y219" s="27">
        <f t="shared" si="98"/>
        <v>63.134162458804298</v>
      </c>
      <c r="Z219" s="5">
        <f t="shared" si="96"/>
        <v>4</v>
      </c>
      <c r="AA219" s="5">
        <v>26</v>
      </c>
      <c r="AB219" s="9">
        <f t="shared" si="86"/>
        <v>0.15384615384615385</v>
      </c>
      <c r="AC219" s="6"/>
    </row>
    <row r="220" spans="1:29">
      <c r="A220" s="8" t="s">
        <v>471</v>
      </c>
      <c r="B220" s="8" t="s">
        <v>470</v>
      </c>
      <c r="C220" s="5" t="s">
        <v>297</v>
      </c>
      <c r="D220" s="5" t="s">
        <v>429</v>
      </c>
      <c r="E220" s="27">
        <v>50</v>
      </c>
      <c r="F220" s="27">
        <v>8.625</v>
      </c>
      <c r="G220" s="27">
        <f t="shared" si="89"/>
        <v>58.625</v>
      </c>
      <c r="H220" s="27">
        <f t="shared" si="92"/>
        <v>105.5</v>
      </c>
      <c r="I220" s="27">
        <f t="shared" si="88"/>
        <v>16.670616113744074</v>
      </c>
      <c r="J220" s="27">
        <v>91.7</v>
      </c>
      <c r="K220" s="27">
        <f t="shared" si="93"/>
        <v>91.7</v>
      </c>
      <c r="L220" s="27">
        <f t="shared" si="99"/>
        <v>15</v>
      </c>
      <c r="M220" s="27">
        <v>1.875</v>
      </c>
      <c r="N220" s="27">
        <v>5</v>
      </c>
      <c r="O220" s="27">
        <v>0</v>
      </c>
      <c r="P220" s="27">
        <f t="shared" si="90"/>
        <v>6.875</v>
      </c>
      <c r="Q220" s="27">
        <f t="shared" si="94"/>
        <v>60</v>
      </c>
      <c r="R220" s="27">
        <f t="shared" si="100"/>
        <v>5.15625</v>
      </c>
      <c r="S220" s="27">
        <f t="shared" si="97"/>
        <v>20.15625</v>
      </c>
      <c r="T220" s="27">
        <v>30</v>
      </c>
      <c r="U220" s="27">
        <v>2</v>
      </c>
      <c r="V220" s="27">
        <f t="shared" si="91"/>
        <v>32</v>
      </c>
      <c r="W220" s="27">
        <f t="shared" si="95"/>
        <v>37.5</v>
      </c>
      <c r="X220" s="27">
        <f t="shared" si="101"/>
        <v>8.5333333333333332</v>
      </c>
      <c r="Y220" s="27">
        <f t="shared" si="98"/>
        <v>45.360199447077406</v>
      </c>
      <c r="Z220" s="5">
        <f t="shared" si="96"/>
        <v>12</v>
      </c>
      <c r="AA220" s="5">
        <v>26</v>
      </c>
      <c r="AB220" s="9">
        <f t="shared" si="86"/>
        <v>0.46153846153846156</v>
      </c>
      <c r="AC220" s="6"/>
    </row>
    <row r="221" spans="1:29">
      <c r="A221" s="8" t="s">
        <v>473</v>
      </c>
      <c r="B221" s="8" t="s">
        <v>472</v>
      </c>
      <c r="C221" s="5" t="s">
        <v>297</v>
      </c>
      <c r="D221" s="5" t="s">
        <v>429</v>
      </c>
      <c r="E221" s="27">
        <v>50</v>
      </c>
      <c r="F221" s="27">
        <v>2.375</v>
      </c>
      <c r="G221" s="27">
        <f t="shared" si="89"/>
        <v>52.375</v>
      </c>
      <c r="H221" s="27">
        <f t="shared" si="92"/>
        <v>105.5</v>
      </c>
      <c r="I221" s="27">
        <f t="shared" si="88"/>
        <v>14.893364928909952</v>
      </c>
      <c r="J221" s="27">
        <v>85</v>
      </c>
      <c r="K221" s="27">
        <f t="shared" si="93"/>
        <v>91.7</v>
      </c>
      <c r="L221" s="27">
        <f t="shared" si="99"/>
        <v>13.904034896401308</v>
      </c>
      <c r="M221" s="27">
        <v>1.25</v>
      </c>
      <c r="N221" s="27">
        <v>0</v>
      </c>
      <c r="O221" s="27">
        <v>0</v>
      </c>
      <c r="P221" s="27">
        <f t="shared" si="90"/>
        <v>1.25</v>
      </c>
      <c r="Q221" s="27">
        <f t="shared" si="94"/>
        <v>60</v>
      </c>
      <c r="R221" s="27">
        <f t="shared" si="100"/>
        <v>0.9375</v>
      </c>
      <c r="S221" s="27">
        <f t="shared" si="97"/>
        <v>14.841534896401308</v>
      </c>
      <c r="T221" s="27">
        <v>30</v>
      </c>
      <c r="U221" s="27">
        <v>0</v>
      </c>
      <c r="V221" s="27">
        <f t="shared" si="91"/>
        <v>30</v>
      </c>
      <c r="W221" s="27">
        <f t="shared" si="95"/>
        <v>37.5</v>
      </c>
      <c r="X221" s="27">
        <f t="shared" si="101"/>
        <v>8</v>
      </c>
      <c r="Y221" s="27">
        <f t="shared" si="98"/>
        <v>37.73489982531126</v>
      </c>
      <c r="Z221" s="5">
        <f t="shared" si="96"/>
        <v>26</v>
      </c>
      <c r="AA221" s="5">
        <v>26</v>
      </c>
      <c r="AB221" s="9">
        <f t="shared" si="86"/>
        <v>1</v>
      </c>
      <c r="AC221" s="6"/>
    </row>
    <row r="222" spans="1:29">
      <c r="A222" s="8" t="s">
        <v>475</v>
      </c>
      <c r="B222" s="8" t="s">
        <v>474</v>
      </c>
      <c r="C222" s="5" t="s">
        <v>297</v>
      </c>
      <c r="D222" s="5" t="s">
        <v>429</v>
      </c>
      <c r="E222" s="27">
        <v>50</v>
      </c>
      <c r="F222" s="27">
        <v>32.5</v>
      </c>
      <c r="G222" s="27">
        <f t="shared" si="89"/>
        <v>82.5</v>
      </c>
      <c r="H222" s="27">
        <f t="shared" si="92"/>
        <v>105.5</v>
      </c>
      <c r="I222" s="27">
        <f t="shared" si="88"/>
        <v>23.459715639810426</v>
      </c>
      <c r="J222" s="27">
        <v>88.3</v>
      </c>
      <c r="K222" s="27">
        <f t="shared" si="93"/>
        <v>91.7</v>
      </c>
      <c r="L222" s="27">
        <f t="shared" si="99"/>
        <v>14.443838604143947</v>
      </c>
      <c r="M222" s="27">
        <v>2.5</v>
      </c>
      <c r="N222" s="27">
        <v>0</v>
      </c>
      <c r="O222" s="27">
        <v>2.5</v>
      </c>
      <c r="P222" s="27">
        <f t="shared" si="90"/>
        <v>5</v>
      </c>
      <c r="Q222" s="27">
        <f t="shared" si="94"/>
        <v>60</v>
      </c>
      <c r="R222" s="27">
        <f t="shared" si="100"/>
        <v>3.75</v>
      </c>
      <c r="S222" s="27">
        <f t="shared" si="97"/>
        <v>18.193838604143949</v>
      </c>
      <c r="T222" s="27">
        <v>30</v>
      </c>
      <c r="U222" s="27">
        <v>2.5</v>
      </c>
      <c r="V222" s="27">
        <f t="shared" si="91"/>
        <v>32.5</v>
      </c>
      <c r="W222" s="27">
        <f t="shared" si="95"/>
        <v>37.5</v>
      </c>
      <c r="X222" s="27">
        <f t="shared" si="101"/>
        <v>8.6666666666666679</v>
      </c>
      <c r="Y222" s="27">
        <f t="shared" si="98"/>
        <v>50.320220910621046</v>
      </c>
      <c r="Z222" s="5">
        <f t="shared" si="96"/>
        <v>8</v>
      </c>
      <c r="AA222" s="5">
        <v>26</v>
      </c>
      <c r="AB222" s="9">
        <f t="shared" ref="AB222:AB252" si="102">Z222/AA222</f>
        <v>0.30769230769230771</v>
      </c>
      <c r="AC222" s="6"/>
    </row>
    <row r="223" spans="1:29">
      <c r="A223" s="8" t="s">
        <v>477</v>
      </c>
      <c r="B223" s="8" t="s">
        <v>476</v>
      </c>
      <c r="C223" s="5" t="s">
        <v>297</v>
      </c>
      <c r="D223" s="5" t="s">
        <v>429</v>
      </c>
      <c r="E223" s="27">
        <v>50</v>
      </c>
      <c r="F223" s="27">
        <v>8</v>
      </c>
      <c r="G223" s="27">
        <f t="shared" si="89"/>
        <v>58</v>
      </c>
      <c r="H223" s="27">
        <f t="shared" si="92"/>
        <v>105.5</v>
      </c>
      <c r="I223" s="27">
        <f t="shared" si="88"/>
        <v>16.492890995260662</v>
      </c>
      <c r="J223" s="27">
        <v>85</v>
      </c>
      <c r="K223" s="27">
        <f t="shared" si="93"/>
        <v>91.7</v>
      </c>
      <c r="L223" s="27">
        <f t="shared" si="99"/>
        <v>13.904034896401308</v>
      </c>
      <c r="M223" s="27">
        <v>0</v>
      </c>
      <c r="N223" s="27">
        <v>0</v>
      </c>
      <c r="O223" s="27">
        <v>0</v>
      </c>
      <c r="P223" s="27">
        <f t="shared" si="90"/>
        <v>0</v>
      </c>
      <c r="Q223" s="27">
        <f t="shared" si="94"/>
        <v>60</v>
      </c>
      <c r="R223" s="27">
        <f t="shared" si="100"/>
        <v>0</v>
      </c>
      <c r="S223" s="27">
        <f t="shared" si="97"/>
        <v>13.904034896401308</v>
      </c>
      <c r="T223" s="27">
        <v>30</v>
      </c>
      <c r="U223" s="27">
        <v>1</v>
      </c>
      <c r="V223" s="27">
        <f t="shared" si="91"/>
        <v>31</v>
      </c>
      <c r="W223" s="27">
        <f t="shared" si="95"/>
        <v>37.5</v>
      </c>
      <c r="X223" s="27">
        <f t="shared" si="101"/>
        <v>8.2666666666666657</v>
      </c>
      <c r="Y223" s="27">
        <f t="shared" si="98"/>
        <v>38.663592558328638</v>
      </c>
      <c r="Z223" s="5">
        <f t="shared" si="96"/>
        <v>22</v>
      </c>
      <c r="AA223" s="5">
        <v>26</v>
      </c>
      <c r="AB223" s="9">
        <f t="shared" si="102"/>
        <v>0.84615384615384615</v>
      </c>
      <c r="AC223" s="6"/>
    </row>
    <row r="224" spans="1:29" s="14" customFormat="1">
      <c r="A224" s="11" t="s">
        <v>479</v>
      </c>
      <c r="B224" s="11" t="s">
        <v>478</v>
      </c>
      <c r="C224" s="12" t="s">
        <v>297</v>
      </c>
      <c r="D224" s="12" t="s">
        <v>480</v>
      </c>
      <c r="E224" s="28">
        <v>50</v>
      </c>
      <c r="F224" s="28">
        <v>24</v>
      </c>
      <c r="G224" s="28">
        <f t="shared" si="89"/>
        <v>74</v>
      </c>
      <c r="H224" s="28">
        <f>MAX(G$224:G$252)</f>
        <v>82.125</v>
      </c>
      <c r="I224" s="28">
        <f t="shared" si="88"/>
        <v>27.031963470319631</v>
      </c>
      <c r="J224" s="28">
        <v>90</v>
      </c>
      <c r="K224" s="28">
        <f>MAX(J$224:J$252)</f>
        <v>90</v>
      </c>
      <c r="L224" s="28">
        <f t="shared" si="99"/>
        <v>15</v>
      </c>
      <c r="M224" s="28">
        <v>5</v>
      </c>
      <c r="N224" s="28">
        <v>0</v>
      </c>
      <c r="O224" s="28">
        <v>10</v>
      </c>
      <c r="P224" s="28">
        <f t="shared" ref="P224:P252" si="103">M224+N224+O224</f>
        <v>15</v>
      </c>
      <c r="Q224" s="28">
        <f>MAX(P$224:P$252)</f>
        <v>120</v>
      </c>
      <c r="R224" s="28">
        <f t="shared" si="100"/>
        <v>5.625</v>
      </c>
      <c r="S224" s="28">
        <f t="shared" si="97"/>
        <v>20.625</v>
      </c>
      <c r="T224" s="28">
        <v>30</v>
      </c>
      <c r="U224" s="28">
        <v>8</v>
      </c>
      <c r="V224" s="28">
        <f t="shared" si="91"/>
        <v>38</v>
      </c>
      <c r="W224" s="28">
        <f>MAX(V$224:V$252)</f>
        <v>38</v>
      </c>
      <c r="X224" s="28">
        <f t="shared" si="101"/>
        <v>10</v>
      </c>
      <c r="Y224" s="28">
        <f t="shared" si="98"/>
        <v>57.656963470319631</v>
      </c>
      <c r="Z224" s="12">
        <f>RANK(Y224,Y$224:Y$252)</f>
        <v>5</v>
      </c>
      <c r="AA224" s="12">
        <v>29</v>
      </c>
      <c r="AB224" s="9">
        <f t="shared" si="102"/>
        <v>0.17241379310344829</v>
      </c>
      <c r="AC224" s="13"/>
    </row>
    <row r="225" spans="1:29" s="14" customFormat="1">
      <c r="A225" s="11" t="s">
        <v>482</v>
      </c>
      <c r="B225" s="11" t="s">
        <v>481</v>
      </c>
      <c r="C225" s="12" t="s">
        <v>297</v>
      </c>
      <c r="D225" s="12" t="s">
        <v>480</v>
      </c>
      <c r="E225" s="28">
        <v>50</v>
      </c>
      <c r="F225" s="28">
        <v>32.125</v>
      </c>
      <c r="G225" s="28">
        <f t="shared" si="89"/>
        <v>82.125</v>
      </c>
      <c r="H225" s="28">
        <f t="shared" ref="H225:H252" si="104">MAX(G$224:G$252)</f>
        <v>82.125</v>
      </c>
      <c r="I225" s="28">
        <f t="shared" si="88"/>
        <v>30</v>
      </c>
      <c r="J225" s="28">
        <v>90</v>
      </c>
      <c r="K225" s="28">
        <f t="shared" ref="K225:K252" si="105">MAX(J$224:J$252)</f>
        <v>90</v>
      </c>
      <c r="L225" s="28">
        <f t="shared" si="99"/>
        <v>15</v>
      </c>
      <c r="M225" s="28">
        <v>1.875</v>
      </c>
      <c r="N225" s="28">
        <v>60</v>
      </c>
      <c r="O225" s="28">
        <v>0</v>
      </c>
      <c r="P225" s="28">
        <f t="shared" si="103"/>
        <v>61.875</v>
      </c>
      <c r="Q225" s="28">
        <f t="shared" ref="Q225:Q252" si="106">MAX(P$224:P$252)</f>
        <v>120</v>
      </c>
      <c r="R225" s="28">
        <f t="shared" si="100"/>
        <v>23.203125</v>
      </c>
      <c r="S225" s="28">
        <f t="shared" si="97"/>
        <v>38.203125</v>
      </c>
      <c r="T225" s="28">
        <v>30</v>
      </c>
      <c r="U225" s="28">
        <v>2.5</v>
      </c>
      <c r="V225" s="28">
        <f t="shared" si="91"/>
        <v>32.5</v>
      </c>
      <c r="W225" s="28">
        <f t="shared" ref="W225:W252" si="107">MAX(V$224:V$252)</f>
        <v>38</v>
      </c>
      <c r="X225" s="28">
        <f t="shared" si="101"/>
        <v>8.5526315789473681</v>
      </c>
      <c r="Y225" s="28">
        <f t="shared" si="98"/>
        <v>76.75575657894737</v>
      </c>
      <c r="Z225" s="12">
        <f t="shared" ref="Z225:Z251" si="108">RANK(Y225,Y$224:Y$252)</f>
        <v>2</v>
      </c>
      <c r="AA225" s="12">
        <v>29</v>
      </c>
      <c r="AB225" s="9">
        <f t="shared" si="102"/>
        <v>6.8965517241379309E-2</v>
      </c>
      <c r="AC225" s="13"/>
    </row>
    <row r="226" spans="1:29" s="14" customFormat="1">
      <c r="A226" s="11" t="s">
        <v>484</v>
      </c>
      <c r="B226" s="11" t="s">
        <v>483</v>
      </c>
      <c r="C226" s="12" t="s">
        <v>297</v>
      </c>
      <c r="D226" s="12" t="s">
        <v>480</v>
      </c>
      <c r="E226" s="28">
        <v>50</v>
      </c>
      <c r="F226" s="28">
        <v>11</v>
      </c>
      <c r="G226" s="28">
        <f t="shared" si="89"/>
        <v>61</v>
      </c>
      <c r="H226" s="28">
        <f t="shared" si="104"/>
        <v>82.125</v>
      </c>
      <c r="I226" s="28">
        <f t="shared" si="88"/>
        <v>22.283105022831048</v>
      </c>
      <c r="J226" s="28">
        <v>90</v>
      </c>
      <c r="K226" s="28">
        <f t="shared" si="105"/>
        <v>90</v>
      </c>
      <c r="L226" s="28">
        <f t="shared" si="99"/>
        <v>15</v>
      </c>
      <c r="M226" s="28">
        <v>1.875</v>
      </c>
      <c r="N226" s="28">
        <v>0</v>
      </c>
      <c r="O226" s="28">
        <v>0</v>
      </c>
      <c r="P226" s="28">
        <f t="shared" si="103"/>
        <v>1.875</v>
      </c>
      <c r="Q226" s="28">
        <f t="shared" si="106"/>
        <v>120</v>
      </c>
      <c r="R226" s="28">
        <f t="shared" si="100"/>
        <v>0.703125</v>
      </c>
      <c r="S226" s="28">
        <f t="shared" si="97"/>
        <v>15.703125</v>
      </c>
      <c r="T226" s="28">
        <v>30</v>
      </c>
      <c r="U226" s="28">
        <v>0.5</v>
      </c>
      <c r="V226" s="28">
        <f t="shared" si="91"/>
        <v>30.5</v>
      </c>
      <c r="W226" s="28">
        <f t="shared" si="107"/>
        <v>38</v>
      </c>
      <c r="X226" s="28">
        <f t="shared" si="101"/>
        <v>8.026315789473685</v>
      </c>
      <c r="Y226" s="28">
        <f t="shared" si="98"/>
        <v>46.012545812304737</v>
      </c>
      <c r="Z226" s="12">
        <f t="shared" si="108"/>
        <v>15</v>
      </c>
      <c r="AA226" s="12">
        <v>29</v>
      </c>
      <c r="AB226" s="9">
        <f t="shared" si="102"/>
        <v>0.51724137931034486</v>
      </c>
      <c r="AC226" s="13"/>
    </row>
    <row r="227" spans="1:29" s="14" customFormat="1">
      <c r="A227" s="11" t="s">
        <v>486</v>
      </c>
      <c r="B227" s="11" t="s">
        <v>485</v>
      </c>
      <c r="C227" s="12" t="s">
        <v>297</v>
      </c>
      <c r="D227" s="12" t="s">
        <v>480</v>
      </c>
      <c r="E227" s="28">
        <v>50</v>
      </c>
      <c r="F227" s="28">
        <v>2</v>
      </c>
      <c r="G227" s="28">
        <f t="shared" si="89"/>
        <v>52</v>
      </c>
      <c r="H227" s="28">
        <f t="shared" si="104"/>
        <v>82.125</v>
      </c>
      <c r="I227" s="28">
        <f t="shared" si="88"/>
        <v>18.995433789954337</v>
      </c>
      <c r="J227" s="28">
        <v>90</v>
      </c>
      <c r="K227" s="28">
        <f t="shared" si="105"/>
        <v>90</v>
      </c>
      <c r="L227" s="28">
        <f t="shared" si="99"/>
        <v>15</v>
      </c>
      <c r="M227" s="28">
        <v>1.25</v>
      </c>
      <c r="N227" s="28">
        <v>0</v>
      </c>
      <c r="O227" s="28">
        <v>8</v>
      </c>
      <c r="P227" s="28">
        <f t="shared" si="103"/>
        <v>9.25</v>
      </c>
      <c r="Q227" s="28">
        <f t="shared" si="106"/>
        <v>120</v>
      </c>
      <c r="R227" s="28">
        <f t="shared" si="100"/>
        <v>3.46875</v>
      </c>
      <c r="S227" s="28">
        <f t="shared" si="97"/>
        <v>18.46875</v>
      </c>
      <c r="T227" s="28">
        <v>30</v>
      </c>
      <c r="U227" s="28">
        <v>0.5</v>
      </c>
      <c r="V227" s="28">
        <f t="shared" si="91"/>
        <v>30.5</v>
      </c>
      <c r="W227" s="28">
        <f t="shared" si="107"/>
        <v>38</v>
      </c>
      <c r="X227" s="28">
        <f t="shared" si="101"/>
        <v>8.026315789473685</v>
      </c>
      <c r="Y227" s="28">
        <f t="shared" si="98"/>
        <v>45.490499579428018</v>
      </c>
      <c r="Z227" s="12">
        <f t="shared" si="108"/>
        <v>16</v>
      </c>
      <c r="AA227" s="12">
        <v>29</v>
      </c>
      <c r="AB227" s="9">
        <f t="shared" si="102"/>
        <v>0.55172413793103448</v>
      </c>
      <c r="AC227" s="13"/>
    </row>
    <row r="228" spans="1:29" s="14" customFormat="1">
      <c r="A228" s="11" t="s">
        <v>488</v>
      </c>
      <c r="B228" s="11" t="s">
        <v>487</v>
      </c>
      <c r="C228" s="12" t="s">
        <v>297</v>
      </c>
      <c r="D228" s="12" t="s">
        <v>480</v>
      </c>
      <c r="E228" s="28">
        <v>50</v>
      </c>
      <c r="F228" s="28">
        <v>3.375</v>
      </c>
      <c r="G228" s="28">
        <f t="shared" si="89"/>
        <v>53.375</v>
      </c>
      <c r="H228" s="28">
        <f t="shared" si="104"/>
        <v>82.125</v>
      </c>
      <c r="I228" s="28">
        <f t="shared" si="88"/>
        <v>19.49771689497717</v>
      </c>
      <c r="J228" s="28">
        <v>85</v>
      </c>
      <c r="K228" s="28">
        <f t="shared" si="105"/>
        <v>90</v>
      </c>
      <c r="L228" s="28">
        <f t="shared" si="99"/>
        <v>14.166666666666666</v>
      </c>
      <c r="M228" s="28">
        <v>0.625</v>
      </c>
      <c r="N228" s="28">
        <v>0</v>
      </c>
      <c r="O228" s="28">
        <v>12.5</v>
      </c>
      <c r="P228" s="28">
        <f t="shared" si="103"/>
        <v>13.125</v>
      </c>
      <c r="Q228" s="28">
        <f t="shared" si="106"/>
        <v>120</v>
      </c>
      <c r="R228" s="28">
        <f t="shared" si="100"/>
        <v>4.921875</v>
      </c>
      <c r="S228" s="28">
        <f t="shared" si="97"/>
        <v>19.088541666666664</v>
      </c>
      <c r="T228" s="28">
        <v>30</v>
      </c>
      <c r="U228" s="28">
        <v>3.5</v>
      </c>
      <c r="V228" s="28">
        <f t="shared" si="91"/>
        <v>33.5</v>
      </c>
      <c r="W228" s="28">
        <f t="shared" si="107"/>
        <v>38</v>
      </c>
      <c r="X228" s="28">
        <f t="shared" si="101"/>
        <v>8.8157894736842106</v>
      </c>
      <c r="Y228" s="28">
        <f t="shared" si="98"/>
        <v>47.402048035328043</v>
      </c>
      <c r="Z228" s="12">
        <f t="shared" si="108"/>
        <v>12</v>
      </c>
      <c r="AA228" s="12">
        <v>29</v>
      </c>
      <c r="AB228" s="9">
        <f t="shared" si="102"/>
        <v>0.41379310344827586</v>
      </c>
      <c r="AC228" s="13"/>
    </row>
    <row r="229" spans="1:29" s="14" customFormat="1">
      <c r="A229" s="11" t="s">
        <v>490</v>
      </c>
      <c r="B229" s="11" t="s">
        <v>489</v>
      </c>
      <c r="C229" s="12" t="s">
        <v>297</v>
      </c>
      <c r="D229" s="12" t="s">
        <v>480</v>
      </c>
      <c r="E229" s="28">
        <v>50</v>
      </c>
      <c r="F229" s="28">
        <v>13.5625</v>
      </c>
      <c r="G229" s="28">
        <f t="shared" si="89"/>
        <v>63.5625</v>
      </c>
      <c r="H229" s="28">
        <f t="shared" si="104"/>
        <v>82.125</v>
      </c>
      <c r="I229" s="28">
        <f t="shared" si="88"/>
        <v>23.219178082191782</v>
      </c>
      <c r="J229" s="28">
        <v>90</v>
      </c>
      <c r="K229" s="28">
        <f t="shared" si="105"/>
        <v>90</v>
      </c>
      <c r="L229" s="28">
        <f t="shared" si="99"/>
        <v>15</v>
      </c>
      <c r="M229" s="28">
        <v>0.625</v>
      </c>
      <c r="N229" s="28">
        <v>0</v>
      </c>
      <c r="O229" s="28">
        <v>0</v>
      </c>
      <c r="P229" s="28">
        <f t="shared" si="103"/>
        <v>0.625</v>
      </c>
      <c r="Q229" s="28">
        <f t="shared" si="106"/>
        <v>120</v>
      </c>
      <c r="R229" s="28">
        <f t="shared" si="100"/>
        <v>0.234375</v>
      </c>
      <c r="S229" s="28">
        <f t="shared" si="97"/>
        <v>15.234375</v>
      </c>
      <c r="T229" s="28">
        <v>30</v>
      </c>
      <c r="U229" s="28">
        <v>3</v>
      </c>
      <c r="V229" s="28">
        <f t="shared" si="91"/>
        <v>33</v>
      </c>
      <c r="W229" s="28">
        <f t="shared" si="107"/>
        <v>38</v>
      </c>
      <c r="X229" s="28">
        <f t="shared" si="101"/>
        <v>8.6842105263157894</v>
      </c>
      <c r="Y229" s="28">
        <f t="shared" si="98"/>
        <v>47.137763608507569</v>
      </c>
      <c r="Z229" s="12">
        <f t="shared" si="108"/>
        <v>14</v>
      </c>
      <c r="AA229" s="12">
        <v>29</v>
      </c>
      <c r="AB229" s="9">
        <f t="shared" si="102"/>
        <v>0.48275862068965519</v>
      </c>
      <c r="AC229" s="13"/>
    </row>
    <row r="230" spans="1:29" s="14" customFormat="1">
      <c r="A230" s="11" t="s">
        <v>492</v>
      </c>
      <c r="B230" s="11" t="s">
        <v>491</v>
      </c>
      <c r="C230" s="12" t="s">
        <v>297</v>
      </c>
      <c r="D230" s="12" t="s">
        <v>480</v>
      </c>
      <c r="E230" s="28">
        <v>50</v>
      </c>
      <c r="F230" s="28">
        <v>6.625</v>
      </c>
      <c r="G230" s="28">
        <f t="shared" si="89"/>
        <v>56.625</v>
      </c>
      <c r="H230" s="28">
        <f t="shared" si="104"/>
        <v>82.125</v>
      </c>
      <c r="I230" s="28">
        <f t="shared" si="88"/>
        <v>20.684931506849317</v>
      </c>
      <c r="J230" s="28">
        <v>90</v>
      </c>
      <c r="K230" s="28">
        <f t="shared" si="105"/>
        <v>90</v>
      </c>
      <c r="L230" s="28">
        <f t="shared" si="99"/>
        <v>15</v>
      </c>
      <c r="M230" s="28">
        <v>0</v>
      </c>
      <c r="N230" s="28">
        <v>0</v>
      </c>
      <c r="O230" s="28">
        <v>0</v>
      </c>
      <c r="P230" s="28">
        <f t="shared" si="103"/>
        <v>0</v>
      </c>
      <c r="Q230" s="28">
        <f t="shared" si="106"/>
        <v>120</v>
      </c>
      <c r="R230" s="28">
        <f t="shared" si="100"/>
        <v>0</v>
      </c>
      <c r="S230" s="28">
        <f t="shared" si="97"/>
        <v>15</v>
      </c>
      <c r="T230" s="28">
        <v>30</v>
      </c>
      <c r="U230" s="28">
        <v>0.5</v>
      </c>
      <c r="V230" s="28">
        <f t="shared" si="91"/>
        <v>30.5</v>
      </c>
      <c r="W230" s="28">
        <f t="shared" si="107"/>
        <v>38</v>
      </c>
      <c r="X230" s="28">
        <f t="shared" si="101"/>
        <v>8.026315789473685</v>
      </c>
      <c r="Y230" s="28">
        <f t="shared" si="98"/>
        <v>43.711247296323002</v>
      </c>
      <c r="Z230" s="12">
        <f t="shared" si="108"/>
        <v>23</v>
      </c>
      <c r="AA230" s="12">
        <v>29</v>
      </c>
      <c r="AB230" s="9">
        <f t="shared" si="102"/>
        <v>0.7931034482758621</v>
      </c>
      <c r="AC230" s="13"/>
    </row>
    <row r="231" spans="1:29" s="14" customFormat="1">
      <c r="A231" s="11" t="s">
        <v>494</v>
      </c>
      <c r="B231" s="11" t="s">
        <v>493</v>
      </c>
      <c r="C231" s="12" t="s">
        <v>297</v>
      </c>
      <c r="D231" s="12" t="s">
        <v>480</v>
      </c>
      <c r="E231" s="28">
        <v>50</v>
      </c>
      <c r="F231" s="28">
        <v>0</v>
      </c>
      <c r="G231" s="28">
        <f t="shared" si="89"/>
        <v>50</v>
      </c>
      <c r="H231" s="28">
        <f t="shared" si="104"/>
        <v>82.125</v>
      </c>
      <c r="I231" s="28">
        <f t="shared" si="88"/>
        <v>18.264840182648399</v>
      </c>
      <c r="J231" s="28">
        <v>80</v>
      </c>
      <c r="K231" s="28">
        <f t="shared" si="105"/>
        <v>90</v>
      </c>
      <c r="L231" s="28">
        <f t="shared" si="99"/>
        <v>13.333333333333332</v>
      </c>
      <c r="M231" s="28">
        <v>0</v>
      </c>
      <c r="N231" s="28">
        <v>0</v>
      </c>
      <c r="O231" s="28">
        <v>0</v>
      </c>
      <c r="P231" s="28">
        <f t="shared" si="103"/>
        <v>0</v>
      </c>
      <c r="Q231" s="28">
        <f t="shared" si="106"/>
        <v>120</v>
      </c>
      <c r="R231" s="28">
        <f t="shared" si="100"/>
        <v>0</v>
      </c>
      <c r="S231" s="28">
        <f t="shared" si="97"/>
        <v>13.333333333333332</v>
      </c>
      <c r="T231" s="28">
        <v>30</v>
      </c>
      <c r="U231" s="28">
        <v>0</v>
      </c>
      <c r="V231" s="28">
        <f t="shared" si="91"/>
        <v>30</v>
      </c>
      <c r="W231" s="28">
        <f t="shared" si="107"/>
        <v>38</v>
      </c>
      <c r="X231" s="28">
        <f t="shared" si="101"/>
        <v>7.8947368421052637</v>
      </c>
      <c r="Y231" s="28">
        <f t="shared" si="98"/>
        <v>39.492910358086995</v>
      </c>
      <c r="Z231" s="12">
        <f t="shared" si="108"/>
        <v>29</v>
      </c>
      <c r="AA231" s="12">
        <v>29</v>
      </c>
      <c r="AB231" s="9">
        <f t="shared" si="102"/>
        <v>1</v>
      </c>
      <c r="AC231" s="13"/>
    </row>
    <row r="232" spans="1:29" s="14" customFormat="1">
      <c r="A232" s="11" t="s">
        <v>496</v>
      </c>
      <c r="B232" s="11" t="s">
        <v>495</v>
      </c>
      <c r="C232" s="12" t="s">
        <v>297</v>
      </c>
      <c r="D232" s="12" t="s">
        <v>480</v>
      </c>
      <c r="E232" s="28">
        <v>50</v>
      </c>
      <c r="F232" s="28">
        <v>0</v>
      </c>
      <c r="G232" s="28">
        <f t="shared" si="89"/>
        <v>50</v>
      </c>
      <c r="H232" s="28">
        <f t="shared" si="104"/>
        <v>82.125</v>
      </c>
      <c r="I232" s="28">
        <f t="shared" si="88"/>
        <v>18.264840182648399</v>
      </c>
      <c r="J232" s="28">
        <v>85</v>
      </c>
      <c r="K232" s="28">
        <f t="shared" si="105"/>
        <v>90</v>
      </c>
      <c r="L232" s="28">
        <f t="shared" si="99"/>
        <v>14.166666666666666</v>
      </c>
      <c r="M232" s="28">
        <v>0</v>
      </c>
      <c r="N232" s="28">
        <v>0</v>
      </c>
      <c r="O232" s="28">
        <v>5</v>
      </c>
      <c r="P232" s="28">
        <f t="shared" si="103"/>
        <v>5</v>
      </c>
      <c r="Q232" s="28">
        <f t="shared" si="106"/>
        <v>120</v>
      </c>
      <c r="R232" s="28">
        <f t="shared" si="100"/>
        <v>1.875</v>
      </c>
      <c r="S232" s="28">
        <f t="shared" si="97"/>
        <v>16.041666666666664</v>
      </c>
      <c r="T232" s="28">
        <v>30</v>
      </c>
      <c r="U232" s="28">
        <v>0</v>
      </c>
      <c r="V232" s="28">
        <f t="shared" si="91"/>
        <v>30</v>
      </c>
      <c r="W232" s="28">
        <f t="shared" si="107"/>
        <v>38</v>
      </c>
      <c r="X232" s="28">
        <f t="shared" si="101"/>
        <v>7.8947368421052637</v>
      </c>
      <c r="Y232" s="28">
        <f t="shared" si="98"/>
        <v>42.201243691420331</v>
      </c>
      <c r="Z232" s="12">
        <f t="shared" si="108"/>
        <v>26</v>
      </c>
      <c r="AA232" s="12">
        <v>29</v>
      </c>
      <c r="AB232" s="9">
        <f t="shared" si="102"/>
        <v>0.89655172413793105</v>
      </c>
      <c r="AC232" s="13"/>
    </row>
    <row r="233" spans="1:29" s="14" customFormat="1">
      <c r="A233" s="11" t="s">
        <v>498</v>
      </c>
      <c r="B233" s="11" t="s">
        <v>497</v>
      </c>
      <c r="C233" s="12" t="s">
        <v>297</v>
      </c>
      <c r="D233" s="12" t="s">
        <v>480</v>
      </c>
      <c r="E233" s="28">
        <v>50</v>
      </c>
      <c r="F233" s="28">
        <v>4.5</v>
      </c>
      <c r="G233" s="28">
        <f t="shared" si="89"/>
        <v>54.5</v>
      </c>
      <c r="H233" s="28">
        <f t="shared" si="104"/>
        <v>82.125</v>
      </c>
      <c r="I233" s="28">
        <f t="shared" si="88"/>
        <v>19.908675799086758</v>
      </c>
      <c r="J233" s="28">
        <v>90</v>
      </c>
      <c r="K233" s="28">
        <f t="shared" si="105"/>
        <v>90</v>
      </c>
      <c r="L233" s="28">
        <f t="shared" si="99"/>
        <v>15</v>
      </c>
      <c r="M233" s="28">
        <v>6.875</v>
      </c>
      <c r="N233" s="28">
        <v>40</v>
      </c>
      <c r="O233" s="28">
        <v>0</v>
      </c>
      <c r="P233" s="28">
        <f t="shared" si="103"/>
        <v>46.875</v>
      </c>
      <c r="Q233" s="28">
        <f t="shared" si="106"/>
        <v>120</v>
      </c>
      <c r="R233" s="28">
        <f t="shared" si="100"/>
        <v>17.578125</v>
      </c>
      <c r="S233" s="28">
        <f t="shared" si="97"/>
        <v>32.578125</v>
      </c>
      <c r="T233" s="28">
        <v>30</v>
      </c>
      <c r="U233" s="28">
        <v>0.5</v>
      </c>
      <c r="V233" s="28">
        <f t="shared" si="91"/>
        <v>30.5</v>
      </c>
      <c r="W233" s="28">
        <f t="shared" si="107"/>
        <v>38</v>
      </c>
      <c r="X233" s="28">
        <f t="shared" si="101"/>
        <v>8.026315789473685</v>
      </c>
      <c r="Y233" s="28">
        <f t="shared" si="98"/>
        <v>60.513116588560443</v>
      </c>
      <c r="Z233" s="12">
        <f t="shared" si="108"/>
        <v>4</v>
      </c>
      <c r="AA233" s="12">
        <v>29</v>
      </c>
      <c r="AB233" s="9">
        <f t="shared" si="102"/>
        <v>0.13793103448275862</v>
      </c>
      <c r="AC233" s="13"/>
    </row>
    <row r="234" spans="1:29" s="14" customFormat="1">
      <c r="A234" s="11" t="s">
        <v>500</v>
      </c>
      <c r="B234" s="11" t="s">
        <v>499</v>
      </c>
      <c r="C234" s="12" t="s">
        <v>297</v>
      </c>
      <c r="D234" s="12" t="s">
        <v>480</v>
      </c>
      <c r="E234" s="28">
        <v>50</v>
      </c>
      <c r="F234" s="28">
        <v>8.25</v>
      </c>
      <c r="G234" s="28">
        <f t="shared" si="89"/>
        <v>58.25</v>
      </c>
      <c r="H234" s="28">
        <f t="shared" si="104"/>
        <v>82.125</v>
      </c>
      <c r="I234" s="28">
        <f t="shared" si="88"/>
        <v>21.278538812785389</v>
      </c>
      <c r="J234" s="28">
        <v>90</v>
      </c>
      <c r="K234" s="28">
        <f t="shared" si="105"/>
        <v>90</v>
      </c>
      <c r="L234" s="28">
        <f t="shared" si="99"/>
        <v>15</v>
      </c>
      <c r="M234" s="28">
        <v>1.25</v>
      </c>
      <c r="N234" s="28">
        <v>5</v>
      </c>
      <c r="O234" s="28">
        <v>0</v>
      </c>
      <c r="P234" s="28">
        <f t="shared" si="103"/>
        <v>6.25</v>
      </c>
      <c r="Q234" s="28">
        <f t="shared" si="106"/>
        <v>120</v>
      </c>
      <c r="R234" s="28">
        <f t="shared" si="100"/>
        <v>2.34375</v>
      </c>
      <c r="S234" s="28">
        <f t="shared" si="97"/>
        <v>17.34375</v>
      </c>
      <c r="T234" s="28">
        <v>30</v>
      </c>
      <c r="U234" s="28">
        <v>3</v>
      </c>
      <c r="V234" s="28">
        <f t="shared" si="91"/>
        <v>33</v>
      </c>
      <c r="W234" s="28">
        <f t="shared" si="107"/>
        <v>38</v>
      </c>
      <c r="X234" s="28">
        <f t="shared" si="101"/>
        <v>8.6842105263157894</v>
      </c>
      <c r="Y234" s="28">
        <f t="shared" si="98"/>
        <v>47.306499339101173</v>
      </c>
      <c r="Z234" s="12">
        <f t="shared" si="108"/>
        <v>13</v>
      </c>
      <c r="AA234" s="12">
        <v>29</v>
      </c>
      <c r="AB234" s="9">
        <f t="shared" si="102"/>
        <v>0.44827586206896552</v>
      </c>
      <c r="AC234" s="13"/>
    </row>
    <row r="235" spans="1:29" s="14" customFormat="1">
      <c r="A235" s="11" t="s">
        <v>502</v>
      </c>
      <c r="B235" s="11" t="s">
        <v>501</v>
      </c>
      <c r="C235" s="12" t="s">
        <v>297</v>
      </c>
      <c r="D235" s="12" t="s">
        <v>480</v>
      </c>
      <c r="E235" s="28">
        <v>50</v>
      </c>
      <c r="F235" s="28">
        <v>7</v>
      </c>
      <c r="G235" s="28">
        <f t="shared" si="89"/>
        <v>57</v>
      </c>
      <c r="H235" s="28">
        <f t="shared" si="104"/>
        <v>82.125</v>
      </c>
      <c r="I235" s="28">
        <f t="shared" si="88"/>
        <v>20.821917808219176</v>
      </c>
      <c r="J235" s="28">
        <v>90</v>
      </c>
      <c r="K235" s="28">
        <f t="shared" si="105"/>
        <v>90</v>
      </c>
      <c r="L235" s="28">
        <f t="shared" si="99"/>
        <v>15</v>
      </c>
      <c r="M235" s="28">
        <v>0.625</v>
      </c>
      <c r="N235" s="28">
        <v>0</v>
      </c>
      <c r="O235" s="28">
        <v>20</v>
      </c>
      <c r="P235" s="28">
        <f t="shared" si="103"/>
        <v>20.625</v>
      </c>
      <c r="Q235" s="28">
        <f t="shared" si="106"/>
        <v>120</v>
      </c>
      <c r="R235" s="28">
        <f t="shared" si="100"/>
        <v>7.734375</v>
      </c>
      <c r="S235" s="28">
        <f t="shared" si="97"/>
        <v>22.734375</v>
      </c>
      <c r="T235" s="28">
        <v>30</v>
      </c>
      <c r="U235" s="28">
        <v>0</v>
      </c>
      <c r="V235" s="28">
        <f t="shared" si="91"/>
        <v>30</v>
      </c>
      <c r="W235" s="28">
        <f t="shared" si="107"/>
        <v>38</v>
      </c>
      <c r="X235" s="28">
        <f t="shared" si="101"/>
        <v>7.8947368421052637</v>
      </c>
      <c r="Y235" s="28">
        <f t="shared" si="98"/>
        <v>51.451029650324443</v>
      </c>
      <c r="Z235" s="12">
        <f t="shared" si="108"/>
        <v>8</v>
      </c>
      <c r="AA235" s="12">
        <v>29</v>
      </c>
      <c r="AB235" s="9">
        <f t="shared" si="102"/>
        <v>0.27586206896551724</v>
      </c>
      <c r="AC235" s="13"/>
    </row>
    <row r="236" spans="1:29" s="14" customFormat="1">
      <c r="A236" s="11" t="s">
        <v>504</v>
      </c>
      <c r="B236" s="11" t="s">
        <v>503</v>
      </c>
      <c r="C236" s="12" t="s">
        <v>297</v>
      </c>
      <c r="D236" s="12" t="s">
        <v>480</v>
      </c>
      <c r="E236" s="28">
        <v>50</v>
      </c>
      <c r="F236" s="28">
        <v>5.75</v>
      </c>
      <c r="G236" s="28">
        <f t="shared" si="89"/>
        <v>55.75</v>
      </c>
      <c r="H236" s="28">
        <f t="shared" si="104"/>
        <v>82.125</v>
      </c>
      <c r="I236" s="28">
        <f t="shared" si="88"/>
        <v>20.365296803652967</v>
      </c>
      <c r="J236" s="28">
        <v>85</v>
      </c>
      <c r="K236" s="28">
        <f t="shared" si="105"/>
        <v>90</v>
      </c>
      <c r="L236" s="28">
        <f t="shared" si="99"/>
        <v>14.166666666666666</v>
      </c>
      <c r="M236" s="28">
        <v>0</v>
      </c>
      <c r="N236" s="28">
        <v>0</v>
      </c>
      <c r="O236" s="28">
        <v>0</v>
      </c>
      <c r="P236" s="28">
        <f t="shared" si="103"/>
        <v>0</v>
      </c>
      <c r="Q236" s="28">
        <f t="shared" si="106"/>
        <v>120</v>
      </c>
      <c r="R236" s="28">
        <f t="shared" si="100"/>
        <v>0</v>
      </c>
      <c r="S236" s="28">
        <f t="shared" si="97"/>
        <v>14.166666666666666</v>
      </c>
      <c r="T236" s="28">
        <v>30</v>
      </c>
      <c r="U236" s="28">
        <v>0</v>
      </c>
      <c r="V236" s="28">
        <f t="shared" si="91"/>
        <v>30</v>
      </c>
      <c r="W236" s="28">
        <f t="shared" si="107"/>
        <v>38</v>
      </c>
      <c r="X236" s="28">
        <f t="shared" si="101"/>
        <v>7.8947368421052637</v>
      </c>
      <c r="Y236" s="28">
        <f t="shared" si="98"/>
        <v>42.426700312424899</v>
      </c>
      <c r="Z236" s="12">
        <f t="shared" si="108"/>
        <v>25</v>
      </c>
      <c r="AA236" s="12">
        <v>29</v>
      </c>
      <c r="AB236" s="9">
        <f t="shared" si="102"/>
        <v>0.86206896551724133</v>
      </c>
      <c r="AC236" s="13"/>
    </row>
    <row r="237" spans="1:29" s="14" customFormat="1">
      <c r="A237" s="11" t="s">
        <v>506</v>
      </c>
      <c r="B237" s="11" t="s">
        <v>505</v>
      </c>
      <c r="C237" s="12" t="s">
        <v>297</v>
      </c>
      <c r="D237" s="12" t="s">
        <v>480</v>
      </c>
      <c r="E237" s="28">
        <v>50</v>
      </c>
      <c r="F237" s="28">
        <v>18.5</v>
      </c>
      <c r="G237" s="28">
        <f t="shared" si="89"/>
        <v>68.5</v>
      </c>
      <c r="H237" s="28">
        <f t="shared" si="104"/>
        <v>82.125</v>
      </c>
      <c r="I237" s="28">
        <f t="shared" si="88"/>
        <v>25.022831050228309</v>
      </c>
      <c r="J237" s="28">
        <v>80</v>
      </c>
      <c r="K237" s="28">
        <f t="shared" si="105"/>
        <v>90</v>
      </c>
      <c r="L237" s="28">
        <f t="shared" si="99"/>
        <v>13.333333333333332</v>
      </c>
      <c r="M237" s="28">
        <v>0</v>
      </c>
      <c r="N237" s="28">
        <v>0</v>
      </c>
      <c r="O237" s="28">
        <v>5</v>
      </c>
      <c r="P237" s="28">
        <f t="shared" si="103"/>
        <v>5</v>
      </c>
      <c r="Q237" s="28">
        <f t="shared" si="106"/>
        <v>120</v>
      </c>
      <c r="R237" s="28">
        <f t="shared" si="100"/>
        <v>1.875</v>
      </c>
      <c r="S237" s="28">
        <f t="shared" si="97"/>
        <v>15.208333333333332</v>
      </c>
      <c r="T237" s="28">
        <v>30</v>
      </c>
      <c r="U237" s="28">
        <v>0</v>
      </c>
      <c r="V237" s="28">
        <f t="shared" si="91"/>
        <v>30</v>
      </c>
      <c r="W237" s="28">
        <f t="shared" si="107"/>
        <v>38</v>
      </c>
      <c r="X237" s="28">
        <f t="shared" si="101"/>
        <v>7.8947368421052637</v>
      </c>
      <c r="Y237" s="28">
        <f t="shared" si="98"/>
        <v>48.125901225666908</v>
      </c>
      <c r="Z237" s="12">
        <f t="shared" si="108"/>
        <v>10</v>
      </c>
      <c r="AA237" s="12">
        <v>29</v>
      </c>
      <c r="AB237" s="9">
        <f t="shared" si="102"/>
        <v>0.34482758620689657</v>
      </c>
      <c r="AC237" s="13"/>
    </row>
    <row r="238" spans="1:29" s="14" customFormat="1">
      <c r="A238" s="11" t="s">
        <v>508</v>
      </c>
      <c r="B238" s="11" t="s">
        <v>507</v>
      </c>
      <c r="C238" s="12" t="s">
        <v>297</v>
      </c>
      <c r="D238" s="12" t="s">
        <v>480</v>
      </c>
      <c r="E238" s="28">
        <v>50</v>
      </c>
      <c r="F238" s="28">
        <v>8.375</v>
      </c>
      <c r="G238" s="28">
        <f t="shared" si="89"/>
        <v>58.375</v>
      </c>
      <c r="H238" s="28">
        <f t="shared" si="104"/>
        <v>82.125</v>
      </c>
      <c r="I238" s="28">
        <f t="shared" si="88"/>
        <v>21.324200913242009</v>
      </c>
      <c r="J238" s="28">
        <v>90</v>
      </c>
      <c r="K238" s="28">
        <f t="shared" si="105"/>
        <v>90</v>
      </c>
      <c r="L238" s="28">
        <f t="shared" si="99"/>
        <v>15</v>
      </c>
      <c r="M238" s="28">
        <v>0.625</v>
      </c>
      <c r="N238" s="28">
        <v>0</v>
      </c>
      <c r="O238" s="28">
        <v>0</v>
      </c>
      <c r="P238" s="28">
        <f t="shared" si="103"/>
        <v>0.625</v>
      </c>
      <c r="Q238" s="28">
        <f t="shared" si="106"/>
        <v>120</v>
      </c>
      <c r="R238" s="28">
        <f t="shared" si="100"/>
        <v>0.234375</v>
      </c>
      <c r="S238" s="28">
        <f t="shared" si="97"/>
        <v>15.234375</v>
      </c>
      <c r="T238" s="28">
        <v>30</v>
      </c>
      <c r="U238" s="28">
        <v>2.5</v>
      </c>
      <c r="V238" s="28">
        <f t="shared" si="91"/>
        <v>32.5</v>
      </c>
      <c r="W238" s="28">
        <f t="shared" si="107"/>
        <v>38</v>
      </c>
      <c r="X238" s="28">
        <f t="shared" si="101"/>
        <v>8.5526315789473681</v>
      </c>
      <c r="Y238" s="28">
        <f t="shared" si="98"/>
        <v>45.111207492189379</v>
      </c>
      <c r="Z238" s="12">
        <f t="shared" si="108"/>
        <v>17</v>
      </c>
      <c r="AA238" s="12">
        <v>29</v>
      </c>
      <c r="AB238" s="9">
        <f t="shared" si="102"/>
        <v>0.58620689655172409</v>
      </c>
      <c r="AC238" s="13"/>
    </row>
    <row r="239" spans="1:29" s="14" customFormat="1">
      <c r="A239" s="11" t="s">
        <v>510</v>
      </c>
      <c r="B239" s="11" t="s">
        <v>509</v>
      </c>
      <c r="C239" s="12" t="s">
        <v>297</v>
      </c>
      <c r="D239" s="12" t="s">
        <v>480</v>
      </c>
      <c r="E239" s="28">
        <v>50</v>
      </c>
      <c r="F239" s="28">
        <v>5.625</v>
      </c>
      <c r="G239" s="28">
        <f t="shared" si="89"/>
        <v>55.625</v>
      </c>
      <c r="H239" s="28">
        <f t="shared" si="104"/>
        <v>82.125</v>
      </c>
      <c r="I239" s="28">
        <f t="shared" si="88"/>
        <v>20.319634703196346</v>
      </c>
      <c r="J239" s="28">
        <v>85</v>
      </c>
      <c r="K239" s="28">
        <f t="shared" si="105"/>
        <v>90</v>
      </c>
      <c r="L239" s="28">
        <f t="shared" si="99"/>
        <v>14.166666666666666</v>
      </c>
      <c r="M239" s="28">
        <v>1.875</v>
      </c>
      <c r="N239" s="28">
        <v>0</v>
      </c>
      <c r="O239" s="28">
        <v>0</v>
      </c>
      <c r="P239" s="28">
        <f t="shared" si="103"/>
        <v>1.875</v>
      </c>
      <c r="Q239" s="28">
        <f t="shared" si="106"/>
        <v>120</v>
      </c>
      <c r="R239" s="28">
        <f t="shared" si="100"/>
        <v>0.703125</v>
      </c>
      <c r="S239" s="28">
        <f t="shared" si="97"/>
        <v>14.869791666666666</v>
      </c>
      <c r="T239" s="28">
        <v>30</v>
      </c>
      <c r="U239" s="28">
        <v>5</v>
      </c>
      <c r="V239" s="28">
        <f t="shared" si="91"/>
        <v>35</v>
      </c>
      <c r="W239" s="28">
        <f t="shared" si="107"/>
        <v>38</v>
      </c>
      <c r="X239" s="28">
        <f t="shared" si="101"/>
        <v>9.2105263157894726</v>
      </c>
      <c r="Y239" s="28">
        <f t="shared" si="98"/>
        <v>44.399952685652487</v>
      </c>
      <c r="Z239" s="12">
        <f t="shared" si="108"/>
        <v>19</v>
      </c>
      <c r="AA239" s="12">
        <v>29</v>
      </c>
      <c r="AB239" s="9">
        <f t="shared" si="102"/>
        <v>0.65517241379310343</v>
      </c>
      <c r="AC239" s="13"/>
    </row>
    <row r="240" spans="1:29" s="14" customFormat="1">
      <c r="A240" s="11" t="s">
        <v>512</v>
      </c>
      <c r="B240" s="11" t="s">
        <v>511</v>
      </c>
      <c r="C240" s="12" t="s">
        <v>297</v>
      </c>
      <c r="D240" s="12" t="s">
        <v>480</v>
      </c>
      <c r="E240" s="28">
        <v>50</v>
      </c>
      <c r="F240" s="28">
        <v>4.75</v>
      </c>
      <c r="G240" s="28">
        <f t="shared" si="89"/>
        <v>54.75</v>
      </c>
      <c r="H240" s="28">
        <f t="shared" si="104"/>
        <v>82.125</v>
      </c>
      <c r="I240" s="28">
        <f t="shared" si="88"/>
        <v>20</v>
      </c>
      <c r="J240" s="28">
        <v>85</v>
      </c>
      <c r="K240" s="28">
        <f t="shared" si="105"/>
        <v>90</v>
      </c>
      <c r="L240" s="28">
        <f t="shared" si="99"/>
        <v>14.166666666666666</v>
      </c>
      <c r="M240" s="28">
        <v>0.625</v>
      </c>
      <c r="N240" s="28">
        <v>4</v>
      </c>
      <c r="O240" s="28">
        <v>0</v>
      </c>
      <c r="P240" s="28">
        <f t="shared" si="103"/>
        <v>4.625</v>
      </c>
      <c r="Q240" s="28">
        <f t="shared" si="106"/>
        <v>120</v>
      </c>
      <c r="R240" s="28">
        <f t="shared" si="100"/>
        <v>1.734375</v>
      </c>
      <c r="S240" s="28">
        <f t="shared" si="97"/>
        <v>15.901041666666666</v>
      </c>
      <c r="T240" s="28">
        <v>30</v>
      </c>
      <c r="U240" s="28">
        <v>0</v>
      </c>
      <c r="V240" s="28">
        <f t="shared" si="91"/>
        <v>30</v>
      </c>
      <c r="W240" s="28">
        <f t="shared" si="107"/>
        <v>38</v>
      </c>
      <c r="X240" s="28">
        <f t="shared" si="101"/>
        <v>7.8947368421052637</v>
      </c>
      <c r="Y240" s="28">
        <f t="shared" si="98"/>
        <v>43.795778508771932</v>
      </c>
      <c r="Z240" s="12">
        <f t="shared" si="108"/>
        <v>21</v>
      </c>
      <c r="AA240" s="12">
        <v>29</v>
      </c>
      <c r="AB240" s="9">
        <f t="shared" si="102"/>
        <v>0.72413793103448276</v>
      </c>
      <c r="AC240" s="13"/>
    </row>
    <row r="241" spans="1:29" s="14" customFormat="1">
      <c r="A241" s="11" t="s">
        <v>514</v>
      </c>
      <c r="B241" s="11" t="s">
        <v>513</v>
      </c>
      <c r="C241" s="12" t="s">
        <v>297</v>
      </c>
      <c r="D241" s="12" t="s">
        <v>480</v>
      </c>
      <c r="E241" s="28">
        <v>50</v>
      </c>
      <c r="F241" s="28">
        <v>10</v>
      </c>
      <c r="G241" s="28">
        <f t="shared" si="89"/>
        <v>60</v>
      </c>
      <c r="H241" s="28">
        <f t="shared" si="104"/>
        <v>82.125</v>
      </c>
      <c r="I241" s="28">
        <f t="shared" si="88"/>
        <v>21.917808219178081</v>
      </c>
      <c r="J241" s="28">
        <v>85</v>
      </c>
      <c r="K241" s="28">
        <f t="shared" si="105"/>
        <v>90</v>
      </c>
      <c r="L241" s="28">
        <f t="shared" si="99"/>
        <v>14.166666666666666</v>
      </c>
      <c r="M241" s="28">
        <v>0.625</v>
      </c>
      <c r="N241" s="28">
        <v>0</v>
      </c>
      <c r="O241" s="28">
        <v>0</v>
      </c>
      <c r="P241" s="28">
        <f t="shared" si="103"/>
        <v>0.625</v>
      </c>
      <c r="Q241" s="28">
        <f t="shared" si="106"/>
        <v>120</v>
      </c>
      <c r="R241" s="28">
        <f t="shared" si="100"/>
        <v>0.234375</v>
      </c>
      <c r="S241" s="28">
        <f t="shared" si="97"/>
        <v>14.401041666666666</v>
      </c>
      <c r="T241" s="28">
        <v>30</v>
      </c>
      <c r="U241" s="28">
        <v>2</v>
      </c>
      <c r="V241" s="28">
        <f t="shared" si="91"/>
        <v>32</v>
      </c>
      <c r="W241" s="28">
        <f t="shared" si="107"/>
        <v>38</v>
      </c>
      <c r="X241" s="28">
        <f t="shared" si="101"/>
        <v>8.4210526315789469</v>
      </c>
      <c r="Y241" s="28">
        <f t="shared" si="98"/>
        <v>44.739902517423694</v>
      </c>
      <c r="Z241" s="12">
        <f t="shared" si="108"/>
        <v>18</v>
      </c>
      <c r="AA241" s="12">
        <v>29</v>
      </c>
      <c r="AB241" s="9">
        <f t="shared" si="102"/>
        <v>0.62068965517241381</v>
      </c>
      <c r="AC241" s="13"/>
    </row>
    <row r="242" spans="1:29" s="14" customFormat="1">
      <c r="A242" s="11" t="s">
        <v>516</v>
      </c>
      <c r="B242" s="11" t="s">
        <v>515</v>
      </c>
      <c r="C242" s="12" t="s">
        <v>297</v>
      </c>
      <c r="D242" s="12" t="s">
        <v>480</v>
      </c>
      <c r="E242" s="28">
        <v>50</v>
      </c>
      <c r="F242" s="28">
        <v>18</v>
      </c>
      <c r="G242" s="28">
        <f t="shared" si="89"/>
        <v>68</v>
      </c>
      <c r="H242" s="28">
        <f t="shared" si="104"/>
        <v>82.125</v>
      </c>
      <c r="I242" s="28">
        <f t="shared" si="88"/>
        <v>24.840182648401825</v>
      </c>
      <c r="J242" s="28">
        <v>90</v>
      </c>
      <c r="K242" s="28">
        <f t="shared" si="105"/>
        <v>90</v>
      </c>
      <c r="L242" s="28">
        <f t="shared" si="99"/>
        <v>15</v>
      </c>
      <c r="M242" s="28">
        <v>0</v>
      </c>
      <c r="N242" s="28">
        <v>5</v>
      </c>
      <c r="O242" s="28">
        <v>5</v>
      </c>
      <c r="P242" s="28">
        <f t="shared" si="103"/>
        <v>10</v>
      </c>
      <c r="Q242" s="28">
        <f t="shared" si="106"/>
        <v>120</v>
      </c>
      <c r="R242" s="28">
        <f t="shared" si="100"/>
        <v>3.75</v>
      </c>
      <c r="S242" s="28">
        <f t="shared" si="97"/>
        <v>18.75</v>
      </c>
      <c r="T242" s="28">
        <v>30</v>
      </c>
      <c r="U242" s="28">
        <v>1</v>
      </c>
      <c r="V242" s="28">
        <f t="shared" si="91"/>
        <v>31</v>
      </c>
      <c r="W242" s="28">
        <f t="shared" si="107"/>
        <v>38</v>
      </c>
      <c r="X242" s="28">
        <f t="shared" si="101"/>
        <v>8.1578947368421044</v>
      </c>
      <c r="Y242" s="28">
        <f t="shared" si="98"/>
        <v>51.748077385243924</v>
      </c>
      <c r="Z242" s="12">
        <f t="shared" si="108"/>
        <v>7</v>
      </c>
      <c r="AA242" s="12">
        <v>29</v>
      </c>
      <c r="AB242" s="9">
        <f t="shared" si="102"/>
        <v>0.2413793103448276</v>
      </c>
      <c r="AC242" s="13"/>
    </row>
    <row r="243" spans="1:29" s="14" customFormat="1">
      <c r="A243" s="11" t="s">
        <v>518</v>
      </c>
      <c r="B243" s="11" t="s">
        <v>517</v>
      </c>
      <c r="C243" s="12" t="s">
        <v>297</v>
      </c>
      <c r="D243" s="12" t="s">
        <v>480</v>
      </c>
      <c r="E243" s="28">
        <v>50</v>
      </c>
      <c r="F243" s="28">
        <v>5.625</v>
      </c>
      <c r="G243" s="28">
        <f t="shared" si="89"/>
        <v>55.625</v>
      </c>
      <c r="H243" s="28">
        <f t="shared" si="104"/>
        <v>82.125</v>
      </c>
      <c r="I243" s="28">
        <f t="shared" ref="I243:I252" si="109">G243/H243*30</f>
        <v>20.319634703196346</v>
      </c>
      <c r="J243" s="28">
        <v>90</v>
      </c>
      <c r="K243" s="28">
        <f t="shared" si="105"/>
        <v>90</v>
      </c>
      <c r="L243" s="28">
        <f t="shared" si="99"/>
        <v>15</v>
      </c>
      <c r="M243" s="28">
        <v>3.75</v>
      </c>
      <c r="N243" s="28">
        <v>0</v>
      </c>
      <c r="O243" s="28">
        <v>8</v>
      </c>
      <c r="P243" s="28">
        <f t="shared" si="103"/>
        <v>11.75</v>
      </c>
      <c r="Q243" s="28">
        <f t="shared" si="106"/>
        <v>120</v>
      </c>
      <c r="R243" s="28">
        <f t="shared" si="100"/>
        <v>4.40625</v>
      </c>
      <c r="S243" s="28">
        <f t="shared" si="97"/>
        <v>19.40625</v>
      </c>
      <c r="T243" s="28">
        <v>30</v>
      </c>
      <c r="U243" s="28">
        <v>0.5</v>
      </c>
      <c r="V243" s="28">
        <f t="shared" si="91"/>
        <v>30.5</v>
      </c>
      <c r="W243" s="28">
        <f t="shared" si="107"/>
        <v>38</v>
      </c>
      <c r="X243" s="28">
        <f t="shared" si="101"/>
        <v>8.026315789473685</v>
      </c>
      <c r="Y243" s="28">
        <f t="shared" si="98"/>
        <v>47.752200492670028</v>
      </c>
      <c r="Z243" s="12">
        <f t="shared" si="108"/>
        <v>11</v>
      </c>
      <c r="AA243" s="12">
        <v>29</v>
      </c>
      <c r="AB243" s="9">
        <f t="shared" si="102"/>
        <v>0.37931034482758619</v>
      </c>
      <c r="AC243" s="13"/>
    </row>
    <row r="244" spans="1:29" s="14" customFormat="1">
      <c r="A244" s="11" t="s">
        <v>520</v>
      </c>
      <c r="B244" s="11" t="s">
        <v>519</v>
      </c>
      <c r="C244" s="12" t="s">
        <v>297</v>
      </c>
      <c r="D244" s="12" t="s">
        <v>480</v>
      </c>
      <c r="E244" s="28">
        <v>50</v>
      </c>
      <c r="F244" s="28">
        <v>4</v>
      </c>
      <c r="G244" s="28">
        <f t="shared" si="89"/>
        <v>54</v>
      </c>
      <c r="H244" s="28">
        <f t="shared" si="104"/>
        <v>82.125</v>
      </c>
      <c r="I244" s="28">
        <f t="shared" si="109"/>
        <v>19.726027397260275</v>
      </c>
      <c r="J244" s="28">
        <v>80</v>
      </c>
      <c r="K244" s="28">
        <f t="shared" si="105"/>
        <v>90</v>
      </c>
      <c r="L244" s="28">
        <f t="shared" si="99"/>
        <v>13.333333333333332</v>
      </c>
      <c r="M244" s="28">
        <v>1.875</v>
      </c>
      <c r="N244" s="28">
        <v>5</v>
      </c>
      <c r="O244" s="28">
        <v>0</v>
      </c>
      <c r="P244" s="28">
        <f t="shared" si="103"/>
        <v>6.875</v>
      </c>
      <c r="Q244" s="28">
        <f t="shared" si="106"/>
        <v>120</v>
      </c>
      <c r="R244" s="28">
        <f t="shared" si="100"/>
        <v>2.578125</v>
      </c>
      <c r="S244" s="28">
        <f t="shared" si="97"/>
        <v>15.911458333333332</v>
      </c>
      <c r="T244" s="28">
        <v>30</v>
      </c>
      <c r="U244" s="28">
        <v>1</v>
      </c>
      <c r="V244" s="28">
        <f t="shared" si="91"/>
        <v>31</v>
      </c>
      <c r="W244" s="28">
        <f t="shared" si="107"/>
        <v>38</v>
      </c>
      <c r="X244" s="28">
        <f t="shared" si="101"/>
        <v>8.1578947368421044</v>
      </c>
      <c r="Y244" s="28">
        <f t="shared" si="98"/>
        <v>43.795380467435713</v>
      </c>
      <c r="Z244" s="12">
        <f t="shared" si="108"/>
        <v>22</v>
      </c>
      <c r="AA244" s="12">
        <v>29</v>
      </c>
      <c r="AB244" s="9">
        <f t="shared" si="102"/>
        <v>0.75862068965517238</v>
      </c>
      <c r="AC244" s="13"/>
    </row>
    <row r="245" spans="1:29" s="14" customFormat="1">
      <c r="A245" s="11" t="s">
        <v>522</v>
      </c>
      <c r="B245" s="11" t="s">
        <v>521</v>
      </c>
      <c r="C245" s="12" t="s">
        <v>297</v>
      </c>
      <c r="D245" s="12" t="s">
        <v>480</v>
      </c>
      <c r="E245" s="28">
        <v>50</v>
      </c>
      <c r="F245" s="28">
        <v>4.75</v>
      </c>
      <c r="G245" s="28">
        <f t="shared" si="89"/>
        <v>54.75</v>
      </c>
      <c r="H245" s="28">
        <f t="shared" si="104"/>
        <v>82.125</v>
      </c>
      <c r="I245" s="28">
        <f t="shared" si="109"/>
        <v>20</v>
      </c>
      <c r="J245" s="28">
        <v>85</v>
      </c>
      <c r="K245" s="28">
        <f t="shared" si="105"/>
        <v>90</v>
      </c>
      <c r="L245" s="28">
        <f t="shared" si="99"/>
        <v>14.166666666666666</v>
      </c>
      <c r="M245" s="28">
        <v>0.625</v>
      </c>
      <c r="N245" s="28">
        <v>30</v>
      </c>
      <c r="O245" s="28">
        <v>8</v>
      </c>
      <c r="P245" s="28">
        <f t="shared" si="103"/>
        <v>38.625</v>
      </c>
      <c r="Q245" s="28">
        <f t="shared" si="106"/>
        <v>120</v>
      </c>
      <c r="R245" s="28">
        <f t="shared" si="100"/>
        <v>14.484375000000002</v>
      </c>
      <c r="S245" s="28">
        <f t="shared" si="97"/>
        <v>28.651041666666668</v>
      </c>
      <c r="T245" s="28">
        <v>30</v>
      </c>
      <c r="U245" s="28">
        <v>0</v>
      </c>
      <c r="V245" s="28">
        <f t="shared" si="91"/>
        <v>30</v>
      </c>
      <c r="W245" s="28">
        <f t="shared" si="107"/>
        <v>38</v>
      </c>
      <c r="X245" s="28">
        <f t="shared" si="101"/>
        <v>7.8947368421052637</v>
      </c>
      <c r="Y245" s="28">
        <f t="shared" si="98"/>
        <v>56.545778508771932</v>
      </c>
      <c r="Z245" s="12">
        <f t="shared" si="108"/>
        <v>6</v>
      </c>
      <c r="AA245" s="12">
        <v>29</v>
      </c>
      <c r="AB245" s="9">
        <f t="shared" si="102"/>
        <v>0.20689655172413793</v>
      </c>
      <c r="AC245" s="13"/>
    </row>
    <row r="246" spans="1:29" s="14" customFormat="1">
      <c r="A246" s="11" t="s">
        <v>524</v>
      </c>
      <c r="B246" s="11" t="s">
        <v>523</v>
      </c>
      <c r="C246" s="12" t="s">
        <v>297</v>
      </c>
      <c r="D246" s="12" t="s">
        <v>480</v>
      </c>
      <c r="E246" s="28">
        <v>50</v>
      </c>
      <c r="F246" s="28">
        <v>4.625</v>
      </c>
      <c r="G246" s="28">
        <f t="shared" si="89"/>
        <v>54.625</v>
      </c>
      <c r="H246" s="28">
        <f t="shared" si="104"/>
        <v>82.125</v>
      </c>
      <c r="I246" s="28">
        <f t="shared" si="109"/>
        <v>19.954337899543379</v>
      </c>
      <c r="J246" s="28">
        <v>85</v>
      </c>
      <c r="K246" s="28">
        <f t="shared" si="105"/>
        <v>90</v>
      </c>
      <c r="L246" s="28">
        <f t="shared" si="99"/>
        <v>14.166666666666666</v>
      </c>
      <c r="M246" s="28">
        <v>1.25</v>
      </c>
      <c r="N246" s="28">
        <v>0</v>
      </c>
      <c r="O246" s="28">
        <v>5</v>
      </c>
      <c r="P246" s="28">
        <f t="shared" si="103"/>
        <v>6.25</v>
      </c>
      <c r="Q246" s="28">
        <f t="shared" si="106"/>
        <v>120</v>
      </c>
      <c r="R246" s="28">
        <f t="shared" si="100"/>
        <v>2.34375</v>
      </c>
      <c r="S246" s="28">
        <f t="shared" si="97"/>
        <v>16.510416666666664</v>
      </c>
      <c r="T246" s="28">
        <v>30</v>
      </c>
      <c r="U246" s="28">
        <v>0</v>
      </c>
      <c r="V246" s="28">
        <f t="shared" si="91"/>
        <v>30</v>
      </c>
      <c r="W246" s="28">
        <f t="shared" si="107"/>
        <v>38</v>
      </c>
      <c r="X246" s="28">
        <f t="shared" si="101"/>
        <v>7.8947368421052637</v>
      </c>
      <c r="Y246" s="28">
        <f t="shared" si="98"/>
        <v>44.359491408315307</v>
      </c>
      <c r="Z246" s="12">
        <f t="shared" si="108"/>
        <v>20</v>
      </c>
      <c r="AA246" s="12">
        <v>29</v>
      </c>
      <c r="AB246" s="9">
        <f t="shared" si="102"/>
        <v>0.68965517241379315</v>
      </c>
      <c r="AC246" s="13"/>
    </row>
    <row r="247" spans="1:29" s="14" customFormat="1">
      <c r="A247" s="11" t="s">
        <v>526</v>
      </c>
      <c r="B247" s="11" t="s">
        <v>525</v>
      </c>
      <c r="C247" s="12" t="s">
        <v>297</v>
      </c>
      <c r="D247" s="12" t="s">
        <v>480</v>
      </c>
      <c r="E247" s="28">
        <v>50</v>
      </c>
      <c r="F247" s="28">
        <v>2.875</v>
      </c>
      <c r="G247" s="28">
        <f t="shared" si="89"/>
        <v>52.875</v>
      </c>
      <c r="H247" s="28">
        <f t="shared" si="104"/>
        <v>82.125</v>
      </c>
      <c r="I247" s="28">
        <f t="shared" si="109"/>
        <v>19.315068493150687</v>
      </c>
      <c r="J247" s="28">
        <v>85</v>
      </c>
      <c r="K247" s="28">
        <f t="shared" si="105"/>
        <v>90</v>
      </c>
      <c r="L247" s="28">
        <f t="shared" si="99"/>
        <v>14.166666666666666</v>
      </c>
      <c r="M247" s="28">
        <v>0</v>
      </c>
      <c r="N247" s="28">
        <v>20</v>
      </c>
      <c r="O247" s="28">
        <v>0</v>
      </c>
      <c r="P247" s="28">
        <f t="shared" si="103"/>
        <v>20</v>
      </c>
      <c r="Q247" s="28">
        <f t="shared" si="106"/>
        <v>120</v>
      </c>
      <c r="R247" s="28">
        <f t="shared" si="100"/>
        <v>7.5</v>
      </c>
      <c r="S247" s="28">
        <f t="shared" si="97"/>
        <v>21.666666666666664</v>
      </c>
      <c r="T247" s="28">
        <v>30</v>
      </c>
      <c r="U247" s="28">
        <v>0</v>
      </c>
      <c r="V247" s="28">
        <f t="shared" si="91"/>
        <v>30</v>
      </c>
      <c r="W247" s="28">
        <f t="shared" si="107"/>
        <v>38</v>
      </c>
      <c r="X247" s="28">
        <f t="shared" si="101"/>
        <v>7.8947368421052637</v>
      </c>
      <c r="Y247" s="28">
        <f t="shared" si="98"/>
        <v>48.876472001922608</v>
      </c>
      <c r="Z247" s="12">
        <f t="shared" si="108"/>
        <v>9</v>
      </c>
      <c r="AA247" s="12">
        <v>29</v>
      </c>
      <c r="AB247" s="9">
        <f t="shared" si="102"/>
        <v>0.31034482758620691</v>
      </c>
      <c r="AC247" s="13"/>
    </row>
    <row r="248" spans="1:29" s="14" customFormat="1">
      <c r="A248" s="11" t="s">
        <v>528</v>
      </c>
      <c r="B248" s="11" t="s">
        <v>527</v>
      </c>
      <c r="C248" s="12" t="s">
        <v>297</v>
      </c>
      <c r="D248" s="12" t="s">
        <v>480</v>
      </c>
      <c r="E248" s="28">
        <v>50</v>
      </c>
      <c r="F248" s="28">
        <v>2.625</v>
      </c>
      <c r="G248" s="28">
        <f t="shared" si="89"/>
        <v>52.625</v>
      </c>
      <c r="H248" s="28">
        <f t="shared" si="104"/>
        <v>82.125</v>
      </c>
      <c r="I248" s="28">
        <f t="shared" si="109"/>
        <v>19.223744292237445</v>
      </c>
      <c r="J248" s="28">
        <v>85</v>
      </c>
      <c r="K248" s="28">
        <f t="shared" si="105"/>
        <v>90</v>
      </c>
      <c r="L248" s="28">
        <f t="shared" si="99"/>
        <v>14.166666666666666</v>
      </c>
      <c r="M248" s="28">
        <v>1.25</v>
      </c>
      <c r="N248" s="28">
        <v>0</v>
      </c>
      <c r="O248" s="28">
        <v>0</v>
      </c>
      <c r="P248" s="28">
        <f t="shared" si="103"/>
        <v>1.25</v>
      </c>
      <c r="Q248" s="28">
        <f t="shared" si="106"/>
        <v>120</v>
      </c>
      <c r="R248" s="28">
        <f t="shared" si="100"/>
        <v>0.46875</v>
      </c>
      <c r="S248" s="28">
        <f t="shared" si="97"/>
        <v>14.635416666666666</v>
      </c>
      <c r="T248" s="28">
        <v>30</v>
      </c>
      <c r="U248" s="28">
        <v>0</v>
      </c>
      <c r="V248" s="28">
        <f t="shared" si="91"/>
        <v>30</v>
      </c>
      <c r="W248" s="28">
        <f t="shared" si="107"/>
        <v>38</v>
      </c>
      <c r="X248" s="28">
        <f t="shared" si="101"/>
        <v>7.8947368421052637</v>
      </c>
      <c r="Y248" s="28">
        <f t="shared" si="98"/>
        <v>41.753897801009373</v>
      </c>
      <c r="Z248" s="12">
        <f t="shared" si="108"/>
        <v>27</v>
      </c>
      <c r="AA248" s="12">
        <v>29</v>
      </c>
      <c r="AB248" s="9">
        <f t="shared" si="102"/>
        <v>0.93103448275862066</v>
      </c>
      <c r="AC248" s="13"/>
    </row>
    <row r="249" spans="1:29" s="14" customFormat="1">
      <c r="A249" s="11" t="s">
        <v>530</v>
      </c>
      <c r="B249" s="11" t="s">
        <v>529</v>
      </c>
      <c r="C249" s="12" t="s">
        <v>297</v>
      </c>
      <c r="D249" s="12" t="s">
        <v>480</v>
      </c>
      <c r="E249" s="28">
        <v>50</v>
      </c>
      <c r="F249" s="28">
        <v>4.75</v>
      </c>
      <c r="G249" s="28">
        <f t="shared" si="89"/>
        <v>54.75</v>
      </c>
      <c r="H249" s="28">
        <f t="shared" si="104"/>
        <v>82.125</v>
      </c>
      <c r="I249" s="28">
        <f t="shared" si="109"/>
        <v>20</v>
      </c>
      <c r="J249" s="28">
        <v>85</v>
      </c>
      <c r="K249" s="28">
        <f t="shared" si="105"/>
        <v>90</v>
      </c>
      <c r="L249" s="28">
        <f t="shared" si="99"/>
        <v>14.166666666666666</v>
      </c>
      <c r="M249" s="28">
        <v>1.875</v>
      </c>
      <c r="N249" s="28">
        <v>60</v>
      </c>
      <c r="O249" s="28">
        <v>0</v>
      </c>
      <c r="P249" s="28">
        <f t="shared" si="103"/>
        <v>61.875</v>
      </c>
      <c r="Q249" s="28">
        <f t="shared" si="106"/>
        <v>120</v>
      </c>
      <c r="R249" s="28">
        <f t="shared" si="100"/>
        <v>23.203125</v>
      </c>
      <c r="S249" s="28">
        <f t="shared" si="97"/>
        <v>37.369791666666664</v>
      </c>
      <c r="T249" s="28">
        <v>30</v>
      </c>
      <c r="U249" s="28">
        <v>4</v>
      </c>
      <c r="V249" s="28">
        <f t="shared" si="91"/>
        <v>34</v>
      </c>
      <c r="W249" s="28">
        <f t="shared" si="107"/>
        <v>38</v>
      </c>
      <c r="X249" s="28">
        <f t="shared" si="101"/>
        <v>8.9473684210526319</v>
      </c>
      <c r="Y249" s="28">
        <f t="shared" si="98"/>
        <v>66.317160087719301</v>
      </c>
      <c r="Z249" s="12">
        <f t="shared" si="108"/>
        <v>3</v>
      </c>
      <c r="AA249" s="12">
        <v>29</v>
      </c>
      <c r="AB249" s="9">
        <f t="shared" si="102"/>
        <v>0.10344827586206896</v>
      </c>
      <c r="AC249" s="13"/>
    </row>
    <row r="250" spans="1:29" s="14" customFormat="1">
      <c r="A250" s="11" t="s">
        <v>532</v>
      </c>
      <c r="B250" s="11" t="s">
        <v>531</v>
      </c>
      <c r="C250" s="12" t="s">
        <v>297</v>
      </c>
      <c r="D250" s="12" t="s">
        <v>480</v>
      </c>
      <c r="E250" s="28">
        <v>50</v>
      </c>
      <c r="F250" s="28">
        <v>3.875</v>
      </c>
      <c r="G250" s="28">
        <f t="shared" si="89"/>
        <v>53.875</v>
      </c>
      <c r="H250" s="28">
        <f t="shared" si="104"/>
        <v>82.125</v>
      </c>
      <c r="I250" s="28">
        <f t="shared" si="109"/>
        <v>19.680365296803654</v>
      </c>
      <c r="J250" s="28">
        <v>85</v>
      </c>
      <c r="K250" s="28">
        <f t="shared" si="105"/>
        <v>90</v>
      </c>
      <c r="L250" s="28">
        <f t="shared" si="99"/>
        <v>14.166666666666666</v>
      </c>
      <c r="M250" s="28">
        <v>0</v>
      </c>
      <c r="N250" s="28">
        <v>0</v>
      </c>
      <c r="O250" s="28">
        <v>0</v>
      </c>
      <c r="P250" s="28">
        <f t="shared" si="103"/>
        <v>0</v>
      </c>
      <c r="Q250" s="28">
        <f t="shared" si="106"/>
        <v>120</v>
      </c>
      <c r="R250" s="28">
        <f t="shared" si="100"/>
        <v>0</v>
      </c>
      <c r="S250" s="28">
        <f t="shared" si="97"/>
        <v>14.166666666666666</v>
      </c>
      <c r="T250" s="28">
        <v>30</v>
      </c>
      <c r="U250" s="28">
        <v>5.5</v>
      </c>
      <c r="V250" s="28">
        <f t="shared" si="91"/>
        <v>35.5</v>
      </c>
      <c r="W250" s="28">
        <f t="shared" si="107"/>
        <v>38</v>
      </c>
      <c r="X250" s="28">
        <f t="shared" si="101"/>
        <v>9.3421052631578956</v>
      </c>
      <c r="Y250" s="28">
        <f t="shared" si="98"/>
        <v>43.189137226628219</v>
      </c>
      <c r="Z250" s="12">
        <f t="shared" si="108"/>
        <v>24</v>
      </c>
      <c r="AA250" s="12">
        <v>29</v>
      </c>
      <c r="AB250" s="9">
        <f t="shared" si="102"/>
        <v>0.82758620689655171</v>
      </c>
      <c r="AC250" s="13"/>
    </row>
    <row r="251" spans="1:29" s="14" customFormat="1">
      <c r="A251" s="11" t="s">
        <v>534</v>
      </c>
      <c r="B251" s="11" t="s">
        <v>533</v>
      </c>
      <c r="C251" s="12" t="s">
        <v>297</v>
      </c>
      <c r="D251" s="12" t="s">
        <v>480</v>
      </c>
      <c r="E251" s="28">
        <v>50</v>
      </c>
      <c r="F251" s="28">
        <v>2</v>
      </c>
      <c r="G251" s="28">
        <f t="shared" si="89"/>
        <v>52</v>
      </c>
      <c r="H251" s="28">
        <f t="shared" si="104"/>
        <v>82.125</v>
      </c>
      <c r="I251" s="28">
        <f t="shared" si="109"/>
        <v>18.995433789954337</v>
      </c>
      <c r="J251" s="28">
        <v>80</v>
      </c>
      <c r="K251" s="28">
        <f t="shared" si="105"/>
        <v>90</v>
      </c>
      <c r="L251" s="28">
        <f t="shared" si="99"/>
        <v>13.333333333333332</v>
      </c>
      <c r="M251" s="28">
        <v>0</v>
      </c>
      <c r="N251" s="28">
        <v>0</v>
      </c>
      <c r="O251" s="28">
        <v>0</v>
      </c>
      <c r="P251" s="28">
        <f t="shared" si="103"/>
        <v>0</v>
      </c>
      <c r="Q251" s="28">
        <f t="shared" si="106"/>
        <v>120</v>
      </c>
      <c r="R251" s="28">
        <f t="shared" si="100"/>
        <v>0</v>
      </c>
      <c r="S251" s="28">
        <f t="shared" si="97"/>
        <v>13.333333333333332</v>
      </c>
      <c r="T251" s="28">
        <v>30</v>
      </c>
      <c r="U251" s="28">
        <v>0</v>
      </c>
      <c r="V251" s="28">
        <f t="shared" si="91"/>
        <v>30</v>
      </c>
      <c r="W251" s="28">
        <f t="shared" si="107"/>
        <v>38</v>
      </c>
      <c r="X251" s="28">
        <f t="shared" si="101"/>
        <v>7.8947368421052637</v>
      </c>
      <c r="Y251" s="28">
        <f t="shared" si="98"/>
        <v>40.223503965392936</v>
      </c>
      <c r="Z251" s="12">
        <f t="shared" si="108"/>
        <v>28</v>
      </c>
      <c r="AA251" s="12">
        <v>29</v>
      </c>
      <c r="AB251" s="9">
        <f t="shared" si="102"/>
        <v>0.96551724137931039</v>
      </c>
      <c r="AC251" s="13"/>
    </row>
    <row r="252" spans="1:29" s="14" customFormat="1">
      <c r="A252" s="11" t="s">
        <v>536</v>
      </c>
      <c r="B252" s="11" t="s">
        <v>535</v>
      </c>
      <c r="C252" s="12" t="s">
        <v>297</v>
      </c>
      <c r="D252" s="12" t="s">
        <v>480</v>
      </c>
      <c r="E252" s="28">
        <v>50</v>
      </c>
      <c r="F252" s="28">
        <v>8.8125</v>
      </c>
      <c r="G252" s="28">
        <f t="shared" si="89"/>
        <v>58.8125</v>
      </c>
      <c r="H252" s="28">
        <f t="shared" si="104"/>
        <v>82.125</v>
      </c>
      <c r="I252" s="28">
        <f t="shared" si="109"/>
        <v>21.484018264840181</v>
      </c>
      <c r="J252" s="28">
        <v>85</v>
      </c>
      <c r="K252" s="28">
        <f t="shared" si="105"/>
        <v>90</v>
      </c>
      <c r="L252" s="28">
        <f t="shared" si="99"/>
        <v>14.166666666666666</v>
      </c>
      <c r="M252" s="28">
        <v>0</v>
      </c>
      <c r="N252" s="28">
        <v>120</v>
      </c>
      <c r="O252" s="28">
        <v>0</v>
      </c>
      <c r="P252" s="28">
        <f t="shared" si="103"/>
        <v>120</v>
      </c>
      <c r="Q252" s="28">
        <f t="shared" si="106"/>
        <v>120</v>
      </c>
      <c r="R252" s="28">
        <f t="shared" si="100"/>
        <v>45</v>
      </c>
      <c r="S252" s="28">
        <f t="shared" si="97"/>
        <v>59.166666666666664</v>
      </c>
      <c r="T252" s="28">
        <v>30</v>
      </c>
      <c r="U252" s="28">
        <v>0.5</v>
      </c>
      <c r="V252" s="28">
        <f t="shared" si="91"/>
        <v>30.5</v>
      </c>
      <c r="W252" s="28">
        <f t="shared" si="107"/>
        <v>38</v>
      </c>
      <c r="X252" s="28">
        <f t="shared" si="101"/>
        <v>8.026315789473685</v>
      </c>
      <c r="Y252" s="28">
        <f t="shared" si="98"/>
        <v>88.67700072098053</v>
      </c>
      <c r="Z252" s="12">
        <f>RANK(Y252,Y$224:Y$252)</f>
        <v>1</v>
      </c>
      <c r="AA252" s="12">
        <v>29</v>
      </c>
      <c r="AB252" s="9">
        <f t="shared" si="102"/>
        <v>3.4482758620689655E-2</v>
      </c>
      <c r="AC252" s="13"/>
    </row>
    <row r="253" spans="1:29">
      <c r="A253" s="8" t="s">
        <v>537</v>
      </c>
      <c r="B253" s="8" t="s">
        <v>538</v>
      </c>
      <c r="C253" s="5" t="s">
        <v>297</v>
      </c>
      <c r="D253" s="5" t="s">
        <v>539</v>
      </c>
      <c r="E253" s="27">
        <v>50</v>
      </c>
      <c r="F253" s="27">
        <v>7</v>
      </c>
      <c r="G253" s="27">
        <f>E253+F253</f>
        <v>57</v>
      </c>
      <c r="H253" s="27">
        <v>75</v>
      </c>
      <c r="I253" s="27">
        <f>G253/H253*30</f>
        <v>22.8</v>
      </c>
      <c r="J253" s="27">
        <v>85</v>
      </c>
      <c r="K253" s="27">
        <v>90</v>
      </c>
      <c r="L253" s="27">
        <f>J253/K253*15</f>
        <v>14.166666666666666</v>
      </c>
      <c r="M253" s="27">
        <v>0.625</v>
      </c>
      <c r="N253" s="27">
        <v>0</v>
      </c>
      <c r="O253" s="27">
        <v>0.5</v>
      </c>
      <c r="P253" s="27">
        <f>M253+N253+O253</f>
        <v>1.125</v>
      </c>
      <c r="Q253" s="27">
        <v>23.75</v>
      </c>
      <c r="R253" s="27">
        <f>P253/Q253*45</f>
        <v>2.1315789473684212</v>
      </c>
      <c r="S253" s="27">
        <f>L253+R253</f>
        <v>16.298245614035089</v>
      </c>
      <c r="T253" s="27">
        <v>30</v>
      </c>
      <c r="U253" s="27">
        <v>1</v>
      </c>
      <c r="V253" s="27">
        <f>T253+U253</f>
        <v>31</v>
      </c>
      <c r="W253" s="27">
        <v>42</v>
      </c>
      <c r="X253" s="27">
        <f>V253/W253*10</f>
        <v>7.3809523809523814</v>
      </c>
      <c r="Y253" s="27">
        <f>I253+S253+X253</f>
        <v>46.479197994987473</v>
      </c>
      <c r="Z253" s="5">
        <f>RANK(Y253,Y$253:Y$315)</f>
        <v>55</v>
      </c>
      <c r="AA253" s="5">
        <v>63</v>
      </c>
      <c r="AB253" s="9">
        <f>Z253/AA253*100%</f>
        <v>0.87301587301587302</v>
      </c>
      <c r="AC253" s="6"/>
    </row>
    <row r="254" spans="1:29">
      <c r="A254" s="8" t="s">
        <v>540</v>
      </c>
      <c r="B254" s="8" t="s">
        <v>541</v>
      </c>
      <c r="C254" s="5" t="s">
        <v>297</v>
      </c>
      <c r="D254" s="5" t="s">
        <v>539</v>
      </c>
      <c r="E254" s="27">
        <v>50</v>
      </c>
      <c r="F254" s="27">
        <v>7</v>
      </c>
      <c r="G254" s="27">
        <f t="shared" ref="G254:G315" si="110">E254+F254</f>
        <v>57</v>
      </c>
      <c r="H254" s="27">
        <v>75</v>
      </c>
      <c r="I254" s="27">
        <f t="shared" ref="I254:I315" si="111">G254/H254*30</f>
        <v>22.8</v>
      </c>
      <c r="J254" s="27">
        <v>85</v>
      </c>
      <c r="K254" s="27">
        <v>90</v>
      </c>
      <c r="L254" s="27">
        <f t="shared" ref="L254:L315" si="112">J254/K254*15</f>
        <v>14.166666666666666</v>
      </c>
      <c r="M254" s="27">
        <v>3.75</v>
      </c>
      <c r="N254" s="27">
        <v>5</v>
      </c>
      <c r="O254" s="27">
        <v>6</v>
      </c>
      <c r="P254" s="27">
        <f t="shared" ref="P254:P315" si="113">M254+N254+O254</f>
        <v>14.75</v>
      </c>
      <c r="Q254" s="27">
        <v>23.75</v>
      </c>
      <c r="R254" s="27">
        <f t="shared" ref="R254:R315" si="114">P254/Q254*45</f>
        <v>27.947368421052634</v>
      </c>
      <c r="S254" s="27">
        <f t="shared" ref="S254:S315" si="115">L254+R254</f>
        <v>42.114035087719301</v>
      </c>
      <c r="T254" s="27">
        <v>30</v>
      </c>
      <c r="U254" s="27">
        <v>8</v>
      </c>
      <c r="V254" s="27">
        <f t="shared" ref="V254:V284" si="116">T254+U254</f>
        <v>38</v>
      </c>
      <c r="W254" s="27">
        <v>42</v>
      </c>
      <c r="X254" s="27">
        <f t="shared" ref="X254:X315" si="117">V254/W254*10</f>
        <v>9.0476190476190474</v>
      </c>
      <c r="Y254" s="27">
        <f t="shared" ref="Y254:Y315" si="118">I254+S254+X254</f>
        <v>73.96165413533835</v>
      </c>
      <c r="Z254" s="5">
        <f t="shared" ref="Z254:Z315" si="119">RANK(Y254,Y$253:Y$315)</f>
        <v>12</v>
      </c>
      <c r="AA254" s="5">
        <v>63</v>
      </c>
      <c r="AB254" s="9">
        <f t="shared" ref="AB254:AB315" si="120">Z254/AA254*100%</f>
        <v>0.19047619047619047</v>
      </c>
      <c r="AC254" s="6"/>
    </row>
    <row r="255" spans="1:29">
      <c r="A255" s="8" t="s">
        <v>542</v>
      </c>
      <c r="B255" s="8" t="s">
        <v>543</v>
      </c>
      <c r="C255" s="5" t="s">
        <v>297</v>
      </c>
      <c r="D255" s="5" t="s">
        <v>539</v>
      </c>
      <c r="E255" s="27">
        <v>50</v>
      </c>
      <c r="F255" s="27">
        <v>11</v>
      </c>
      <c r="G255" s="27">
        <f t="shared" si="110"/>
        <v>61</v>
      </c>
      <c r="H255" s="27">
        <v>75</v>
      </c>
      <c r="I255" s="27">
        <f t="shared" si="111"/>
        <v>24.400000000000002</v>
      </c>
      <c r="J255" s="27">
        <v>85</v>
      </c>
      <c r="K255" s="27">
        <v>90</v>
      </c>
      <c r="L255" s="27">
        <f t="shared" si="112"/>
        <v>14.166666666666666</v>
      </c>
      <c r="M255" s="27">
        <v>1.25</v>
      </c>
      <c r="N255" s="27">
        <v>0</v>
      </c>
      <c r="O255" s="27">
        <v>1</v>
      </c>
      <c r="P255" s="27">
        <f t="shared" si="113"/>
        <v>2.25</v>
      </c>
      <c r="Q255" s="27">
        <v>23.75</v>
      </c>
      <c r="R255" s="27">
        <f t="shared" si="114"/>
        <v>4.2631578947368425</v>
      </c>
      <c r="S255" s="27">
        <f t="shared" si="115"/>
        <v>18.429824561403507</v>
      </c>
      <c r="T255" s="27">
        <v>30</v>
      </c>
      <c r="U255" s="27">
        <v>1.5</v>
      </c>
      <c r="V255" s="27">
        <f t="shared" si="116"/>
        <v>31.5</v>
      </c>
      <c r="W255" s="27">
        <v>42</v>
      </c>
      <c r="X255" s="27">
        <f t="shared" si="117"/>
        <v>7.5</v>
      </c>
      <c r="Y255" s="27">
        <f t="shared" si="118"/>
        <v>50.329824561403512</v>
      </c>
      <c r="Z255" s="5">
        <f t="shared" si="119"/>
        <v>43</v>
      </c>
      <c r="AA255" s="5">
        <v>63</v>
      </c>
      <c r="AB255" s="9">
        <f t="shared" si="120"/>
        <v>0.68253968253968256</v>
      </c>
      <c r="AC255" s="6"/>
    </row>
    <row r="256" spans="1:29">
      <c r="A256" s="8" t="s">
        <v>544</v>
      </c>
      <c r="B256" s="8" t="s">
        <v>545</v>
      </c>
      <c r="C256" s="5" t="s">
        <v>297</v>
      </c>
      <c r="D256" s="5" t="s">
        <v>539</v>
      </c>
      <c r="E256" s="27">
        <v>50</v>
      </c>
      <c r="F256" s="27">
        <v>7</v>
      </c>
      <c r="G256" s="27">
        <f t="shared" si="110"/>
        <v>57</v>
      </c>
      <c r="H256" s="27">
        <v>75</v>
      </c>
      <c r="I256" s="27">
        <f t="shared" si="111"/>
        <v>22.8</v>
      </c>
      <c r="J256" s="27">
        <v>85</v>
      </c>
      <c r="K256" s="27">
        <v>90</v>
      </c>
      <c r="L256" s="27">
        <f t="shared" si="112"/>
        <v>14.166666666666666</v>
      </c>
      <c r="M256" s="27">
        <v>0</v>
      </c>
      <c r="N256" s="27">
        <v>0</v>
      </c>
      <c r="O256" s="27">
        <v>0</v>
      </c>
      <c r="P256" s="27">
        <f t="shared" si="113"/>
        <v>0</v>
      </c>
      <c r="Q256" s="27">
        <v>23.75</v>
      </c>
      <c r="R256" s="27">
        <f t="shared" si="114"/>
        <v>0</v>
      </c>
      <c r="S256" s="27">
        <f t="shared" si="115"/>
        <v>14.166666666666666</v>
      </c>
      <c r="T256" s="27">
        <v>30</v>
      </c>
      <c r="U256" s="27">
        <v>0</v>
      </c>
      <c r="V256" s="27">
        <f t="shared" si="116"/>
        <v>30</v>
      </c>
      <c r="W256" s="27">
        <v>42</v>
      </c>
      <c r="X256" s="27">
        <f t="shared" si="117"/>
        <v>7.1428571428571432</v>
      </c>
      <c r="Y256" s="27">
        <f t="shared" si="118"/>
        <v>44.109523809523814</v>
      </c>
      <c r="Z256" s="5">
        <f t="shared" si="119"/>
        <v>62</v>
      </c>
      <c r="AA256" s="5">
        <v>63</v>
      </c>
      <c r="AB256" s="9">
        <f t="shared" si="120"/>
        <v>0.98412698412698407</v>
      </c>
      <c r="AC256" s="6"/>
    </row>
    <row r="257" spans="1:29">
      <c r="A257" s="8" t="s">
        <v>546</v>
      </c>
      <c r="B257" s="8" t="s">
        <v>547</v>
      </c>
      <c r="C257" s="5" t="s">
        <v>297</v>
      </c>
      <c r="D257" s="5" t="s">
        <v>539</v>
      </c>
      <c r="E257" s="27">
        <v>50</v>
      </c>
      <c r="F257" s="27">
        <v>24</v>
      </c>
      <c r="G257" s="27">
        <f t="shared" si="110"/>
        <v>74</v>
      </c>
      <c r="H257" s="27">
        <v>75</v>
      </c>
      <c r="I257" s="27">
        <f t="shared" si="111"/>
        <v>29.6</v>
      </c>
      <c r="J257" s="27">
        <v>90</v>
      </c>
      <c r="K257" s="27">
        <v>90</v>
      </c>
      <c r="L257" s="27">
        <f t="shared" si="112"/>
        <v>15</v>
      </c>
      <c r="M257" s="27">
        <v>5.625</v>
      </c>
      <c r="N257" s="27">
        <v>5</v>
      </c>
      <c r="O257" s="27">
        <v>0</v>
      </c>
      <c r="P257" s="27">
        <f t="shared" si="113"/>
        <v>10.625</v>
      </c>
      <c r="Q257" s="27">
        <v>23.75</v>
      </c>
      <c r="R257" s="27">
        <f t="shared" si="114"/>
        <v>20.131578947368421</v>
      </c>
      <c r="S257" s="27">
        <f t="shared" si="115"/>
        <v>35.131578947368425</v>
      </c>
      <c r="T257" s="27">
        <v>30</v>
      </c>
      <c r="U257" s="27">
        <v>10</v>
      </c>
      <c r="V257" s="27">
        <f t="shared" si="116"/>
        <v>40</v>
      </c>
      <c r="W257" s="27">
        <v>42</v>
      </c>
      <c r="X257" s="27">
        <f t="shared" si="117"/>
        <v>9.5238095238095237</v>
      </c>
      <c r="Y257" s="27">
        <f t="shared" si="118"/>
        <v>74.255388471177952</v>
      </c>
      <c r="Z257" s="5">
        <f t="shared" si="119"/>
        <v>11</v>
      </c>
      <c r="AA257" s="5">
        <v>63</v>
      </c>
      <c r="AB257" s="9">
        <f t="shared" si="120"/>
        <v>0.17460317460317459</v>
      </c>
      <c r="AC257" s="6"/>
    </row>
    <row r="258" spans="1:29">
      <c r="A258" s="8" t="s">
        <v>548</v>
      </c>
      <c r="B258" s="8" t="s">
        <v>549</v>
      </c>
      <c r="C258" s="5" t="s">
        <v>297</v>
      </c>
      <c r="D258" s="5" t="s">
        <v>539</v>
      </c>
      <c r="E258" s="27">
        <v>50</v>
      </c>
      <c r="F258" s="27">
        <v>7</v>
      </c>
      <c r="G258" s="27">
        <f t="shared" si="110"/>
        <v>57</v>
      </c>
      <c r="H258" s="27">
        <v>75</v>
      </c>
      <c r="I258" s="27">
        <f t="shared" si="111"/>
        <v>22.8</v>
      </c>
      <c r="J258" s="27">
        <v>85</v>
      </c>
      <c r="K258" s="27">
        <v>90</v>
      </c>
      <c r="L258" s="27">
        <f t="shared" si="112"/>
        <v>14.166666666666666</v>
      </c>
      <c r="M258" s="27">
        <v>5</v>
      </c>
      <c r="N258" s="27">
        <v>0</v>
      </c>
      <c r="O258" s="27">
        <v>0</v>
      </c>
      <c r="P258" s="27">
        <f t="shared" si="113"/>
        <v>5</v>
      </c>
      <c r="Q258" s="27">
        <v>23.75</v>
      </c>
      <c r="R258" s="27">
        <f t="shared" si="114"/>
        <v>9.473684210526315</v>
      </c>
      <c r="S258" s="27">
        <f t="shared" si="115"/>
        <v>23.640350877192979</v>
      </c>
      <c r="T258" s="27">
        <v>30</v>
      </c>
      <c r="U258" s="27">
        <v>5</v>
      </c>
      <c r="V258" s="27">
        <f t="shared" si="116"/>
        <v>35</v>
      </c>
      <c r="W258" s="27">
        <v>42</v>
      </c>
      <c r="X258" s="27">
        <f t="shared" si="117"/>
        <v>8.3333333333333339</v>
      </c>
      <c r="Y258" s="27">
        <f t="shared" si="118"/>
        <v>54.773684210526319</v>
      </c>
      <c r="Z258" s="5">
        <f t="shared" si="119"/>
        <v>37</v>
      </c>
      <c r="AA258" s="5">
        <v>63</v>
      </c>
      <c r="AB258" s="9">
        <f t="shared" si="120"/>
        <v>0.58730158730158732</v>
      </c>
      <c r="AC258" s="6"/>
    </row>
    <row r="259" spans="1:29">
      <c r="A259" s="8" t="s">
        <v>550</v>
      </c>
      <c r="B259" s="8" t="s">
        <v>551</v>
      </c>
      <c r="C259" s="5" t="s">
        <v>297</v>
      </c>
      <c r="D259" s="5" t="s">
        <v>539</v>
      </c>
      <c r="E259" s="27">
        <v>50</v>
      </c>
      <c r="F259" s="27">
        <v>5.5</v>
      </c>
      <c r="G259" s="27">
        <f t="shared" si="110"/>
        <v>55.5</v>
      </c>
      <c r="H259" s="27">
        <v>75</v>
      </c>
      <c r="I259" s="27">
        <f t="shared" si="111"/>
        <v>22.2</v>
      </c>
      <c r="J259" s="27">
        <v>85</v>
      </c>
      <c r="K259" s="27">
        <v>90</v>
      </c>
      <c r="L259" s="27">
        <f t="shared" si="112"/>
        <v>14.166666666666666</v>
      </c>
      <c r="M259" s="27">
        <v>2.5</v>
      </c>
      <c r="N259" s="27">
        <v>0</v>
      </c>
      <c r="O259" s="27">
        <v>8</v>
      </c>
      <c r="P259" s="27">
        <f t="shared" si="113"/>
        <v>10.5</v>
      </c>
      <c r="Q259" s="27">
        <v>23.75</v>
      </c>
      <c r="R259" s="27">
        <f t="shared" si="114"/>
        <v>19.894736842105264</v>
      </c>
      <c r="S259" s="27">
        <f t="shared" si="115"/>
        <v>34.061403508771932</v>
      </c>
      <c r="T259" s="27">
        <v>30</v>
      </c>
      <c r="U259" s="27">
        <v>0</v>
      </c>
      <c r="V259" s="27">
        <f t="shared" si="116"/>
        <v>30</v>
      </c>
      <c r="W259" s="27">
        <v>42</v>
      </c>
      <c r="X259" s="27">
        <f t="shared" si="117"/>
        <v>7.1428571428571432</v>
      </c>
      <c r="Y259" s="27">
        <f t="shared" si="118"/>
        <v>63.40426065162908</v>
      </c>
      <c r="Z259" s="5">
        <f t="shared" si="119"/>
        <v>21</v>
      </c>
      <c r="AA259" s="5">
        <v>63</v>
      </c>
      <c r="AB259" s="9">
        <f t="shared" si="120"/>
        <v>0.33333333333333331</v>
      </c>
      <c r="AC259" s="6"/>
    </row>
    <row r="260" spans="1:29">
      <c r="A260" s="8" t="s">
        <v>552</v>
      </c>
      <c r="B260" s="8" t="s">
        <v>553</v>
      </c>
      <c r="C260" s="5" t="s">
        <v>297</v>
      </c>
      <c r="D260" s="5" t="s">
        <v>539</v>
      </c>
      <c r="E260" s="27">
        <v>50</v>
      </c>
      <c r="F260" s="27">
        <v>7</v>
      </c>
      <c r="G260" s="27">
        <f t="shared" si="110"/>
        <v>57</v>
      </c>
      <c r="H260" s="27">
        <v>75</v>
      </c>
      <c r="I260" s="27">
        <f t="shared" si="111"/>
        <v>22.8</v>
      </c>
      <c r="J260" s="27">
        <v>85</v>
      </c>
      <c r="K260" s="27">
        <v>90</v>
      </c>
      <c r="L260" s="27">
        <f t="shared" si="112"/>
        <v>14.166666666666666</v>
      </c>
      <c r="M260" s="27">
        <v>2.5</v>
      </c>
      <c r="N260" s="27">
        <v>0</v>
      </c>
      <c r="O260" s="27">
        <v>8</v>
      </c>
      <c r="P260" s="27">
        <f t="shared" si="113"/>
        <v>10.5</v>
      </c>
      <c r="Q260" s="27">
        <v>23.75</v>
      </c>
      <c r="R260" s="27">
        <f t="shared" si="114"/>
        <v>19.894736842105264</v>
      </c>
      <c r="S260" s="27">
        <f t="shared" si="115"/>
        <v>34.061403508771932</v>
      </c>
      <c r="T260" s="27">
        <v>30</v>
      </c>
      <c r="U260" s="27">
        <v>2.5</v>
      </c>
      <c r="V260" s="27">
        <f t="shared" si="116"/>
        <v>32.5</v>
      </c>
      <c r="W260" s="27">
        <v>42</v>
      </c>
      <c r="X260" s="27">
        <f t="shared" si="117"/>
        <v>7.7380952380952381</v>
      </c>
      <c r="Y260" s="27">
        <f t="shared" si="118"/>
        <v>64.59949874686717</v>
      </c>
      <c r="Z260" s="5">
        <f t="shared" si="119"/>
        <v>20</v>
      </c>
      <c r="AA260" s="5">
        <v>63</v>
      </c>
      <c r="AB260" s="9">
        <f t="shared" si="120"/>
        <v>0.31746031746031744</v>
      </c>
      <c r="AC260" s="6"/>
    </row>
    <row r="261" spans="1:29">
      <c r="A261" s="8" t="s">
        <v>554</v>
      </c>
      <c r="B261" s="8" t="s">
        <v>555</v>
      </c>
      <c r="C261" s="5" t="s">
        <v>297</v>
      </c>
      <c r="D261" s="5" t="s">
        <v>539</v>
      </c>
      <c r="E261" s="27">
        <v>50</v>
      </c>
      <c r="F261" s="27">
        <v>17</v>
      </c>
      <c r="G261" s="27">
        <f t="shared" si="110"/>
        <v>67</v>
      </c>
      <c r="H261" s="27">
        <v>75</v>
      </c>
      <c r="I261" s="27">
        <f t="shared" si="111"/>
        <v>26.8</v>
      </c>
      <c r="J261" s="27">
        <v>90</v>
      </c>
      <c r="K261" s="27">
        <v>90</v>
      </c>
      <c r="L261" s="27">
        <f t="shared" si="112"/>
        <v>15</v>
      </c>
      <c r="M261" s="27">
        <v>2.5</v>
      </c>
      <c r="N261" s="27">
        <v>5</v>
      </c>
      <c r="O261" s="27">
        <v>5.5</v>
      </c>
      <c r="P261" s="27">
        <f t="shared" si="113"/>
        <v>13</v>
      </c>
      <c r="Q261" s="27">
        <v>23.75</v>
      </c>
      <c r="R261" s="27">
        <f t="shared" si="114"/>
        <v>24.631578947368421</v>
      </c>
      <c r="S261" s="27">
        <f t="shared" si="115"/>
        <v>39.631578947368425</v>
      </c>
      <c r="T261" s="27">
        <v>30</v>
      </c>
      <c r="U261" s="27">
        <v>11</v>
      </c>
      <c r="V261" s="27">
        <f t="shared" si="116"/>
        <v>41</v>
      </c>
      <c r="W261" s="27">
        <v>42</v>
      </c>
      <c r="X261" s="27">
        <f t="shared" si="117"/>
        <v>9.761904761904761</v>
      </c>
      <c r="Y261" s="27">
        <f t="shared" si="118"/>
        <v>76.193483709273181</v>
      </c>
      <c r="Z261" s="5">
        <f t="shared" si="119"/>
        <v>9</v>
      </c>
      <c r="AA261" s="5">
        <v>63</v>
      </c>
      <c r="AB261" s="9">
        <f t="shared" si="120"/>
        <v>0.14285714285714285</v>
      </c>
      <c r="AC261" s="6"/>
    </row>
    <row r="262" spans="1:29">
      <c r="A262" s="8" t="s">
        <v>556</v>
      </c>
      <c r="B262" s="8" t="s">
        <v>557</v>
      </c>
      <c r="C262" s="5" t="s">
        <v>297</v>
      </c>
      <c r="D262" s="5" t="s">
        <v>539</v>
      </c>
      <c r="E262" s="27">
        <v>50</v>
      </c>
      <c r="F262" s="27">
        <v>6.25</v>
      </c>
      <c r="G262" s="27">
        <f t="shared" si="110"/>
        <v>56.25</v>
      </c>
      <c r="H262" s="27">
        <v>75</v>
      </c>
      <c r="I262" s="27">
        <f t="shared" si="111"/>
        <v>22.5</v>
      </c>
      <c r="J262" s="27">
        <v>90</v>
      </c>
      <c r="K262" s="27">
        <v>90</v>
      </c>
      <c r="L262" s="27">
        <f t="shared" si="112"/>
        <v>15</v>
      </c>
      <c r="M262" s="27">
        <v>13.75</v>
      </c>
      <c r="N262" s="27">
        <v>0</v>
      </c>
      <c r="O262" s="27">
        <v>10</v>
      </c>
      <c r="P262" s="27">
        <f t="shared" si="113"/>
        <v>23.75</v>
      </c>
      <c r="Q262" s="27">
        <v>23.75</v>
      </c>
      <c r="R262" s="27">
        <f t="shared" si="114"/>
        <v>45</v>
      </c>
      <c r="S262" s="27">
        <f t="shared" si="115"/>
        <v>60</v>
      </c>
      <c r="T262" s="27">
        <v>30</v>
      </c>
      <c r="U262" s="27">
        <v>12</v>
      </c>
      <c r="V262" s="27">
        <f t="shared" si="116"/>
        <v>42</v>
      </c>
      <c r="W262" s="27">
        <v>42</v>
      </c>
      <c r="X262" s="27">
        <f t="shared" si="117"/>
        <v>10</v>
      </c>
      <c r="Y262" s="27">
        <f t="shared" si="118"/>
        <v>92.5</v>
      </c>
      <c r="Z262" s="5">
        <f t="shared" si="119"/>
        <v>1</v>
      </c>
      <c r="AA262" s="5">
        <v>63</v>
      </c>
      <c r="AB262" s="9">
        <f t="shared" si="120"/>
        <v>1.5873015873015872E-2</v>
      </c>
      <c r="AC262" s="6"/>
    </row>
    <row r="263" spans="1:29">
      <c r="A263" s="8" t="s">
        <v>558</v>
      </c>
      <c r="B263" s="8" t="s">
        <v>559</v>
      </c>
      <c r="C263" s="5" t="s">
        <v>297</v>
      </c>
      <c r="D263" s="5" t="s">
        <v>539</v>
      </c>
      <c r="E263" s="27">
        <v>50</v>
      </c>
      <c r="F263" s="27">
        <v>7</v>
      </c>
      <c r="G263" s="27">
        <f t="shared" si="110"/>
        <v>57</v>
      </c>
      <c r="H263" s="27">
        <v>75</v>
      </c>
      <c r="I263" s="27">
        <f t="shared" si="111"/>
        <v>22.8</v>
      </c>
      <c r="J263" s="27">
        <v>85</v>
      </c>
      <c r="K263" s="27">
        <v>90</v>
      </c>
      <c r="L263" s="27">
        <f t="shared" si="112"/>
        <v>14.166666666666666</v>
      </c>
      <c r="M263" s="27">
        <v>2.5</v>
      </c>
      <c r="N263" s="27">
        <v>5</v>
      </c>
      <c r="O263" s="27">
        <v>0</v>
      </c>
      <c r="P263" s="27">
        <f t="shared" si="113"/>
        <v>7.5</v>
      </c>
      <c r="Q263" s="27">
        <v>23.75</v>
      </c>
      <c r="R263" s="27">
        <f t="shared" si="114"/>
        <v>14.210526315789473</v>
      </c>
      <c r="S263" s="27">
        <f t="shared" si="115"/>
        <v>28.377192982456137</v>
      </c>
      <c r="T263" s="27">
        <v>30</v>
      </c>
      <c r="U263" s="27">
        <v>2</v>
      </c>
      <c r="V263" s="27">
        <f t="shared" si="116"/>
        <v>32</v>
      </c>
      <c r="W263" s="27">
        <v>42</v>
      </c>
      <c r="X263" s="27">
        <f t="shared" si="117"/>
        <v>7.6190476190476186</v>
      </c>
      <c r="Y263" s="27">
        <f t="shared" si="118"/>
        <v>58.796240601503754</v>
      </c>
      <c r="Z263" s="5">
        <f t="shared" si="119"/>
        <v>27</v>
      </c>
      <c r="AA263" s="5">
        <v>63</v>
      </c>
      <c r="AB263" s="9">
        <f t="shared" si="120"/>
        <v>0.42857142857142855</v>
      </c>
      <c r="AC263" s="6"/>
    </row>
    <row r="264" spans="1:29">
      <c r="A264" s="8" t="s">
        <v>560</v>
      </c>
      <c r="B264" s="8" t="s">
        <v>561</v>
      </c>
      <c r="C264" s="5" t="s">
        <v>297</v>
      </c>
      <c r="D264" s="5" t="s">
        <v>539</v>
      </c>
      <c r="E264" s="27">
        <v>50</v>
      </c>
      <c r="F264" s="27">
        <v>5.25</v>
      </c>
      <c r="G264" s="27">
        <f t="shared" si="110"/>
        <v>55.25</v>
      </c>
      <c r="H264" s="27">
        <v>75</v>
      </c>
      <c r="I264" s="27">
        <f t="shared" si="111"/>
        <v>22.1</v>
      </c>
      <c r="J264" s="27">
        <v>85</v>
      </c>
      <c r="K264" s="27">
        <v>90</v>
      </c>
      <c r="L264" s="27">
        <f t="shared" si="112"/>
        <v>14.166666666666666</v>
      </c>
      <c r="M264" s="27">
        <v>0</v>
      </c>
      <c r="N264" s="27">
        <v>0</v>
      </c>
      <c r="O264" s="27">
        <v>10</v>
      </c>
      <c r="P264" s="27">
        <f t="shared" si="113"/>
        <v>10</v>
      </c>
      <c r="Q264" s="27">
        <v>23.75</v>
      </c>
      <c r="R264" s="27">
        <f t="shared" si="114"/>
        <v>18.94736842105263</v>
      </c>
      <c r="S264" s="27">
        <f t="shared" si="115"/>
        <v>33.114035087719294</v>
      </c>
      <c r="T264" s="27">
        <v>30</v>
      </c>
      <c r="U264" s="27">
        <v>2.5</v>
      </c>
      <c r="V264" s="27">
        <f t="shared" si="116"/>
        <v>32.5</v>
      </c>
      <c r="W264" s="27">
        <v>42</v>
      </c>
      <c r="X264" s="27">
        <f t="shared" si="117"/>
        <v>7.7380952380952381</v>
      </c>
      <c r="Y264" s="27">
        <f t="shared" si="118"/>
        <v>62.952130325814537</v>
      </c>
      <c r="Z264" s="5">
        <f t="shared" si="119"/>
        <v>22</v>
      </c>
      <c r="AA264" s="5">
        <v>63</v>
      </c>
      <c r="AB264" s="9">
        <f t="shared" si="120"/>
        <v>0.34920634920634919</v>
      </c>
      <c r="AC264" s="6"/>
    </row>
    <row r="265" spans="1:29">
      <c r="A265" s="8" t="s">
        <v>562</v>
      </c>
      <c r="B265" s="8" t="s">
        <v>563</v>
      </c>
      <c r="C265" s="5" t="s">
        <v>297</v>
      </c>
      <c r="D265" s="5" t="s">
        <v>539</v>
      </c>
      <c r="E265" s="27">
        <v>50</v>
      </c>
      <c r="F265" s="27">
        <v>4.875</v>
      </c>
      <c r="G265" s="27">
        <f t="shared" si="110"/>
        <v>54.875</v>
      </c>
      <c r="H265" s="27">
        <v>75</v>
      </c>
      <c r="I265" s="27">
        <f t="shared" si="111"/>
        <v>21.95</v>
      </c>
      <c r="J265" s="27">
        <v>85</v>
      </c>
      <c r="K265" s="27">
        <v>90</v>
      </c>
      <c r="L265" s="27">
        <f t="shared" si="112"/>
        <v>14.166666666666666</v>
      </c>
      <c r="M265" s="27">
        <v>0</v>
      </c>
      <c r="N265" s="27">
        <v>0</v>
      </c>
      <c r="O265" s="27">
        <v>5</v>
      </c>
      <c r="P265" s="27">
        <f t="shared" si="113"/>
        <v>5</v>
      </c>
      <c r="Q265" s="27">
        <v>23.75</v>
      </c>
      <c r="R265" s="27">
        <f t="shared" si="114"/>
        <v>9.473684210526315</v>
      </c>
      <c r="S265" s="27">
        <f t="shared" si="115"/>
        <v>23.640350877192979</v>
      </c>
      <c r="T265" s="27">
        <v>30</v>
      </c>
      <c r="U265" s="27">
        <v>0.5</v>
      </c>
      <c r="V265" s="27">
        <f t="shared" si="116"/>
        <v>30.5</v>
      </c>
      <c r="W265" s="27">
        <v>42</v>
      </c>
      <c r="X265" s="27">
        <f t="shared" si="117"/>
        <v>7.2619047619047619</v>
      </c>
      <c r="Y265" s="27">
        <f t="shared" si="118"/>
        <v>52.852255639097734</v>
      </c>
      <c r="Z265" s="5">
        <f t="shared" si="119"/>
        <v>40</v>
      </c>
      <c r="AA265" s="5">
        <v>63</v>
      </c>
      <c r="AB265" s="9">
        <f t="shared" si="120"/>
        <v>0.63492063492063489</v>
      </c>
      <c r="AC265" s="6"/>
    </row>
    <row r="266" spans="1:29">
      <c r="A266" s="8" t="s">
        <v>564</v>
      </c>
      <c r="B266" s="8" t="s">
        <v>565</v>
      </c>
      <c r="C266" s="5" t="s">
        <v>297</v>
      </c>
      <c r="D266" s="5" t="s">
        <v>539</v>
      </c>
      <c r="E266" s="27">
        <v>50</v>
      </c>
      <c r="F266" s="27">
        <v>11.625</v>
      </c>
      <c r="G266" s="27">
        <f t="shared" si="110"/>
        <v>61.625</v>
      </c>
      <c r="H266" s="27">
        <v>75</v>
      </c>
      <c r="I266" s="27">
        <f t="shared" si="111"/>
        <v>24.65</v>
      </c>
      <c r="J266" s="27">
        <v>85</v>
      </c>
      <c r="K266" s="27">
        <v>90</v>
      </c>
      <c r="L266" s="27">
        <f t="shared" si="112"/>
        <v>14.166666666666666</v>
      </c>
      <c r="M266" s="27">
        <v>0</v>
      </c>
      <c r="N266" s="27">
        <v>0</v>
      </c>
      <c r="O266" s="27">
        <v>0</v>
      </c>
      <c r="P266" s="27">
        <f t="shared" si="113"/>
        <v>0</v>
      </c>
      <c r="Q266" s="27">
        <v>23.75</v>
      </c>
      <c r="R266" s="27">
        <f t="shared" si="114"/>
        <v>0</v>
      </c>
      <c r="S266" s="27">
        <f t="shared" si="115"/>
        <v>14.166666666666666</v>
      </c>
      <c r="T266" s="27">
        <v>30</v>
      </c>
      <c r="U266" s="27">
        <v>0.5</v>
      </c>
      <c r="V266" s="27">
        <f t="shared" si="116"/>
        <v>30.5</v>
      </c>
      <c r="W266" s="27">
        <v>42</v>
      </c>
      <c r="X266" s="27">
        <f t="shared" si="117"/>
        <v>7.2619047619047619</v>
      </c>
      <c r="Y266" s="27">
        <f t="shared" si="118"/>
        <v>46.078571428571422</v>
      </c>
      <c r="Z266" s="5">
        <f t="shared" si="119"/>
        <v>56</v>
      </c>
      <c r="AA266" s="5">
        <v>63</v>
      </c>
      <c r="AB266" s="9">
        <f t="shared" si="120"/>
        <v>0.88888888888888884</v>
      </c>
      <c r="AC266" s="6"/>
    </row>
    <row r="267" spans="1:29">
      <c r="A267" s="8" t="s">
        <v>566</v>
      </c>
      <c r="B267" s="8" t="s">
        <v>567</v>
      </c>
      <c r="C267" s="5" t="s">
        <v>297</v>
      </c>
      <c r="D267" s="5" t="s">
        <v>539</v>
      </c>
      <c r="E267" s="27">
        <v>50</v>
      </c>
      <c r="F267" s="27">
        <v>4</v>
      </c>
      <c r="G267" s="27">
        <f t="shared" si="110"/>
        <v>54</v>
      </c>
      <c r="H267" s="27">
        <v>75</v>
      </c>
      <c r="I267" s="27">
        <f t="shared" si="111"/>
        <v>21.599999999999998</v>
      </c>
      <c r="J267" s="27">
        <v>85</v>
      </c>
      <c r="K267" s="27">
        <v>90</v>
      </c>
      <c r="L267" s="27">
        <f t="shared" si="112"/>
        <v>14.166666666666666</v>
      </c>
      <c r="M267" s="27">
        <v>2.5</v>
      </c>
      <c r="N267" s="27">
        <v>0</v>
      </c>
      <c r="O267" s="27">
        <v>0</v>
      </c>
      <c r="P267" s="27">
        <f t="shared" si="113"/>
        <v>2.5</v>
      </c>
      <c r="Q267" s="27">
        <v>23.75</v>
      </c>
      <c r="R267" s="27">
        <f t="shared" si="114"/>
        <v>4.7368421052631575</v>
      </c>
      <c r="S267" s="27">
        <f t="shared" si="115"/>
        <v>18.903508771929822</v>
      </c>
      <c r="T267" s="27">
        <v>30</v>
      </c>
      <c r="U267" s="27">
        <v>2</v>
      </c>
      <c r="V267" s="27">
        <f t="shared" si="116"/>
        <v>32</v>
      </c>
      <c r="W267" s="27">
        <v>42</v>
      </c>
      <c r="X267" s="27">
        <f t="shared" si="117"/>
        <v>7.6190476190476186</v>
      </c>
      <c r="Y267" s="27">
        <f t="shared" si="118"/>
        <v>48.122556390977437</v>
      </c>
      <c r="Z267" s="5">
        <f t="shared" si="119"/>
        <v>50</v>
      </c>
      <c r="AA267" s="5">
        <v>63</v>
      </c>
      <c r="AB267" s="9">
        <f t="shared" si="120"/>
        <v>0.79365079365079361</v>
      </c>
      <c r="AC267" s="6"/>
    </row>
    <row r="268" spans="1:29">
      <c r="A268" s="8" t="s">
        <v>568</v>
      </c>
      <c r="B268" s="8" t="s">
        <v>569</v>
      </c>
      <c r="C268" s="5" t="s">
        <v>297</v>
      </c>
      <c r="D268" s="5" t="s">
        <v>539</v>
      </c>
      <c r="E268" s="27">
        <v>50</v>
      </c>
      <c r="F268" s="27">
        <v>4</v>
      </c>
      <c r="G268" s="27">
        <f t="shared" si="110"/>
        <v>54</v>
      </c>
      <c r="H268" s="27">
        <v>75</v>
      </c>
      <c r="I268" s="27">
        <f t="shared" si="111"/>
        <v>21.599999999999998</v>
      </c>
      <c r="J268" s="27">
        <v>85</v>
      </c>
      <c r="K268" s="27">
        <v>90</v>
      </c>
      <c r="L268" s="27">
        <f t="shared" si="112"/>
        <v>14.166666666666666</v>
      </c>
      <c r="M268" s="27">
        <v>6.5</v>
      </c>
      <c r="N268" s="27">
        <v>5</v>
      </c>
      <c r="O268" s="27">
        <v>0</v>
      </c>
      <c r="P268" s="27">
        <f t="shared" si="113"/>
        <v>11.5</v>
      </c>
      <c r="Q268" s="27">
        <v>23.75</v>
      </c>
      <c r="R268" s="27">
        <f t="shared" si="114"/>
        <v>21.789473684210527</v>
      </c>
      <c r="S268" s="27">
        <f t="shared" si="115"/>
        <v>35.956140350877192</v>
      </c>
      <c r="T268" s="27">
        <v>30</v>
      </c>
      <c r="U268" s="27">
        <v>11.5</v>
      </c>
      <c r="V268" s="27">
        <f t="shared" si="116"/>
        <v>41.5</v>
      </c>
      <c r="W268" s="27">
        <v>42</v>
      </c>
      <c r="X268" s="27">
        <f t="shared" si="117"/>
        <v>9.8809523809523814</v>
      </c>
      <c r="Y268" s="27">
        <f t="shared" si="118"/>
        <v>67.437092731829566</v>
      </c>
      <c r="Z268" s="5">
        <f t="shared" si="119"/>
        <v>18</v>
      </c>
      <c r="AA268" s="5">
        <v>63</v>
      </c>
      <c r="AB268" s="9">
        <f t="shared" si="120"/>
        <v>0.2857142857142857</v>
      </c>
      <c r="AC268" s="6"/>
    </row>
    <row r="269" spans="1:29">
      <c r="A269" s="8" t="s">
        <v>570</v>
      </c>
      <c r="B269" s="8" t="s">
        <v>571</v>
      </c>
      <c r="C269" s="5" t="s">
        <v>297</v>
      </c>
      <c r="D269" s="5" t="s">
        <v>539</v>
      </c>
      <c r="E269" s="27">
        <v>50</v>
      </c>
      <c r="F269" s="27">
        <v>4</v>
      </c>
      <c r="G269" s="27">
        <f t="shared" si="110"/>
        <v>54</v>
      </c>
      <c r="H269" s="27">
        <v>75</v>
      </c>
      <c r="I269" s="27">
        <f t="shared" si="111"/>
        <v>21.599999999999998</v>
      </c>
      <c r="J269" s="27">
        <v>85</v>
      </c>
      <c r="K269" s="27">
        <v>90</v>
      </c>
      <c r="L269" s="27">
        <f t="shared" si="112"/>
        <v>14.166666666666666</v>
      </c>
      <c r="M269" s="27">
        <v>3.75</v>
      </c>
      <c r="N269" s="27">
        <v>0</v>
      </c>
      <c r="O269" s="27">
        <v>0</v>
      </c>
      <c r="P269" s="27">
        <f t="shared" si="113"/>
        <v>3.75</v>
      </c>
      <c r="Q269" s="27">
        <v>23.75</v>
      </c>
      <c r="R269" s="27">
        <f t="shared" si="114"/>
        <v>7.1052631578947363</v>
      </c>
      <c r="S269" s="27">
        <f t="shared" si="115"/>
        <v>21.271929824561404</v>
      </c>
      <c r="T269" s="27">
        <v>30</v>
      </c>
      <c r="U269" s="27">
        <v>0.5</v>
      </c>
      <c r="V269" s="27">
        <f t="shared" si="116"/>
        <v>30.5</v>
      </c>
      <c r="W269" s="27">
        <v>42</v>
      </c>
      <c r="X269" s="27">
        <f t="shared" si="117"/>
        <v>7.2619047619047619</v>
      </c>
      <c r="Y269" s="27">
        <f t="shared" si="118"/>
        <v>50.133834586466165</v>
      </c>
      <c r="Z269" s="5">
        <f t="shared" si="119"/>
        <v>44</v>
      </c>
      <c r="AA269" s="5">
        <v>63</v>
      </c>
      <c r="AB269" s="9">
        <f t="shared" si="120"/>
        <v>0.69841269841269837</v>
      </c>
      <c r="AC269" s="6"/>
    </row>
    <row r="270" spans="1:29">
      <c r="A270" s="8" t="s">
        <v>572</v>
      </c>
      <c r="B270" s="8" t="s">
        <v>573</v>
      </c>
      <c r="C270" s="5" t="s">
        <v>297</v>
      </c>
      <c r="D270" s="5" t="s">
        <v>539</v>
      </c>
      <c r="E270" s="27">
        <v>50</v>
      </c>
      <c r="F270" s="27">
        <v>6.875</v>
      </c>
      <c r="G270" s="27">
        <f t="shared" si="110"/>
        <v>56.875</v>
      </c>
      <c r="H270" s="27">
        <v>75</v>
      </c>
      <c r="I270" s="27">
        <f t="shared" si="111"/>
        <v>22.75</v>
      </c>
      <c r="J270" s="27">
        <v>90</v>
      </c>
      <c r="K270" s="27">
        <v>90</v>
      </c>
      <c r="L270" s="27">
        <f t="shared" si="112"/>
        <v>15</v>
      </c>
      <c r="M270" s="27">
        <v>6.25</v>
      </c>
      <c r="N270" s="27">
        <v>0</v>
      </c>
      <c r="O270" s="27">
        <v>0.5</v>
      </c>
      <c r="P270" s="27">
        <f t="shared" si="113"/>
        <v>6.75</v>
      </c>
      <c r="Q270" s="27">
        <v>23.75</v>
      </c>
      <c r="R270" s="27">
        <f t="shared" si="114"/>
        <v>12.789473684210526</v>
      </c>
      <c r="S270" s="27">
        <f t="shared" si="115"/>
        <v>27.789473684210527</v>
      </c>
      <c r="T270" s="27">
        <v>30</v>
      </c>
      <c r="U270" s="27">
        <v>7</v>
      </c>
      <c r="V270" s="27">
        <f t="shared" si="116"/>
        <v>37</v>
      </c>
      <c r="W270" s="27">
        <v>42</v>
      </c>
      <c r="X270" s="27">
        <f t="shared" si="117"/>
        <v>8.8095238095238102</v>
      </c>
      <c r="Y270" s="27">
        <f t="shared" si="118"/>
        <v>59.348997493734338</v>
      </c>
      <c r="Z270" s="5">
        <f t="shared" si="119"/>
        <v>26</v>
      </c>
      <c r="AA270" s="5">
        <v>63</v>
      </c>
      <c r="AB270" s="9">
        <f t="shared" si="120"/>
        <v>0.41269841269841268</v>
      </c>
      <c r="AC270" s="6"/>
    </row>
    <row r="271" spans="1:29">
      <c r="A271" s="8" t="s">
        <v>574</v>
      </c>
      <c r="B271" s="8" t="s">
        <v>575</v>
      </c>
      <c r="C271" s="5" t="s">
        <v>297</v>
      </c>
      <c r="D271" s="5" t="s">
        <v>539</v>
      </c>
      <c r="E271" s="27">
        <v>50</v>
      </c>
      <c r="F271" s="27">
        <v>16</v>
      </c>
      <c r="G271" s="27">
        <f t="shared" si="110"/>
        <v>66</v>
      </c>
      <c r="H271" s="27">
        <v>75</v>
      </c>
      <c r="I271" s="27">
        <f t="shared" si="111"/>
        <v>26.4</v>
      </c>
      <c r="J271" s="27">
        <v>85</v>
      </c>
      <c r="K271" s="27">
        <v>90</v>
      </c>
      <c r="L271" s="27">
        <f t="shared" si="112"/>
        <v>14.166666666666666</v>
      </c>
      <c r="M271" s="27">
        <v>3.75</v>
      </c>
      <c r="N271" s="27">
        <v>5</v>
      </c>
      <c r="O271" s="27">
        <v>5.5</v>
      </c>
      <c r="P271" s="27">
        <f t="shared" si="113"/>
        <v>14.25</v>
      </c>
      <c r="Q271" s="27">
        <v>23.75</v>
      </c>
      <c r="R271" s="27">
        <f t="shared" si="114"/>
        <v>27</v>
      </c>
      <c r="S271" s="27">
        <f t="shared" si="115"/>
        <v>41.166666666666664</v>
      </c>
      <c r="T271" s="27">
        <v>30</v>
      </c>
      <c r="U271" s="27">
        <v>6.5</v>
      </c>
      <c r="V271" s="27">
        <f t="shared" si="116"/>
        <v>36.5</v>
      </c>
      <c r="W271" s="27">
        <v>42</v>
      </c>
      <c r="X271" s="27">
        <f t="shared" si="117"/>
        <v>8.6904761904761898</v>
      </c>
      <c r="Y271" s="27">
        <f t="shared" si="118"/>
        <v>76.257142857142853</v>
      </c>
      <c r="Z271" s="5">
        <f t="shared" si="119"/>
        <v>8</v>
      </c>
      <c r="AA271" s="5">
        <v>63</v>
      </c>
      <c r="AB271" s="9">
        <f t="shared" si="120"/>
        <v>0.12698412698412698</v>
      </c>
      <c r="AC271" s="6"/>
    </row>
    <row r="272" spans="1:29">
      <c r="A272" s="8" t="s">
        <v>576</v>
      </c>
      <c r="B272" s="8" t="s">
        <v>577</v>
      </c>
      <c r="C272" s="5" t="s">
        <v>297</v>
      </c>
      <c r="D272" s="5" t="s">
        <v>539</v>
      </c>
      <c r="E272" s="27">
        <v>50</v>
      </c>
      <c r="F272" s="27">
        <v>20</v>
      </c>
      <c r="G272" s="27">
        <f t="shared" si="110"/>
        <v>70</v>
      </c>
      <c r="H272" s="27">
        <v>75</v>
      </c>
      <c r="I272" s="27">
        <f t="shared" si="111"/>
        <v>28</v>
      </c>
      <c r="J272" s="27">
        <v>90</v>
      </c>
      <c r="K272" s="27">
        <v>90</v>
      </c>
      <c r="L272" s="27">
        <f t="shared" si="112"/>
        <v>15</v>
      </c>
      <c r="M272" s="27">
        <v>3.75</v>
      </c>
      <c r="N272" s="27">
        <v>0</v>
      </c>
      <c r="O272" s="27">
        <v>7.5</v>
      </c>
      <c r="P272" s="27">
        <f t="shared" si="113"/>
        <v>11.25</v>
      </c>
      <c r="Q272" s="27">
        <v>23.75</v>
      </c>
      <c r="R272" s="27">
        <f t="shared" si="114"/>
        <v>21.315789473684209</v>
      </c>
      <c r="S272" s="27">
        <f t="shared" si="115"/>
        <v>36.315789473684205</v>
      </c>
      <c r="T272" s="27">
        <v>30</v>
      </c>
      <c r="U272" s="27">
        <v>8.5</v>
      </c>
      <c r="V272" s="27">
        <f t="shared" si="116"/>
        <v>38.5</v>
      </c>
      <c r="W272" s="27">
        <v>42</v>
      </c>
      <c r="X272" s="27">
        <f t="shared" si="117"/>
        <v>9.1666666666666661</v>
      </c>
      <c r="Y272" s="27">
        <f t="shared" si="118"/>
        <v>73.482456140350877</v>
      </c>
      <c r="Z272" s="5">
        <f t="shared" si="119"/>
        <v>13</v>
      </c>
      <c r="AA272" s="5">
        <v>63</v>
      </c>
      <c r="AB272" s="9">
        <f t="shared" si="120"/>
        <v>0.20634920634920634</v>
      </c>
      <c r="AC272" s="6"/>
    </row>
    <row r="273" spans="1:29">
      <c r="A273" s="8" t="s">
        <v>578</v>
      </c>
      <c r="B273" s="8" t="s">
        <v>579</v>
      </c>
      <c r="C273" s="5" t="s">
        <v>297</v>
      </c>
      <c r="D273" s="5" t="s">
        <v>539</v>
      </c>
      <c r="E273" s="27">
        <v>50</v>
      </c>
      <c r="F273" s="27">
        <v>6.875</v>
      </c>
      <c r="G273" s="27">
        <f t="shared" si="110"/>
        <v>56.875</v>
      </c>
      <c r="H273" s="27">
        <v>75</v>
      </c>
      <c r="I273" s="27">
        <f t="shared" si="111"/>
        <v>22.75</v>
      </c>
      <c r="J273" s="27">
        <v>85</v>
      </c>
      <c r="K273" s="27">
        <v>90</v>
      </c>
      <c r="L273" s="27">
        <f t="shared" si="112"/>
        <v>14.166666666666666</v>
      </c>
      <c r="M273" s="27">
        <v>0.625</v>
      </c>
      <c r="N273" s="27">
        <v>0</v>
      </c>
      <c r="O273" s="27">
        <v>0</v>
      </c>
      <c r="P273" s="27">
        <f t="shared" si="113"/>
        <v>0.625</v>
      </c>
      <c r="Q273" s="27">
        <v>23.75</v>
      </c>
      <c r="R273" s="27">
        <f t="shared" si="114"/>
        <v>1.1842105263157894</v>
      </c>
      <c r="S273" s="27">
        <f t="shared" si="115"/>
        <v>15.350877192982455</v>
      </c>
      <c r="T273" s="27">
        <v>30</v>
      </c>
      <c r="U273" s="27">
        <v>0</v>
      </c>
      <c r="V273" s="27">
        <f t="shared" si="116"/>
        <v>30</v>
      </c>
      <c r="W273" s="27">
        <v>42</v>
      </c>
      <c r="X273" s="27">
        <f t="shared" si="117"/>
        <v>7.1428571428571432</v>
      </c>
      <c r="Y273" s="27">
        <f t="shared" si="118"/>
        <v>45.243734335839598</v>
      </c>
      <c r="Z273" s="5">
        <f t="shared" si="119"/>
        <v>59</v>
      </c>
      <c r="AA273" s="5">
        <v>63</v>
      </c>
      <c r="AB273" s="9">
        <f t="shared" si="120"/>
        <v>0.93650793650793651</v>
      </c>
      <c r="AC273" s="6"/>
    </row>
    <row r="274" spans="1:29">
      <c r="A274" s="8" t="s">
        <v>580</v>
      </c>
      <c r="B274" s="8" t="s">
        <v>581</v>
      </c>
      <c r="C274" s="5" t="s">
        <v>297</v>
      </c>
      <c r="D274" s="5" t="s">
        <v>539</v>
      </c>
      <c r="E274" s="27">
        <v>50</v>
      </c>
      <c r="F274" s="27">
        <v>7.5</v>
      </c>
      <c r="G274" s="27">
        <f t="shared" si="110"/>
        <v>57.5</v>
      </c>
      <c r="H274" s="27">
        <v>75</v>
      </c>
      <c r="I274" s="27">
        <f t="shared" si="111"/>
        <v>23</v>
      </c>
      <c r="J274" s="27">
        <v>90</v>
      </c>
      <c r="K274" s="27">
        <v>90</v>
      </c>
      <c r="L274" s="27">
        <f t="shared" si="112"/>
        <v>15</v>
      </c>
      <c r="M274" s="27">
        <v>1.875</v>
      </c>
      <c r="N274" s="27">
        <v>0</v>
      </c>
      <c r="O274" s="27">
        <v>0</v>
      </c>
      <c r="P274" s="27">
        <f t="shared" si="113"/>
        <v>1.875</v>
      </c>
      <c r="Q274" s="27">
        <v>23.75</v>
      </c>
      <c r="R274" s="27">
        <f t="shared" si="114"/>
        <v>3.5526315789473681</v>
      </c>
      <c r="S274" s="27">
        <f t="shared" si="115"/>
        <v>18.55263157894737</v>
      </c>
      <c r="T274" s="27">
        <v>30</v>
      </c>
      <c r="U274" s="27">
        <v>1</v>
      </c>
      <c r="V274" s="27">
        <f t="shared" si="116"/>
        <v>31</v>
      </c>
      <c r="W274" s="27">
        <v>42</v>
      </c>
      <c r="X274" s="27">
        <f t="shared" si="117"/>
        <v>7.3809523809523814</v>
      </c>
      <c r="Y274" s="27">
        <f t="shared" si="118"/>
        <v>48.93358395989975</v>
      </c>
      <c r="Z274" s="5">
        <f t="shared" si="119"/>
        <v>48</v>
      </c>
      <c r="AA274" s="5">
        <v>63</v>
      </c>
      <c r="AB274" s="9">
        <f t="shared" si="120"/>
        <v>0.76190476190476186</v>
      </c>
      <c r="AC274" s="6"/>
    </row>
    <row r="275" spans="1:29">
      <c r="A275" s="8" t="s">
        <v>582</v>
      </c>
      <c r="B275" s="8" t="s">
        <v>583</v>
      </c>
      <c r="C275" s="5" t="s">
        <v>297</v>
      </c>
      <c r="D275" s="5" t="s">
        <v>539</v>
      </c>
      <c r="E275" s="27">
        <v>50</v>
      </c>
      <c r="F275" s="27">
        <v>7</v>
      </c>
      <c r="G275" s="27">
        <f t="shared" si="110"/>
        <v>57</v>
      </c>
      <c r="H275" s="27">
        <v>75</v>
      </c>
      <c r="I275" s="27">
        <f t="shared" si="111"/>
        <v>22.8</v>
      </c>
      <c r="J275" s="27">
        <v>90</v>
      </c>
      <c r="K275" s="27">
        <v>90</v>
      </c>
      <c r="L275" s="27">
        <f t="shared" si="112"/>
        <v>15</v>
      </c>
      <c r="M275" s="27">
        <v>1.875</v>
      </c>
      <c r="N275" s="27">
        <v>0</v>
      </c>
      <c r="O275" s="27">
        <v>0</v>
      </c>
      <c r="P275" s="27">
        <f t="shared" si="113"/>
        <v>1.875</v>
      </c>
      <c r="Q275" s="27">
        <v>23.75</v>
      </c>
      <c r="R275" s="27">
        <f t="shared" si="114"/>
        <v>3.5526315789473681</v>
      </c>
      <c r="S275" s="27">
        <f t="shared" si="115"/>
        <v>18.55263157894737</v>
      </c>
      <c r="T275" s="27">
        <v>30</v>
      </c>
      <c r="U275" s="27">
        <v>0.5</v>
      </c>
      <c r="V275" s="27">
        <f t="shared" si="116"/>
        <v>30.5</v>
      </c>
      <c r="W275" s="27">
        <v>42</v>
      </c>
      <c r="X275" s="27">
        <f t="shared" si="117"/>
        <v>7.2619047619047619</v>
      </c>
      <c r="Y275" s="27">
        <f t="shared" si="118"/>
        <v>48.614536340852126</v>
      </c>
      <c r="Z275" s="5">
        <f t="shared" si="119"/>
        <v>49</v>
      </c>
      <c r="AA275" s="5">
        <v>63</v>
      </c>
      <c r="AB275" s="9">
        <f t="shared" si="120"/>
        <v>0.77777777777777779</v>
      </c>
      <c r="AC275" s="6"/>
    </row>
    <row r="276" spans="1:29">
      <c r="A276" s="8" t="s">
        <v>584</v>
      </c>
      <c r="B276" s="8" t="s">
        <v>585</v>
      </c>
      <c r="C276" s="5" t="s">
        <v>297</v>
      </c>
      <c r="D276" s="5" t="s">
        <v>539</v>
      </c>
      <c r="E276" s="27">
        <v>50</v>
      </c>
      <c r="F276" s="27">
        <v>13</v>
      </c>
      <c r="G276" s="27">
        <f t="shared" si="110"/>
        <v>63</v>
      </c>
      <c r="H276" s="27">
        <v>75</v>
      </c>
      <c r="I276" s="27">
        <f t="shared" si="111"/>
        <v>25.2</v>
      </c>
      <c r="J276" s="27">
        <v>90</v>
      </c>
      <c r="K276" s="27">
        <v>90</v>
      </c>
      <c r="L276" s="27">
        <f t="shared" si="112"/>
        <v>15</v>
      </c>
      <c r="M276" s="27">
        <v>2.5</v>
      </c>
      <c r="N276" s="27">
        <v>5</v>
      </c>
      <c r="O276" s="27">
        <v>10</v>
      </c>
      <c r="P276" s="27">
        <f t="shared" si="113"/>
        <v>17.5</v>
      </c>
      <c r="Q276" s="27">
        <v>23.75</v>
      </c>
      <c r="R276" s="27">
        <f t="shared" si="114"/>
        <v>33.157894736842103</v>
      </c>
      <c r="S276" s="27">
        <f t="shared" si="115"/>
        <v>48.157894736842103</v>
      </c>
      <c r="T276" s="27">
        <v>30</v>
      </c>
      <c r="U276" s="27">
        <v>3</v>
      </c>
      <c r="V276" s="27">
        <f t="shared" si="116"/>
        <v>33</v>
      </c>
      <c r="W276" s="27">
        <v>42</v>
      </c>
      <c r="X276" s="27">
        <f t="shared" si="117"/>
        <v>7.8571428571428568</v>
      </c>
      <c r="Y276" s="27">
        <f t="shared" si="118"/>
        <v>81.21503759398496</v>
      </c>
      <c r="Z276" s="5">
        <f t="shared" si="119"/>
        <v>4</v>
      </c>
      <c r="AA276" s="5">
        <v>63</v>
      </c>
      <c r="AB276" s="9">
        <f t="shared" si="120"/>
        <v>6.3492063492063489E-2</v>
      </c>
      <c r="AC276" s="6"/>
    </row>
    <row r="277" spans="1:29">
      <c r="A277" s="8" t="s">
        <v>586</v>
      </c>
      <c r="B277" s="8" t="s">
        <v>587</v>
      </c>
      <c r="C277" s="5" t="s">
        <v>297</v>
      </c>
      <c r="D277" s="5" t="s">
        <v>539</v>
      </c>
      <c r="E277" s="27">
        <v>50</v>
      </c>
      <c r="F277" s="27">
        <v>6.1875</v>
      </c>
      <c r="G277" s="27">
        <f t="shared" si="110"/>
        <v>56.1875</v>
      </c>
      <c r="H277" s="27">
        <v>75</v>
      </c>
      <c r="I277" s="27">
        <f t="shared" si="111"/>
        <v>22.474999999999998</v>
      </c>
      <c r="J277" s="27">
        <v>85</v>
      </c>
      <c r="K277" s="27">
        <v>90</v>
      </c>
      <c r="L277" s="27">
        <f t="shared" si="112"/>
        <v>14.166666666666666</v>
      </c>
      <c r="M277" s="27">
        <v>1.25</v>
      </c>
      <c r="N277" s="27">
        <v>0</v>
      </c>
      <c r="O277" s="27">
        <v>5</v>
      </c>
      <c r="P277" s="27">
        <f t="shared" si="113"/>
        <v>6.25</v>
      </c>
      <c r="Q277" s="27">
        <v>23.75</v>
      </c>
      <c r="R277" s="27">
        <f t="shared" si="114"/>
        <v>11.842105263157894</v>
      </c>
      <c r="S277" s="27">
        <f t="shared" si="115"/>
        <v>26.008771929824562</v>
      </c>
      <c r="T277" s="27">
        <v>30</v>
      </c>
      <c r="U277" s="27">
        <v>0.5</v>
      </c>
      <c r="V277" s="27">
        <f t="shared" si="116"/>
        <v>30.5</v>
      </c>
      <c r="W277" s="27">
        <v>42</v>
      </c>
      <c r="X277" s="27">
        <f t="shared" si="117"/>
        <v>7.2619047619047619</v>
      </c>
      <c r="Y277" s="27">
        <f t="shared" si="118"/>
        <v>55.745676691729315</v>
      </c>
      <c r="Z277" s="5">
        <f t="shared" si="119"/>
        <v>33</v>
      </c>
      <c r="AA277" s="5">
        <v>63</v>
      </c>
      <c r="AB277" s="9">
        <f t="shared" si="120"/>
        <v>0.52380952380952384</v>
      </c>
      <c r="AC277" s="6"/>
    </row>
    <row r="278" spans="1:29">
      <c r="A278" s="8" t="s">
        <v>588</v>
      </c>
      <c r="B278" s="8" t="s">
        <v>589</v>
      </c>
      <c r="C278" s="5" t="s">
        <v>297</v>
      </c>
      <c r="D278" s="5" t="s">
        <v>539</v>
      </c>
      <c r="E278" s="27">
        <v>50</v>
      </c>
      <c r="F278" s="27">
        <v>-13</v>
      </c>
      <c r="G278" s="27">
        <f t="shared" si="110"/>
        <v>37</v>
      </c>
      <c r="H278" s="27">
        <v>75</v>
      </c>
      <c r="I278" s="27">
        <f t="shared" si="111"/>
        <v>14.8</v>
      </c>
      <c r="J278" s="27">
        <v>90</v>
      </c>
      <c r="K278" s="27">
        <v>90</v>
      </c>
      <c r="L278" s="27">
        <f t="shared" si="112"/>
        <v>15</v>
      </c>
      <c r="M278" s="27">
        <v>20</v>
      </c>
      <c r="N278" s="27">
        <v>0</v>
      </c>
      <c r="O278" s="27">
        <v>0</v>
      </c>
      <c r="P278" s="27">
        <f t="shared" si="113"/>
        <v>20</v>
      </c>
      <c r="Q278" s="27">
        <v>23.75</v>
      </c>
      <c r="R278" s="27">
        <f t="shared" si="114"/>
        <v>37.89473684210526</v>
      </c>
      <c r="S278" s="27">
        <f t="shared" si="115"/>
        <v>52.89473684210526</v>
      </c>
      <c r="T278" s="27">
        <v>30</v>
      </c>
      <c r="U278" s="27">
        <v>9.5</v>
      </c>
      <c r="V278" s="27">
        <f t="shared" si="116"/>
        <v>39.5</v>
      </c>
      <c r="W278" s="27">
        <v>42</v>
      </c>
      <c r="X278" s="27">
        <f t="shared" si="117"/>
        <v>9.4047619047619051</v>
      </c>
      <c r="Y278" s="27">
        <f t="shared" si="118"/>
        <v>77.09949874686717</v>
      </c>
      <c r="Z278" s="5">
        <f t="shared" si="119"/>
        <v>7</v>
      </c>
      <c r="AA278" s="5">
        <v>63</v>
      </c>
      <c r="AB278" s="9">
        <f t="shared" si="120"/>
        <v>0.1111111111111111</v>
      </c>
      <c r="AC278" s="6"/>
    </row>
    <row r="279" spans="1:29">
      <c r="A279" s="8" t="s">
        <v>590</v>
      </c>
      <c r="B279" s="8" t="s">
        <v>591</v>
      </c>
      <c r="C279" s="5" t="s">
        <v>297</v>
      </c>
      <c r="D279" s="5" t="s">
        <v>539</v>
      </c>
      <c r="E279" s="27">
        <v>50</v>
      </c>
      <c r="F279" s="27">
        <v>11</v>
      </c>
      <c r="G279" s="27">
        <f t="shared" si="110"/>
        <v>61</v>
      </c>
      <c r="H279" s="27">
        <v>75</v>
      </c>
      <c r="I279" s="27">
        <f t="shared" si="111"/>
        <v>24.400000000000002</v>
      </c>
      <c r="J279" s="27">
        <v>90</v>
      </c>
      <c r="K279" s="27">
        <v>90</v>
      </c>
      <c r="L279" s="27">
        <f t="shared" si="112"/>
        <v>15</v>
      </c>
      <c r="M279" s="27">
        <v>3.125</v>
      </c>
      <c r="N279" s="27">
        <v>0</v>
      </c>
      <c r="O279" s="27">
        <v>5</v>
      </c>
      <c r="P279" s="27">
        <f t="shared" si="113"/>
        <v>8.125</v>
      </c>
      <c r="Q279" s="27">
        <v>23.75</v>
      </c>
      <c r="R279" s="27">
        <f t="shared" si="114"/>
        <v>15.394736842105264</v>
      </c>
      <c r="S279" s="27">
        <f t="shared" si="115"/>
        <v>30.394736842105264</v>
      </c>
      <c r="T279" s="27">
        <v>30</v>
      </c>
      <c r="U279" s="27">
        <v>2.5</v>
      </c>
      <c r="V279" s="27">
        <f t="shared" si="116"/>
        <v>32.5</v>
      </c>
      <c r="W279" s="27">
        <v>42</v>
      </c>
      <c r="X279" s="27">
        <f t="shared" si="117"/>
        <v>7.7380952380952381</v>
      </c>
      <c r="Y279" s="27">
        <f t="shared" si="118"/>
        <v>62.532832080200507</v>
      </c>
      <c r="Z279" s="5">
        <f t="shared" si="119"/>
        <v>23</v>
      </c>
      <c r="AA279" s="5">
        <v>63</v>
      </c>
      <c r="AB279" s="9">
        <f t="shared" si="120"/>
        <v>0.36507936507936506</v>
      </c>
      <c r="AC279" s="6"/>
    </row>
    <row r="280" spans="1:29">
      <c r="A280" s="8" t="s">
        <v>592</v>
      </c>
      <c r="B280" s="8" t="s">
        <v>593</v>
      </c>
      <c r="C280" s="5" t="s">
        <v>297</v>
      </c>
      <c r="D280" s="5" t="s">
        <v>539</v>
      </c>
      <c r="E280" s="27">
        <v>50</v>
      </c>
      <c r="F280" s="27">
        <v>3</v>
      </c>
      <c r="G280" s="27">
        <f t="shared" si="110"/>
        <v>53</v>
      </c>
      <c r="H280" s="27">
        <v>75</v>
      </c>
      <c r="I280" s="27">
        <f t="shared" si="111"/>
        <v>21.2</v>
      </c>
      <c r="J280" s="27">
        <v>85</v>
      </c>
      <c r="K280" s="27">
        <v>90</v>
      </c>
      <c r="L280" s="27">
        <f t="shared" si="112"/>
        <v>14.166666666666666</v>
      </c>
      <c r="M280" s="27">
        <v>1.25</v>
      </c>
      <c r="N280" s="27">
        <v>0</v>
      </c>
      <c r="O280" s="27">
        <v>0</v>
      </c>
      <c r="P280" s="27">
        <f t="shared" si="113"/>
        <v>1.25</v>
      </c>
      <c r="Q280" s="27">
        <v>23.75</v>
      </c>
      <c r="R280" s="27">
        <f t="shared" si="114"/>
        <v>2.3684210526315788</v>
      </c>
      <c r="S280" s="27">
        <f t="shared" si="115"/>
        <v>16.535087719298247</v>
      </c>
      <c r="T280" s="27">
        <v>30</v>
      </c>
      <c r="U280" s="27">
        <v>2.5</v>
      </c>
      <c r="V280" s="27">
        <f t="shared" si="116"/>
        <v>32.5</v>
      </c>
      <c r="W280" s="27">
        <v>42</v>
      </c>
      <c r="X280" s="27">
        <f t="shared" si="117"/>
        <v>7.7380952380952381</v>
      </c>
      <c r="Y280" s="27">
        <f t="shared" si="118"/>
        <v>45.47318295739349</v>
      </c>
      <c r="Z280" s="5">
        <f t="shared" si="119"/>
        <v>57</v>
      </c>
      <c r="AA280" s="5">
        <v>63</v>
      </c>
      <c r="AB280" s="9">
        <f t="shared" si="120"/>
        <v>0.90476190476190477</v>
      </c>
      <c r="AC280" s="6"/>
    </row>
    <row r="281" spans="1:29">
      <c r="A281" s="8" t="s">
        <v>594</v>
      </c>
      <c r="B281" s="8" t="s">
        <v>595</v>
      </c>
      <c r="C281" s="5" t="s">
        <v>297</v>
      </c>
      <c r="D281" s="5" t="s">
        <v>539</v>
      </c>
      <c r="E281" s="27">
        <v>50</v>
      </c>
      <c r="F281" s="27">
        <v>19</v>
      </c>
      <c r="G281" s="27">
        <f t="shared" si="110"/>
        <v>69</v>
      </c>
      <c r="H281" s="27">
        <v>75</v>
      </c>
      <c r="I281" s="27">
        <f t="shared" si="111"/>
        <v>27.6</v>
      </c>
      <c r="J281" s="27">
        <v>85</v>
      </c>
      <c r="K281" s="27">
        <v>90</v>
      </c>
      <c r="L281" s="27">
        <f t="shared" si="112"/>
        <v>14.166666666666666</v>
      </c>
      <c r="M281" s="27">
        <v>2.5</v>
      </c>
      <c r="N281" s="27">
        <v>0</v>
      </c>
      <c r="O281" s="27">
        <v>8</v>
      </c>
      <c r="P281" s="27">
        <f t="shared" si="113"/>
        <v>10.5</v>
      </c>
      <c r="Q281" s="27">
        <v>23.75</v>
      </c>
      <c r="R281" s="27">
        <f t="shared" si="114"/>
        <v>19.894736842105264</v>
      </c>
      <c r="S281" s="27">
        <f t="shared" si="115"/>
        <v>34.061403508771932</v>
      </c>
      <c r="T281" s="27">
        <v>30</v>
      </c>
      <c r="U281" s="27">
        <v>0</v>
      </c>
      <c r="V281" s="27">
        <f t="shared" si="116"/>
        <v>30</v>
      </c>
      <c r="W281" s="27">
        <v>42</v>
      </c>
      <c r="X281" s="27">
        <f t="shared" si="117"/>
        <v>7.1428571428571432</v>
      </c>
      <c r="Y281" s="27">
        <f t="shared" si="118"/>
        <v>68.804260651629079</v>
      </c>
      <c r="Z281" s="5">
        <f t="shared" si="119"/>
        <v>16</v>
      </c>
      <c r="AA281" s="5">
        <v>63</v>
      </c>
      <c r="AB281" s="9">
        <f t="shared" si="120"/>
        <v>0.25396825396825395</v>
      </c>
      <c r="AC281" s="6"/>
    </row>
    <row r="282" spans="1:29">
      <c r="A282" s="8" t="s">
        <v>596</v>
      </c>
      <c r="B282" s="8" t="s">
        <v>597</v>
      </c>
      <c r="C282" s="5" t="s">
        <v>297</v>
      </c>
      <c r="D282" s="5" t="s">
        <v>539</v>
      </c>
      <c r="E282" s="27">
        <v>50</v>
      </c>
      <c r="F282" s="27">
        <v>4</v>
      </c>
      <c r="G282" s="27">
        <f t="shared" si="110"/>
        <v>54</v>
      </c>
      <c r="H282" s="27">
        <v>75</v>
      </c>
      <c r="I282" s="27">
        <f t="shared" si="111"/>
        <v>21.599999999999998</v>
      </c>
      <c r="J282" s="27">
        <v>85</v>
      </c>
      <c r="K282" s="27">
        <v>90</v>
      </c>
      <c r="L282" s="27">
        <f t="shared" si="112"/>
        <v>14.166666666666666</v>
      </c>
      <c r="M282" s="27">
        <v>2.5</v>
      </c>
      <c r="N282" s="27">
        <v>0</v>
      </c>
      <c r="O282" s="27">
        <v>5</v>
      </c>
      <c r="P282" s="27">
        <f t="shared" si="113"/>
        <v>7.5</v>
      </c>
      <c r="Q282" s="27">
        <v>23.75</v>
      </c>
      <c r="R282" s="27">
        <f t="shared" si="114"/>
        <v>14.210526315789473</v>
      </c>
      <c r="S282" s="27">
        <f t="shared" si="115"/>
        <v>28.377192982456137</v>
      </c>
      <c r="T282" s="27">
        <v>30</v>
      </c>
      <c r="U282" s="27">
        <v>2</v>
      </c>
      <c r="V282" s="27">
        <f t="shared" si="116"/>
        <v>32</v>
      </c>
      <c r="W282" s="27">
        <v>42</v>
      </c>
      <c r="X282" s="27">
        <f t="shared" si="117"/>
        <v>7.6190476190476186</v>
      </c>
      <c r="Y282" s="27">
        <f t="shared" si="118"/>
        <v>57.596240601503752</v>
      </c>
      <c r="Z282" s="5">
        <f t="shared" si="119"/>
        <v>29</v>
      </c>
      <c r="AA282" s="5">
        <v>63</v>
      </c>
      <c r="AB282" s="9">
        <f t="shared" si="120"/>
        <v>0.46031746031746029</v>
      </c>
      <c r="AC282" s="6"/>
    </row>
    <row r="283" spans="1:29">
      <c r="A283" s="8" t="s">
        <v>598</v>
      </c>
      <c r="B283" s="8" t="s">
        <v>599</v>
      </c>
      <c r="C283" s="5" t="s">
        <v>297</v>
      </c>
      <c r="D283" s="5" t="s">
        <v>539</v>
      </c>
      <c r="E283" s="27">
        <v>50</v>
      </c>
      <c r="F283" s="27">
        <v>4</v>
      </c>
      <c r="G283" s="27">
        <f t="shared" si="110"/>
        <v>54</v>
      </c>
      <c r="H283" s="27">
        <v>75</v>
      </c>
      <c r="I283" s="27">
        <f t="shared" si="111"/>
        <v>21.599999999999998</v>
      </c>
      <c r="J283" s="27">
        <v>85</v>
      </c>
      <c r="K283" s="27">
        <v>90</v>
      </c>
      <c r="L283" s="27">
        <f t="shared" si="112"/>
        <v>14.166666666666666</v>
      </c>
      <c r="M283" s="27">
        <v>2.5</v>
      </c>
      <c r="N283" s="27">
        <v>0</v>
      </c>
      <c r="O283" s="27">
        <v>2.5</v>
      </c>
      <c r="P283" s="27">
        <f t="shared" si="113"/>
        <v>5</v>
      </c>
      <c r="Q283" s="27">
        <v>23.75</v>
      </c>
      <c r="R283" s="27">
        <f t="shared" si="114"/>
        <v>9.473684210526315</v>
      </c>
      <c r="S283" s="27">
        <f t="shared" si="115"/>
        <v>23.640350877192979</v>
      </c>
      <c r="T283" s="27">
        <v>30</v>
      </c>
      <c r="U283" s="27">
        <v>2</v>
      </c>
      <c r="V283" s="27">
        <f t="shared" si="116"/>
        <v>32</v>
      </c>
      <c r="W283" s="27">
        <v>42</v>
      </c>
      <c r="X283" s="27">
        <f t="shared" si="117"/>
        <v>7.6190476190476186</v>
      </c>
      <c r="Y283" s="27">
        <f t="shared" si="118"/>
        <v>52.859398496240601</v>
      </c>
      <c r="Z283" s="5">
        <f t="shared" si="119"/>
        <v>39</v>
      </c>
      <c r="AA283" s="5">
        <v>63</v>
      </c>
      <c r="AB283" s="9">
        <f t="shared" si="120"/>
        <v>0.61904761904761907</v>
      </c>
      <c r="AC283" s="6"/>
    </row>
    <row r="284" spans="1:29">
      <c r="A284" s="8" t="s">
        <v>600</v>
      </c>
      <c r="B284" s="8" t="s">
        <v>601</v>
      </c>
      <c r="C284" s="5" t="s">
        <v>297</v>
      </c>
      <c r="D284" s="5" t="s">
        <v>539</v>
      </c>
      <c r="E284" s="27">
        <v>50</v>
      </c>
      <c r="F284" s="27">
        <v>4</v>
      </c>
      <c r="G284" s="27">
        <f t="shared" si="110"/>
        <v>54</v>
      </c>
      <c r="H284" s="27">
        <v>75</v>
      </c>
      <c r="I284" s="27">
        <f t="shared" si="111"/>
        <v>21.599999999999998</v>
      </c>
      <c r="J284" s="27">
        <v>90</v>
      </c>
      <c r="K284" s="27">
        <v>90</v>
      </c>
      <c r="L284" s="27">
        <f t="shared" si="112"/>
        <v>15</v>
      </c>
      <c r="M284" s="27">
        <v>1.875</v>
      </c>
      <c r="N284" s="27">
        <v>0</v>
      </c>
      <c r="O284" s="27">
        <v>10.5</v>
      </c>
      <c r="P284" s="27">
        <f t="shared" si="113"/>
        <v>12.375</v>
      </c>
      <c r="Q284" s="27">
        <v>23.75</v>
      </c>
      <c r="R284" s="27">
        <f t="shared" si="114"/>
        <v>23.44736842105263</v>
      </c>
      <c r="S284" s="27">
        <f t="shared" si="115"/>
        <v>38.44736842105263</v>
      </c>
      <c r="T284" s="27">
        <v>30</v>
      </c>
      <c r="U284" s="27">
        <v>1.5</v>
      </c>
      <c r="V284" s="27">
        <f t="shared" si="116"/>
        <v>31.5</v>
      </c>
      <c r="W284" s="27">
        <v>42</v>
      </c>
      <c r="X284" s="27">
        <f t="shared" si="117"/>
        <v>7.5</v>
      </c>
      <c r="Y284" s="27">
        <f t="shared" si="118"/>
        <v>67.547368421052624</v>
      </c>
      <c r="Z284" s="5">
        <f t="shared" si="119"/>
        <v>17</v>
      </c>
      <c r="AA284" s="5">
        <v>63</v>
      </c>
      <c r="AB284" s="9">
        <f t="shared" si="120"/>
        <v>0.26984126984126983</v>
      </c>
      <c r="AC284" s="6"/>
    </row>
    <row r="285" spans="1:29">
      <c r="A285" s="8" t="s">
        <v>602</v>
      </c>
      <c r="B285" s="8" t="s">
        <v>603</v>
      </c>
      <c r="C285" s="5" t="s">
        <v>297</v>
      </c>
      <c r="D285" s="5" t="s">
        <v>539</v>
      </c>
      <c r="E285" s="27">
        <v>50</v>
      </c>
      <c r="F285" s="27">
        <v>1</v>
      </c>
      <c r="G285" s="27">
        <f t="shared" si="110"/>
        <v>51</v>
      </c>
      <c r="H285" s="27">
        <v>75</v>
      </c>
      <c r="I285" s="27">
        <f t="shared" si="111"/>
        <v>20.400000000000002</v>
      </c>
      <c r="J285" s="27">
        <v>85</v>
      </c>
      <c r="K285" s="27">
        <v>90</v>
      </c>
      <c r="L285" s="27">
        <f t="shared" si="112"/>
        <v>14.166666666666666</v>
      </c>
      <c r="M285" s="27">
        <v>1.875</v>
      </c>
      <c r="N285" s="27">
        <v>0</v>
      </c>
      <c r="O285" s="27">
        <v>7.5</v>
      </c>
      <c r="P285" s="27">
        <f t="shared" si="113"/>
        <v>9.375</v>
      </c>
      <c r="Q285" s="27">
        <v>23.75</v>
      </c>
      <c r="R285" s="27">
        <f t="shared" si="114"/>
        <v>17.763157894736842</v>
      </c>
      <c r="S285" s="27">
        <f t="shared" si="115"/>
        <v>31.929824561403507</v>
      </c>
      <c r="T285" s="27">
        <v>30</v>
      </c>
      <c r="U285" s="27">
        <v>5</v>
      </c>
      <c r="V285" s="27">
        <v>35</v>
      </c>
      <c r="W285" s="27">
        <v>42</v>
      </c>
      <c r="X285" s="27">
        <f t="shared" si="117"/>
        <v>8.3333333333333339</v>
      </c>
      <c r="Y285" s="27">
        <f t="shared" si="118"/>
        <v>60.663157894736848</v>
      </c>
      <c r="Z285" s="5">
        <f t="shared" si="119"/>
        <v>25</v>
      </c>
      <c r="AA285" s="5">
        <v>63</v>
      </c>
      <c r="AB285" s="9">
        <f t="shared" si="120"/>
        <v>0.3968253968253968</v>
      </c>
      <c r="AC285" s="6"/>
    </row>
    <row r="286" spans="1:29">
      <c r="A286" s="8" t="s">
        <v>604</v>
      </c>
      <c r="B286" s="8" t="s">
        <v>605</v>
      </c>
      <c r="C286" s="5" t="s">
        <v>297</v>
      </c>
      <c r="D286" s="5" t="s">
        <v>539</v>
      </c>
      <c r="E286" s="27">
        <v>50</v>
      </c>
      <c r="F286" s="27">
        <v>-1.25</v>
      </c>
      <c r="G286" s="27">
        <f t="shared" si="110"/>
        <v>48.75</v>
      </c>
      <c r="H286" s="27">
        <v>75</v>
      </c>
      <c r="I286" s="27">
        <f t="shared" si="111"/>
        <v>19.5</v>
      </c>
      <c r="J286" s="27">
        <v>85</v>
      </c>
      <c r="K286" s="27">
        <v>90</v>
      </c>
      <c r="L286" s="27">
        <f t="shared" si="112"/>
        <v>14.166666666666666</v>
      </c>
      <c r="M286" s="27">
        <v>0.625</v>
      </c>
      <c r="N286" s="27">
        <v>0</v>
      </c>
      <c r="O286" s="27">
        <v>2.5</v>
      </c>
      <c r="P286" s="27">
        <f t="shared" si="113"/>
        <v>3.125</v>
      </c>
      <c r="Q286" s="27">
        <v>23.75</v>
      </c>
      <c r="R286" s="27">
        <f t="shared" si="114"/>
        <v>5.9210526315789469</v>
      </c>
      <c r="S286" s="27">
        <f t="shared" si="115"/>
        <v>20.087719298245613</v>
      </c>
      <c r="T286" s="27">
        <v>30</v>
      </c>
      <c r="U286" s="27">
        <v>0.5</v>
      </c>
      <c r="V286" s="27">
        <f t="shared" ref="V286:V315" si="121">T286+U286</f>
        <v>30.5</v>
      </c>
      <c r="W286" s="27">
        <v>42</v>
      </c>
      <c r="X286" s="27">
        <f t="shared" si="117"/>
        <v>7.2619047619047619</v>
      </c>
      <c r="Y286" s="27">
        <f t="shared" si="118"/>
        <v>46.849624060150376</v>
      </c>
      <c r="Z286" s="5">
        <f t="shared" si="119"/>
        <v>53</v>
      </c>
      <c r="AA286" s="5">
        <v>63</v>
      </c>
      <c r="AB286" s="9">
        <f t="shared" si="120"/>
        <v>0.84126984126984128</v>
      </c>
      <c r="AC286" s="6"/>
    </row>
    <row r="287" spans="1:29">
      <c r="A287" s="8" t="s">
        <v>606</v>
      </c>
      <c r="B287" s="8" t="s">
        <v>607</v>
      </c>
      <c r="C287" s="5" t="s">
        <v>297</v>
      </c>
      <c r="D287" s="5" t="s">
        <v>539</v>
      </c>
      <c r="E287" s="27">
        <v>50</v>
      </c>
      <c r="F287" s="27">
        <v>1</v>
      </c>
      <c r="G287" s="27">
        <f t="shared" si="110"/>
        <v>51</v>
      </c>
      <c r="H287" s="27">
        <v>75</v>
      </c>
      <c r="I287" s="27">
        <f t="shared" si="111"/>
        <v>20.400000000000002</v>
      </c>
      <c r="J287" s="27">
        <v>85</v>
      </c>
      <c r="K287" s="27">
        <v>90</v>
      </c>
      <c r="L287" s="27">
        <f t="shared" si="112"/>
        <v>14.166666666666666</v>
      </c>
      <c r="M287" s="27">
        <v>0.625</v>
      </c>
      <c r="N287" s="27">
        <v>0</v>
      </c>
      <c r="O287" s="27">
        <v>2.5</v>
      </c>
      <c r="P287" s="27">
        <f t="shared" si="113"/>
        <v>3.125</v>
      </c>
      <c r="Q287" s="27">
        <v>23.75</v>
      </c>
      <c r="R287" s="27">
        <f t="shared" si="114"/>
        <v>5.9210526315789469</v>
      </c>
      <c r="S287" s="27">
        <f t="shared" si="115"/>
        <v>20.087719298245613</v>
      </c>
      <c r="T287" s="27">
        <v>30</v>
      </c>
      <c r="U287" s="27">
        <v>1</v>
      </c>
      <c r="V287" s="27">
        <f t="shared" si="121"/>
        <v>31</v>
      </c>
      <c r="W287" s="27">
        <v>42</v>
      </c>
      <c r="X287" s="27">
        <f t="shared" si="117"/>
        <v>7.3809523809523814</v>
      </c>
      <c r="Y287" s="27">
        <f t="shared" si="118"/>
        <v>47.868671679197995</v>
      </c>
      <c r="Z287" s="5">
        <f t="shared" si="119"/>
        <v>51</v>
      </c>
      <c r="AA287" s="5">
        <v>63</v>
      </c>
      <c r="AB287" s="9">
        <f t="shared" si="120"/>
        <v>0.80952380952380953</v>
      </c>
      <c r="AC287" s="6"/>
    </row>
    <row r="288" spans="1:29">
      <c r="A288" s="8" t="s">
        <v>608</v>
      </c>
      <c r="B288" s="8" t="s">
        <v>609</v>
      </c>
      <c r="C288" s="5" t="s">
        <v>297</v>
      </c>
      <c r="D288" s="5" t="s">
        <v>539</v>
      </c>
      <c r="E288" s="27">
        <v>50</v>
      </c>
      <c r="F288" s="27">
        <v>-2.75</v>
      </c>
      <c r="G288" s="27">
        <f t="shared" si="110"/>
        <v>47.25</v>
      </c>
      <c r="H288" s="27">
        <v>75</v>
      </c>
      <c r="I288" s="27">
        <f t="shared" si="111"/>
        <v>18.899999999999999</v>
      </c>
      <c r="J288" s="27">
        <v>85</v>
      </c>
      <c r="K288" s="27">
        <v>90</v>
      </c>
      <c r="L288" s="27">
        <f t="shared" si="112"/>
        <v>14.166666666666666</v>
      </c>
      <c r="M288" s="27">
        <v>0.625</v>
      </c>
      <c r="N288" s="27">
        <v>0</v>
      </c>
      <c r="O288" s="27">
        <v>12.5</v>
      </c>
      <c r="P288" s="27">
        <f t="shared" si="113"/>
        <v>13.125</v>
      </c>
      <c r="Q288" s="27">
        <v>23.75</v>
      </c>
      <c r="R288" s="27">
        <f t="shared" si="114"/>
        <v>24.868421052631582</v>
      </c>
      <c r="S288" s="27">
        <f t="shared" si="115"/>
        <v>39.035087719298247</v>
      </c>
      <c r="T288" s="27">
        <v>30</v>
      </c>
      <c r="U288" s="27">
        <v>1</v>
      </c>
      <c r="V288" s="27">
        <f t="shared" si="121"/>
        <v>31</v>
      </c>
      <c r="W288" s="27">
        <v>42</v>
      </c>
      <c r="X288" s="27">
        <f t="shared" si="117"/>
        <v>7.3809523809523814</v>
      </c>
      <c r="Y288" s="27">
        <f t="shared" si="118"/>
        <v>65.316040100250632</v>
      </c>
      <c r="Z288" s="5">
        <f t="shared" si="119"/>
        <v>19</v>
      </c>
      <c r="AA288" s="5">
        <v>63</v>
      </c>
      <c r="AB288" s="9">
        <f t="shared" si="120"/>
        <v>0.30158730158730157</v>
      </c>
      <c r="AC288" s="6"/>
    </row>
    <row r="289" spans="1:29">
      <c r="A289" s="8" t="s">
        <v>610</v>
      </c>
      <c r="B289" s="8" t="s">
        <v>611</v>
      </c>
      <c r="C289" s="5" t="s">
        <v>297</v>
      </c>
      <c r="D289" s="5" t="s">
        <v>539</v>
      </c>
      <c r="E289" s="27">
        <v>50</v>
      </c>
      <c r="F289" s="27">
        <v>12</v>
      </c>
      <c r="G289" s="27">
        <f t="shared" si="110"/>
        <v>62</v>
      </c>
      <c r="H289" s="27">
        <v>75</v>
      </c>
      <c r="I289" s="27">
        <f t="shared" si="111"/>
        <v>24.8</v>
      </c>
      <c r="J289" s="27">
        <v>85</v>
      </c>
      <c r="K289" s="27">
        <v>90</v>
      </c>
      <c r="L289" s="27">
        <f t="shared" si="112"/>
        <v>14.166666666666666</v>
      </c>
      <c r="M289" s="27">
        <v>2.5</v>
      </c>
      <c r="N289" s="27">
        <v>0</v>
      </c>
      <c r="O289" s="27">
        <v>0</v>
      </c>
      <c r="P289" s="27">
        <f t="shared" si="113"/>
        <v>2.5</v>
      </c>
      <c r="Q289" s="27">
        <v>23.75</v>
      </c>
      <c r="R289" s="27">
        <f t="shared" si="114"/>
        <v>4.7368421052631575</v>
      </c>
      <c r="S289" s="27">
        <f t="shared" si="115"/>
        <v>18.903508771929822</v>
      </c>
      <c r="T289" s="27">
        <v>30</v>
      </c>
      <c r="U289" s="27">
        <v>0</v>
      </c>
      <c r="V289" s="27">
        <f t="shared" si="121"/>
        <v>30</v>
      </c>
      <c r="W289" s="27">
        <v>42</v>
      </c>
      <c r="X289" s="27">
        <f t="shared" si="117"/>
        <v>7.1428571428571432</v>
      </c>
      <c r="Y289" s="27">
        <f t="shared" si="118"/>
        <v>50.846365914786965</v>
      </c>
      <c r="Z289" s="5">
        <f t="shared" si="119"/>
        <v>42</v>
      </c>
      <c r="AA289" s="5">
        <v>63</v>
      </c>
      <c r="AB289" s="9">
        <f t="shared" si="120"/>
        <v>0.66666666666666663</v>
      </c>
      <c r="AC289" s="6"/>
    </row>
    <row r="290" spans="1:29">
      <c r="A290" s="8" t="s">
        <v>612</v>
      </c>
      <c r="B290" s="8" t="s">
        <v>613</v>
      </c>
      <c r="C290" s="5" t="s">
        <v>297</v>
      </c>
      <c r="D290" s="5" t="s">
        <v>539</v>
      </c>
      <c r="E290" s="27">
        <v>50</v>
      </c>
      <c r="F290" s="27">
        <v>4</v>
      </c>
      <c r="G290" s="27">
        <f t="shared" si="110"/>
        <v>54</v>
      </c>
      <c r="H290" s="27">
        <v>75</v>
      </c>
      <c r="I290" s="27">
        <f t="shared" si="111"/>
        <v>21.599999999999998</v>
      </c>
      <c r="J290" s="27">
        <v>90</v>
      </c>
      <c r="K290" s="27">
        <v>90</v>
      </c>
      <c r="L290" s="27">
        <f t="shared" si="112"/>
        <v>15</v>
      </c>
      <c r="M290" s="27">
        <v>1.875</v>
      </c>
      <c r="N290" s="27">
        <v>0</v>
      </c>
      <c r="O290" s="27">
        <v>0</v>
      </c>
      <c r="P290" s="27">
        <f t="shared" si="113"/>
        <v>1.875</v>
      </c>
      <c r="Q290" s="27">
        <v>23.75</v>
      </c>
      <c r="R290" s="27">
        <f t="shared" si="114"/>
        <v>3.5526315789473681</v>
      </c>
      <c r="S290" s="27">
        <f t="shared" si="115"/>
        <v>18.55263157894737</v>
      </c>
      <c r="T290" s="27">
        <v>30</v>
      </c>
      <c r="U290" s="27">
        <v>1</v>
      </c>
      <c r="V290" s="27">
        <f t="shared" si="121"/>
        <v>31</v>
      </c>
      <c r="W290" s="27">
        <v>42</v>
      </c>
      <c r="X290" s="27">
        <f t="shared" si="117"/>
        <v>7.3809523809523814</v>
      </c>
      <c r="Y290" s="27">
        <f t="shared" si="118"/>
        <v>47.533583959899744</v>
      </c>
      <c r="Z290" s="5">
        <f t="shared" si="119"/>
        <v>52</v>
      </c>
      <c r="AA290" s="5">
        <v>63</v>
      </c>
      <c r="AB290" s="9">
        <f t="shared" si="120"/>
        <v>0.82539682539682535</v>
      </c>
      <c r="AC290" s="6"/>
    </row>
    <row r="291" spans="1:29">
      <c r="A291" s="8" t="s">
        <v>614</v>
      </c>
      <c r="B291" s="8" t="s">
        <v>615</v>
      </c>
      <c r="C291" s="5" t="s">
        <v>297</v>
      </c>
      <c r="D291" s="5" t="s">
        <v>539</v>
      </c>
      <c r="E291" s="27">
        <v>50</v>
      </c>
      <c r="F291" s="27">
        <v>4</v>
      </c>
      <c r="G291" s="27">
        <f t="shared" si="110"/>
        <v>54</v>
      </c>
      <c r="H291" s="27">
        <v>75</v>
      </c>
      <c r="I291" s="27">
        <f t="shared" si="111"/>
        <v>21.599999999999998</v>
      </c>
      <c r="J291" s="27">
        <v>85</v>
      </c>
      <c r="K291" s="27">
        <v>90</v>
      </c>
      <c r="L291" s="27">
        <f t="shared" si="112"/>
        <v>14.166666666666666</v>
      </c>
      <c r="M291" s="27">
        <v>1.25</v>
      </c>
      <c r="N291" s="27">
        <v>0</v>
      </c>
      <c r="O291" s="27">
        <v>0</v>
      </c>
      <c r="P291" s="27">
        <f t="shared" si="113"/>
        <v>1.25</v>
      </c>
      <c r="Q291" s="27">
        <v>23.75</v>
      </c>
      <c r="R291" s="27">
        <f t="shared" si="114"/>
        <v>2.3684210526315788</v>
      </c>
      <c r="S291" s="27">
        <f t="shared" si="115"/>
        <v>16.535087719298247</v>
      </c>
      <c r="T291" s="27">
        <v>30</v>
      </c>
      <c r="U291" s="27">
        <v>0</v>
      </c>
      <c r="V291" s="27">
        <f t="shared" si="121"/>
        <v>30</v>
      </c>
      <c r="W291" s="27">
        <v>42</v>
      </c>
      <c r="X291" s="27">
        <f t="shared" si="117"/>
        <v>7.1428571428571432</v>
      </c>
      <c r="Y291" s="27">
        <f t="shared" si="118"/>
        <v>45.277944862155387</v>
      </c>
      <c r="Z291" s="5">
        <f t="shared" si="119"/>
        <v>58</v>
      </c>
      <c r="AA291" s="5">
        <v>63</v>
      </c>
      <c r="AB291" s="9">
        <f t="shared" si="120"/>
        <v>0.92063492063492058</v>
      </c>
      <c r="AC291" s="6"/>
    </row>
    <row r="292" spans="1:29">
      <c r="A292" s="8" t="s">
        <v>616</v>
      </c>
      <c r="B292" s="8" t="s">
        <v>617</v>
      </c>
      <c r="C292" s="5" t="s">
        <v>297</v>
      </c>
      <c r="D292" s="5" t="s">
        <v>539</v>
      </c>
      <c r="E292" s="27">
        <v>50</v>
      </c>
      <c r="F292" s="27">
        <v>4</v>
      </c>
      <c r="G292" s="27">
        <f t="shared" si="110"/>
        <v>54</v>
      </c>
      <c r="H292" s="27">
        <v>75</v>
      </c>
      <c r="I292" s="27">
        <f t="shared" si="111"/>
        <v>21.599999999999998</v>
      </c>
      <c r="J292" s="27">
        <v>90</v>
      </c>
      <c r="K292" s="27">
        <v>90</v>
      </c>
      <c r="L292" s="27">
        <f t="shared" si="112"/>
        <v>15</v>
      </c>
      <c r="M292" s="27">
        <v>5</v>
      </c>
      <c r="N292" s="27">
        <v>0</v>
      </c>
      <c r="O292" s="27">
        <v>8</v>
      </c>
      <c r="P292" s="27">
        <f t="shared" si="113"/>
        <v>13</v>
      </c>
      <c r="Q292" s="27">
        <v>23.75</v>
      </c>
      <c r="R292" s="27">
        <f t="shared" si="114"/>
        <v>24.631578947368421</v>
      </c>
      <c r="S292" s="27">
        <f t="shared" si="115"/>
        <v>39.631578947368425</v>
      </c>
      <c r="T292" s="27">
        <v>30</v>
      </c>
      <c r="U292" s="27">
        <v>3.5</v>
      </c>
      <c r="V292" s="27">
        <f t="shared" si="121"/>
        <v>33.5</v>
      </c>
      <c r="W292" s="27">
        <v>42</v>
      </c>
      <c r="X292" s="27">
        <f t="shared" si="117"/>
        <v>7.9761904761904763</v>
      </c>
      <c r="Y292" s="27">
        <f t="shared" si="118"/>
        <v>69.207769423558901</v>
      </c>
      <c r="Z292" s="5">
        <f t="shared" si="119"/>
        <v>15</v>
      </c>
      <c r="AA292" s="5">
        <v>63</v>
      </c>
      <c r="AB292" s="9">
        <f t="shared" si="120"/>
        <v>0.23809523809523808</v>
      </c>
      <c r="AC292" s="6"/>
    </row>
    <row r="293" spans="1:29">
      <c r="A293" s="8" t="s">
        <v>618</v>
      </c>
      <c r="B293" s="8" t="s">
        <v>619</v>
      </c>
      <c r="C293" s="5" t="s">
        <v>297</v>
      </c>
      <c r="D293" s="5" t="s">
        <v>539</v>
      </c>
      <c r="E293" s="27">
        <v>50</v>
      </c>
      <c r="F293" s="27">
        <v>11</v>
      </c>
      <c r="G293" s="27">
        <f t="shared" si="110"/>
        <v>61</v>
      </c>
      <c r="H293" s="27">
        <v>75</v>
      </c>
      <c r="I293" s="27">
        <f t="shared" si="111"/>
        <v>24.400000000000002</v>
      </c>
      <c r="J293" s="27">
        <v>85</v>
      </c>
      <c r="K293" s="27">
        <v>90</v>
      </c>
      <c r="L293" s="27">
        <f t="shared" si="112"/>
        <v>14.166666666666666</v>
      </c>
      <c r="M293" s="27">
        <v>5</v>
      </c>
      <c r="N293" s="27">
        <v>0</v>
      </c>
      <c r="O293" s="27">
        <v>0</v>
      </c>
      <c r="P293" s="27">
        <f t="shared" si="113"/>
        <v>5</v>
      </c>
      <c r="Q293" s="27">
        <v>23.75</v>
      </c>
      <c r="R293" s="27">
        <f t="shared" si="114"/>
        <v>9.473684210526315</v>
      </c>
      <c r="S293" s="27">
        <f t="shared" si="115"/>
        <v>23.640350877192979</v>
      </c>
      <c r="T293" s="27">
        <v>30</v>
      </c>
      <c r="U293" s="27">
        <v>0</v>
      </c>
      <c r="V293" s="27">
        <f t="shared" si="121"/>
        <v>30</v>
      </c>
      <c r="W293" s="27">
        <v>42</v>
      </c>
      <c r="X293" s="27">
        <f t="shared" si="117"/>
        <v>7.1428571428571432</v>
      </c>
      <c r="Y293" s="27">
        <f t="shared" si="118"/>
        <v>55.183208020050124</v>
      </c>
      <c r="Z293" s="5">
        <f t="shared" si="119"/>
        <v>35</v>
      </c>
      <c r="AA293" s="5">
        <v>63</v>
      </c>
      <c r="AB293" s="9">
        <f t="shared" si="120"/>
        <v>0.55555555555555558</v>
      </c>
      <c r="AC293" s="6"/>
    </row>
    <row r="294" spans="1:29">
      <c r="A294" s="8" t="s">
        <v>620</v>
      </c>
      <c r="B294" s="8" t="s">
        <v>621</v>
      </c>
      <c r="C294" s="5" t="s">
        <v>297</v>
      </c>
      <c r="D294" s="5" t="s">
        <v>539</v>
      </c>
      <c r="E294" s="27">
        <v>50</v>
      </c>
      <c r="F294" s="27">
        <v>15</v>
      </c>
      <c r="G294" s="27">
        <f t="shared" si="110"/>
        <v>65</v>
      </c>
      <c r="H294" s="27">
        <v>75</v>
      </c>
      <c r="I294" s="27">
        <f t="shared" si="111"/>
        <v>26</v>
      </c>
      <c r="J294" s="27">
        <v>90</v>
      </c>
      <c r="K294" s="27">
        <v>90</v>
      </c>
      <c r="L294" s="27">
        <f t="shared" si="112"/>
        <v>15</v>
      </c>
      <c r="M294" s="27">
        <v>3.75</v>
      </c>
      <c r="N294" s="27">
        <v>0</v>
      </c>
      <c r="O294" s="27">
        <v>0</v>
      </c>
      <c r="P294" s="27">
        <f t="shared" si="113"/>
        <v>3.75</v>
      </c>
      <c r="Q294" s="27">
        <v>23.75</v>
      </c>
      <c r="R294" s="27">
        <f t="shared" si="114"/>
        <v>7.1052631578947363</v>
      </c>
      <c r="S294" s="27">
        <f t="shared" si="115"/>
        <v>22.105263157894736</v>
      </c>
      <c r="T294" s="27">
        <v>30</v>
      </c>
      <c r="U294" s="27">
        <v>5.5</v>
      </c>
      <c r="V294" s="27">
        <f t="shared" si="121"/>
        <v>35.5</v>
      </c>
      <c r="W294" s="27">
        <v>42</v>
      </c>
      <c r="X294" s="27">
        <f t="shared" si="117"/>
        <v>8.4523809523809526</v>
      </c>
      <c r="Y294" s="27">
        <f t="shared" si="118"/>
        <v>56.557644110275689</v>
      </c>
      <c r="Z294" s="5">
        <f t="shared" si="119"/>
        <v>30</v>
      </c>
      <c r="AA294" s="5">
        <v>63</v>
      </c>
      <c r="AB294" s="9">
        <f t="shared" si="120"/>
        <v>0.47619047619047616</v>
      </c>
      <c r="AC294" s="6"/>
    </row>
    <row r="295" spans="1:29">
      <c r="A295" s="8" t="s">
        <v>622</v>
      </c>
      <c r="B295" s="8" t="s">
        <v>623</v>
      </c>
      <c r="C295" s="5" t="s">
        <v>297</v>
      </c>
      <c r="D295" s="5" t="s">
        <v>539</v>
      </c>
      <c r="E295" s="27">
        <v>50</v>
      </c>
      <c r="F295" s="27">
        <v>25</v>
      </c>
      <c r="G295" s="27">
        <f t="shared" si="110"/>
        <v>75</v>
      </c>
      <c r="H295" s="27">
        <v>75</v>
      </c>
      <c r="I295" s="27">
        <f t="shared" si="111"/>
        <v>30</v>
      </c>
      <c r="J295" s="27">
        <v>85</v>
      </c>
      <c r="K295" s="27">
        <v>90</v>
      </c>
      <c r="L295" s="27">
        <f t="shared" si="112"/>
        <v>14.166666666666666</v>
      </c>
      <c r="M295" s="27">
        <v>5</v>
      </c>
      <c r="N295" s="27">
        <v>0</v>
      </c>
      <c r="O295" s="27">
        <v>0</v>
      </c>
      <c r="P295" s="27">
        <f t="shared" si="113"/>
        <v>5</v>
      </c>
      <c r="Q295" s="27">
        <v>23.75</v>
      </c>
      <c r="R295" s="27">
        <f t="shared" si="114"/>
        <v>9.473684210526315</v>
      </c>
      <c r="S295" s="27">
        <f t="shared" si="115"/>
        <v>23.640350877192979</v>
      </c>
      <c r="T295" s="27">
        <v>30</v>
      </c>
      <c r="U295" s="27">
        <v>0.5</v>
      </c>
      <c r="V295" s="27">
        <f t="shared" si="121"/>
        <v>30.5</v>
      </c>
      <c r="W295" s="27">
        <v>42</v>
      </c>
      <c r="X295" s="27">
        <f t="shared" si="117"/>
        <v>7.2619047619047619</v>
      </c>
      <c r="Y295" s="27">
        <f t="shared" si="118"/>
        <v>60.902255639097739</v>
      </c>
      <c r="Z295" s="5">
        <f t="shared" si="119"/>
        <v>24</v>
      </c>
      <c r="AA295" s="5">
        <v>63</v>
      </c>
      <c r="AB295" s="9">
        <f t="shared" si="120"/>
        <v>0.38095238095238093</v>
      </c>
      <c r="AC295" s="6"/>
    </row>
    <row r="296" spans="1:29">
      <c r="A296" s="8" t="s">
        <v>624</v>
      </c>
      <c r="B296" s="8" t="s">
        <v>625</v>
      </c>
      <c r="C296" s="5" t="s">
        <v>297</v>
      </c>
      <c r="D296" s="5" t="s">
        <v>539</v>
      </c>
      <c r="E296" s="27">
        <v>50</v>
      </c>
      <c r="F296" s="27">
        <v>23</v>
      </c>
      <c r="G296" s="27">
        <f t="shared" si="110"/>
        <v>73</v>
      </c>
      <c r="H296" s="27">
        <v>75</v>
      </c>
      <c r="I296" s="27">
        <f t="shared" si="111"/>
        <v>29.200000000000003</v>
      </c>
      <c r="J296" s="27">
        <v>90</v>
      </c>
      <c r="K296" s="27">
        <v>90</v>
      </c>
      <c r="L296" s="27">
        <f t="shared" si="112"/>
        <v>15</v>
      </c>
      <c r="M296" s="27">
        <v>2.5</v>
      </c>
      <c r="N296" s="27">
        <v>0</v>
      </c>
      <c r="O296" s="27">
        <v>7</v>
      </c>
      <c r="P296" s="27">
        <f t="shared" si="113"/>
        <v>9.5</v>
      </c>
      <c r="Q296" s="27">
        <v>23.75</v>
      </c>
      <c r="R296" s="27">
        <f t="shared" si="114"/>
        <v>18</v>
      </c>
      <c r="S296" s="27">
        <f t="shared" si="115"/>
        <v>33</v>
      </c>
      <c r="T296" s="27">
        <v>30</v>
      </c>
      <c r="U296" s="27">
        <v>7.5</v>
      </c>
      <c r="V296" s="27">
        <f t="shared" si="121"/>
        <v>37.5</v>
      </c>
      <c r="W296" s="27">
        <v>42</v>
      </c>
      <c r="X296" s="27">
        <f t="shared" si="117"/>
        <v>8.9285714285714288</v>
      </c>
      <c r="Y296" s="27">
        <f t="shared" si="118"/>
        <v>71.128571428571433</v>
      </c>
      <c r="Z296" s="5">
        <f t="shared" si="119"/>
        <v>14</v>
      </c>
      <c r="AA296" s="5">
        <v>63</v>
      </c>
      <c r="AB296" s="9">
        <f t="shared" si="120"/>
        <v>0.22222222222222221</v>
      </c>
      <c r="AC296" s="6"/>
    </row>
    <row r="297" spans="1:29">
      <c r="A297" s="8" t="s">
        <v>626</v>
      </c>
      <c r="B297" s="8" t="s">
        <v>627</v>
      </c>
      <c r="C297" s="5" t="s">
        <v>297</v>
      </c>
      <c r="D297" s="5" t="s">
        <v>539</v>
      </c>
      <c r="E297" s="27">
        <v>50</v>
      </c>
      <c r="F297" s="27">
        <v>16</v>
      </c>
      <c r="G297" s="27">
        <f t="shared" si="110"/>
        <v>66</v>
      </c>
      <c r="H297" s="27">
        <v>75</v>
      </c>
      <c r="I297" s="27">
        <f t="shared" si="111"/>
        <v>26.4</v>
      </c>
      <c r="J297" s="27">
        <v>85</v>
      </c>
      <c r="K297" s="27">
        <v>90</v>
      </c>
      <c r="L297" s="27">
        <f t="shared" si="112"/>
        <v>14.166666666666666</v>
      </c>
      <c r="M297" s="27">
        <v>0.625</v>
      </c>
      <c r="N297" s="27">
        <v>0</v>
      </c>
      <c r="O297" s="27">
        <v>0</v>
      </c>
      <c r="P297" s="27">
        <f t="shared" si="113"/>
        <v>0.625</v>
      </c>
      <c r="Q297" s="27">
        <v>23.75</v>
      </c>
      <c r="R297" s="27">
        <f t="shared" si="114"/>
        <v>1.1842105263157894</v>
      </c>
      <c r="S297" s="27">
        <f t="shared" si="115"/>
        <v>15.350877192982455</v>
      </c>
      <c r="T297" s="27">
        <v>30</v>
      </c>
      <c r="U297" s="27">
        <v>4.5</v>
      </c>
      <c r="V297" s="27">
        <f t="shared" si="121"/>
        <v>34.5</v>
      </c>
      <c r="W297" s="27">
        <v>42</v>
      </c>
      <c r="X297" s="27">
        <f t="shared" si="117"/>
        <v>8.2142857142857135</v>
      </c>
      <c r="Y297" s="27">
        <f t="shared" si="118"/>
        <v>49.965162907268173</v>
      </c>
      <c r="Z297" s="5">
        <f t="shared" si="119"/>
        <v>45</v>
      </c>
      <c r="AA297" s="5">
        <v>63</v>
      </c>
      <c r="AB297" s="9">
        <f t="shared" si="120"/>
        <v>0.7142857142857143</v>
      </c>
      <c r="AC297" s="6"/>
    </row>
    <row r="298" spans="1:29">
      <c r="A298" s="8" t="s">
        <v>628</v>
      </c>
      <c r="B298" s="8" t="s">
        <v>629</v>
      </c>
      <c r="C298" s="5" t="s">
        <v>297</v>
      </c>
      <c r="D298" s="5" t="s">
        <v>539</v>
      </c>
      <c r="E298" s="27">
        <v>50</v>
      </c>
      <c r="F298" s="27">
        <v>7</v>
      </c>
      <c r="G298" s="27">
        <f t="shared" si="110"/>
        <v>57</v>
      </c>
      <c r="H298" s="27">
        <v>75</v>
      </c>
      <c r="I298" s="27">
        <f t="shared" si="111"/>
        <v>22.8</v>
      </c>
      <c r="J298" s="27">
        <v>85</v>
      </c>
      <c r="K298" s="27">
        <v>90</v>
      </c>
      <c r="L298" s="27">
        <f t="shared" si="112"/>
        <v>14.166666666666666</v>
      </c>
      <c r="M298" s="27">
        <v>1.875</v>
      </c>
      <c r="N298" s="27">
        <v>0</v>
      </c>
      <c r="O298" s="27">
        <v>0</v>
      </c>
      <c r="P298" s="27">
        <f t="shared" si="113"/>
        <v>1.875</v>
      </c>
      <c r="Q298" s="27">
        <v>23.75</v>
      </c>
      <c r="R298" s="27">
        <f t="shared" si="114"/>
        <v>3.5526315789473681</v>
      </c>
      <c r="S298" s="27">
        <f t="shared" si="115"/>
        <v>17.719298245614034</v>
      </c>
      <c r="T298" s="27">
        <v>30</v>
      </c>
      <c r="U298" s="27">
        <v>9</v>
      </c>
      <c r="V298" s="27">
        <f t="shared" si="121"/>
        <v>39</v>
      </c>
      <c r="W298" s="27">
        <v>42</v>
      </c>
      <c r="X298" s="27">
        <f t="shared" si="117"/>
        <v>9.2857142857142865</v>
      </c>
      <c r="Y298" s="27">
        <f t="shared" si="118"/>
        <v>49.805012531328323</v>
      </c>
      <c r="Z298" s="5">
        <f t="shared" si="119"/>
        <v>46</v>
      </c>
      <c r="AA298" s="5">
        <v>63</v>
      </c>
      <c r="AB298" s="9">
        <f t="shared" si="120"/>
        <v>0.73015873015873012</v>
      </c>
      <c r="AC298" s="6"/>
    </row>
    <row r="299" spans="1:29">
      <c r="A299" s="8" t="s">
        <v>630</v>
      </c>
      <c r="B299" s="8" t="s">
        <v>631</v>
      </c>
      <c r="C299" s="5" t="s">
        <v>297</v>
      </c>
      <c r="D299" s="5" t="s">
        <v>539</v>
      </c>
      <c r="E299" s="27">
        <v>50</v>
      </c>
      <c r="F299" s="27">
        <v>7</v>
      </c>
      <c r="G299" s="27">
        <f t="shared" si="110"/>
        <v>57</v>
      </c>
      <c r="H299" s="27">
        <v>75</v>
      </c>
      <c r="I299" s="27">
        <f t="shared" si="111"/>
        <v>22.8</v>
      </c>
      <c r="J299" s="27">
        <v>85</v>
      </c>
      <c r="K299" s="27">
        <v>90</v>
      </c>
      <c r="L299" s="27">
        <f t="shared" si="112"/>
        <v>14.166666666666666</v>
      </c>
      <c r="M299" s="27">
        <v>3.75</v>
      </c>
      <c r="N299" s="27">
        <v>0</v>
      </c>
      <c r="O299" s="27">
        <v>0</v>
      </c>
      <c r="P299" s="27">
        <f>M299+N299+O300</f>
        <v>3.75</v>
      </c>
      <c r="Q299" s="27">
        <v>23.75</v>
      </c>
      <c r="R299" s="27">
        <f t="shared" si="114"/>
        <v>7.1052631578947363</v>
      </c>
      <c r="S299" s="27">
        <f t="shared" si="115"/>
        <v>21.271929824561404</v>
      </c>
      <c r="T299" s="27">
        <v>30</v>
      </c>
      <c r="U299" s="27">
        <v>5</v>
      </c>
      <c r="V299" s="27">
        <f t="shared" si="121"/>
        <v>35</v>
      </c>
      <c r="W299" s="27">
        <v>42</v>
      </c>
      <c r="X299" s="27">
        <f t="shared" si="117"/>
        <v>8.3333333333333339</v>
      </c>
      <c r="Y299" s="27">
        <f t="shared" si="118"/>
        <v>52.405263157894744</v>
      </c>
      <c r="Z299" s="5">
        <f t="shared" si="119"/>
        <v>41</v>
      </c>
      <c r="AA299" s="5">
        <v>63</v>
      </c>
      <c r="AB299" s="9">
        <f t="shared" si="120"/>
        <v>0.65079365079365081</v>
      </c>
      <c r="AC299" s="6"/>
    </row>
    <row r="300" spans="1:29">
      <c r="A300" s="8" t="s">
        <v>632</v>
      </c>
      <c r="B300" s="8" t="s">
        <v>633</v>
      </c>
      <c r="C300" s="5" t="s">
        <v>297</v>
      </c>
      <c r="D300" s="5" t="s">
        <v>539</v>
      </c>
      <c r="E300" s="27">
        <v>50</v>
      </c>
      <c r="F300" s="27">
        <v>7</v>
      </c>
      <c r="G300" s="27">
        <f t="shared" si="110"/>
        <v>57</v>
      </c>
      <c r="H300" s="27">
        <v>75</v>
      </c>
      <c r="I300" s="27">
        <f t="shared" si="111"/>
        <v>22.8</v>
      </c>
      <c r="J300" s="27">
        <v>90</v>
      </c>
      <c r="K300" s="27">
        <v>90</v>
      </c>
      <c r="L300" s="27">
        <f t="shared" si="112"/>
        <v>15</v>
      </c>
      <c r="M300" s="27">
        <v>3.75</v>
      </c>
      <c r="N300" s="27">
        <v>0</v>
      </c>
      <c r="O300" s="27">
        <v>0</v>
      </c>
      <c r="P300" s="27">
        <f>M300+N300+O301</f>
        <v>3.75</v>
      </c>
      <c r="Q300" s="27">
        <v>23.75</v>
      </c>
      <c r="R300" s="27">
        <f t="shared" si="114"/>
        <v>7.1052631578947363</v>
      </c>
      <c r="S300" s="27">
        <f t="shared" si="115"/>
        <v>22.105263157894736</v>
      </c>
      <c r="T300" s="27">
        <v>30</v>
      </c>
      <c r="U300" s="27">
        <v>8.5</v>
      </c>
      <c r="V300" s="27">
        <f t="shared" si="121"/>
        <v>38.5</v>
      </c>
      <c r="W300" s="27">
        <v>42</v>
      </c>
      <c r="X300" s="27">
        <f t="shared" si="117"/>
        <v>9.1666666666666661</v>
      </c>
      <c r="Y300" s="27">
        <f t="shared" si="118"/>
        <v>54.071929824561401</v>
      </c>
      <c r="Z300" s="5">
        <f t="shared" si="119"/>
        <v>38</v>
      </c>
      <c r="AA300" s="5">
        <v>63</v>
      </c>
      <c r="AB300" s="9">
        <f t="shared" si="120"/>
        <v>0.60317460317460314</v>
      </c>
      <c r="AC300" s="6"/>
    </row>
    <row r="301" spans="1:29">
      <c r="A301" s="8" t="s">
        <v>634</v>
      </c>
      <c r="B301" s="8" t="s">
        <v>635</v>
      </c>
      <c r="C301" s="5" t="s">
        <v>297</v>
      </c>
      <c r="D301" s="5" t="s">
        <v>539</v>
      </c>
      <c r="E301" s="27">
        <v>50</v>
      </c>
      <c r="F301" s="27">
        <v>6.25</v>
      </c>
      <c r="G301" s="27">
        <f t="shared" si="110"/>
        <v>56.25</v>
      </c>
      <c r="H301" s="27">
        <v>75</v>
      </c>
      <c r="I301" s="27">
        <f t="shared" si="111"/>
        <v>22.5</v>
      </c>
      <c r="J301" s="27">
        <v>90</v>
      </c>
      <c r="K301" s="27">
        <v>90</v>
      </c>
      <c r="L301" s="27">
        <f t="shared" si="112"/>
        <v>15</v>
      </c>
      <c r="M301" s="27">
        <v>0.625</v>
      </c>
      <c r="N301" s="27">
        <v>0</v>
      </c>
      <c r="O301" s="27">
        <v>0</v>
      </c>
      <c r="P301" s="27">
        <f t="shared" si="113"/>
        <v>0.625</v>
      </c>
      <c r="Q301" s="27">
        <v>23.75</v>
      </c>
      <c r="R301" s="27">
        <f t="shared" si="114"/>
        <v>1.1842105263157894</v>
      </c>
      <c r="S301" s="27">
        <f t="shared" si="115"/>
        <v>16.184210526315788</v>
      </c>
      <c r="T301" s="27">
        <v>30</v>
      </c>
      <c r="U301" s="27">
        <v>3.75</v>
      </c>
      <c r="V301" s="27">
        <f t="shared" si="121"/>
        <v>33.75</v>
      </c>
      <c r="W301" s="27">
        <v>42</v>
      </c>
      <c r="X301" s="27">
        <f t="shared" si="117"/>
        <v>8.0357142857142865</v>
      </c>
      <c r="Y301" s="27">
        <f t="shared" si="118"/>
        <v>46.719924812030072</v>
      </c>
      <c r="Z301" s="5">
        <f t="shared" si="119"/>
        <v>54</v>
      </c>
      <c r="AA301" s="5">
        <v>63</v>
      </c>
      <c r="AB301" s="9">
        <f t="shared" si="120"/>
        <v>0.8571428571428571</v>
      </c>
      <c r="AC301" s="6"/>
    </row>
    <row r="302" spans="1:29">
      <c r="A302" s="8" t="s">
        <v>636</v>
      </c>
      <c r="B302" s="8" t="s">
        <v>637</v>
      </c>
      <c r="C302" s="5" t="s">
        <v>297</v>
      </c>
      <c r="D302" s="5" t="s">
        <v>539</v>
      </c>
      <c r="E302" s="27">
        <v>50</v>
      </c>
      <c r="F302" s="27">
        <v>11.75</v>
      </c>
      <c r="G302" s="27">
        <f t="shared" si="110"/>
        <v>61.75</v>
      </c>
      <c r="H302" s="27">
        <v>75</v>
      </c>
      <c r="I302" s="27">
        <f t="shared" si="111"/>
        <v>24.7</v>
      </c>
      <c r="J302" s="27">
        <v>90</v>
      </c>
      <c r="K302" s="27">
        <v>90</v>
      </c>
      <c r="L302" s="27">
        <f t="shared" si="112"/>
        <v>15</v>
      </c>
      <c r="M302" s="27">
        <v>4.375</v>
      </c>
      <c r="N302" s="27">
        <v>0</v>
      </c>
      <c r="O302" s="27">
        <v>0</v>
      </c>
      <c r="P302" s="27">
        <f t="shared" si="113"/>
        <v>4.375</v>
      </c>
      <c r="Q302" s="27">
        <v>23.75</v>
      </c>
      <c r="R302" s="27">
        <f t="shared" si="114"/>
        <v>8.2894736842105257</v>
      </c>
      <c r="S302" s="27">
        <f t="shared" si="115"/>
        <v>23.289473684210527</v>
      </c>
      <c r="T302" s="27">
        <v>30</v>
      </c>
      <c r="U302" s="27">
        <v>5.25</v>
      </c>
      <c r="V302" s="27">
        <f t="shared" si="121"/>
        <v>35.25</v>
      </c>
      <c r="W302" s="27">
        <v>42</v>
      </c>
      <c r="X302" s="27">
        <f t="shared" si="117"/>
        <v>8.3928571428571423</v>
      </c>
      <c r="Y302" s="27">
        <f t="shared" si="118"/>
        <v>56.382330827067662</v>
      </c>
      <c r="Z302" s="5">
        <f t="shared" si="119"/>
        <v>31</v>
      </c>
      <c r="AA302" s="5">
        <v>63</v>
      </c>
      <c r="AB302" s="9">
        <f t="shared" si="120"/>
        <v>0.49206349206349204</v>
      </c>
      <c r="AC302" s="6"/>
    </row>
    <row r="303" spans="1:29">
      <c r="A303" s="8" t="s">
        <v>638</v>
      </c>
      <c r="B303" s="8" t="s">
        <v>639</v>
      </c>
      <c r="C303" s="5" t="s">
        <v>297</v>
      </c>
      <c r="D303" s="5" t="s">
        <v>539</v>
      </c>
      <c r="E303" s="27">
        <v>50</v>
      </c>
      <c r="F303" s="27">
        <v>5.875</v>
      </c>
      <c r="G303" s="27">
        <f t="shared" si="110"/>
        <v>55.875</v>
      </c>
      <c r="H303" s="27">
        <v>75</v>
      </c>
      <c r="I303" s="27">
        <f t="shared" si="111"/>
        <v>22.35</v>
      </c>
      <c r="J303" s="27">
        <v>85</v>
      </c>
      <c r="K303" s="27">
        <v>90</v>
      </c>
      <c r="L303" s="27">
        <f t="shared" si="112"/>
        <v>14.166666666666666</v>
      </c>
      <c r="M303" s="27">
        <v>0</v>
      </c>
      <c r="N303" s="27">
        <v>0</v>
      </c>
      <c r="O303" s="27">
        <v>0</v>
      </c>
      <c r="P303" s="27">
        <f t="shared" si="113"/>
        <v>0</v>
      </c>
      <c r="Q303" s="27">
        <v>23.75</v>
      </c>
      <c r="R303" s="27">
        <f t="shared" si="114"/>
        <v>0</v>
      </c>
      <c r="S303" s="27">
        <f t="shared" si="115"/>
        <v>14.166666666666666</v>
      </c>
      <c r="T303" s="27">
        <v>30</v>
      </c>
      <c r="U303" s="27">
        <v>3.75</v>
      </c>
      <c r="V303" s="27">
        <f t="shared" si="121"/>
        <v>33.75</v>
      </c>
      <c r="W303" s="27">
        <v>42</v>
      </c>
      <c r="X303" s="27">
        <f t="shared" si="117"/>
        <v>8.0357142857142865</v>
      </c>
      <c r="Y303" s="27">
        <f t="shared" si="118"/>
        <v>44.55238095238095</v>
      </c>
      <c r="Z303" s="5">
        <f t="shared" si="119"/>
        <v>61</v>
      </c>
      <c r="AA303" s="5">
        <v>63</v>
      </c>
      <c r="AB303" s="9">
        <f t="shared" si="120"/>
        <v>0.96825396825396826</v>
      </c>
      <c r="AC303" s="6"/>
    </row>
    <row r="304" spans="1:29">
      <c r="A304" s="8" t="s">
        <v>640</v>
      </c>
      <c r="B304" s="8" t="s">
        <v>641</v>
      </c>
      <c r="C304" s="5" t="s">
        <v>297</v>
      </c>
      <c r="D304" s="5" t="s">
        <v>539</v>
      </c>
      <c r="E304" s="27">
        <v>50</v>
      </c>
      <c r="F304" s="27">
        <v>6.6749999999999998</v>
      </c>
      <c r="G304" s="27">
        <f t="shared" si="110"/>
        <v>56.674999999999997</v>
      </c>
      <c r="H304" s="27">
        <v>75</v>
      </c>
      <c r="I304" s="27">
        <f t="shared" si="111"/>
        <v>22.669999999999998</v>
      </c>
      <c r="J304" s="27">
        <v>90</v>
      </c>
      <c r="K304" s="27">
        <v>90</v>
      </c>
      <c r="L304" s="27">
        <f t="shared" si="112"/>
        <v>15</v>
      </c>
      <c r="M304" s="27">
        <v>10</v>
      </c>
      <c r="N304" s="27">
        <v>0</v>
      </c>
      <c r="O304" s="27">
        <v>8</v>
      </c>
      <c r="P304" s="27">
        <f t="shared" si="113"/>
        <v>18</v>
      </c>
      <c r="Q304" s="27">
        <v>23.75</v>
      </c>
      <c r="R304" s="27">
        <f t="shared" si="114"/>
        <v>34.10526315789474</v>
      </c>
      <c r="S304" s="27">
        <f t="shared" si="115"/>
        <v>49.10526315789474</v>
      </c>
      <c r="T304" s="27">
        <v>30</v>
      </c>
      <c r="U304" s="27">
        <v>8.5</v>
      </c>
      <c r="V304" s="27">
        <f t="shared" si="121"/>
        <v>38.5</v>
      </c>
      <c r="W304" s="27">
        <v>42</v>
      </c>
      <c r="X304" s="27">
        <f t="shared" si="117"/>
        <v>9.1666666666666661</v>
      </c>
      <c r="Y304" s="27">
        <f t="shared" si="118"/>
        <v>80.941929824561413</v>
      </c>
      <c r="Z304" s="5">
        <f t="shared" si="119"/>
        <v>5</v>
      </c>
      <c r="AA304" s="5">
        <v>63</v>
      </c>
      <c r="AB304" s="9">
        <f t="shared" si="120"/>
        <v>7.9365079365079361E-2</v>
      </c>
      <c r="AC304" s="6"/>
    </row>
    <row r="305" spans="1:29">
      <c r="A305" s="8" t="s">
        <v>642</v>
      </c>
      <c r="B305" s="8" t="s">
        <v>643</v>
      </c>
      <c r="C305" s="5" t="s">
        <v>297</v>
      </c>
      <c r="D305" s="5" t="s">
        <v>539</v>
      </c>
      <c r="E305" s="27">
        <v>50</v>
      </c>
      <c r="F305" s="27">
        <v>4</v>
      </c>
      <c r="G305" s="27">
        <f t="shared" si="110"/>
        <v>54</v>
      </c>
      <c r="H305" s="27">
        <v>75</v>
      </c>
      <c r="I305" s="27">
        <f t="shared" si="111"/>
        <v>21.599999999999998</v>
      </c>
      <c r="J305" s="27">
        <v>85</v>
      </c>
      <c r="K305" s="27">
        <v>90</v>
      </c>
      <c r="L305" s="27">
        <f t="shared" si="112"/>
        <v>14.166666666666666</v>
      </c>
      <c r="M305" s="27">
        <v>3.125</v>
      </c>
      <c r="N305" s="27">
        <v>0</v>
      </c>
      <c r="O305" s="27">
        <v>0</v>
      </c>
      <c r="P305" s="27">
        <f t="shared" si="113"/>
        <v>3.125</v>
      </c>
      <c r="Q305" s="27">
        <v>23.75</v>
      </c>
      <c r="R305" s="27">
        <f t="shared" si="114"/>
        <v>5.9210526315789469</v>
      </c>
      <c r="S305" s="27">
        <f t="shared" si="115"/>
        <v>20.087719298245613</v>
      </c>
      <c r="T305" s="27">
        <v>30</v>
      </c>
      <c r="U305" s="27">
        <v>2</v>
      </c>
      <c r="V305" s="27">
        <f t="shared" si="121"/>
        <v>32</v>
      </c>
      <c r="W305" s="27">
        <v>42</v>
      </c>
      <c r="X305" s="27">
        <f t="shared" si="117"/>
        <v>7.6190476190476186</v>
      </c>
      <c r="Y305" s="27">
        <f t="shared" si="118"/>
        <v>49.306766917293231</v>
      </c>
      <c r="Z305" s="5">
        <f t="shared" si="119"/>
        <v>47</v>
      </c>
      <c r="AA305" s="5">
        <v>63</v>
      </c>
      <c r="AB305" s="9">
        <f t="shared" si="120"/>
        <v>0.74603174603174605</v>
      </c>
      <c r="AC305" s="6"/>
    </row>
    <row r="306" spans="1:29">
      <c r="A306" s="8" t="s">
        <v>644</v>
      </c>
      <c r="B306" s="8" t="s">
        <v>645</v>
      </c>
      <c r="C306" s="5" t="s">
        <v>297</v>
      </c>
      <c r="D306" s="5" t="s">
        <v>539</v>
      </c>
      <c r="E306" s="27">
        <v>50</v>
      </c>
      <c r="F306" s="27">
        <v>4</v>
      </c>
      <c r="G306" s="27">
        <f t="shared" si="110"/>
        <v>54</v>
      </c>
      <c r="H306" s="27">
        <v>75</v>
      </c>
      <c r="I306" s="27">
        <f t="shared" si="111"/>
        <v>21.599999999999998</v>
      </c>
      <c r="J306" s="27">
        <v>85</v>
      </c>
      <c r="K306" s="27">
        <v>90</v>
      </c>
      <c r="L306" s="27">
        <f t="shared" si="112"/>
        <v>14.166666666666666</v>
      </c>
      <c r="M306" s="27">
        <v>7.5</v>
      </c>
      <c r="N306" s="27">
        <v>0</v>
      </c>
      <c r="O306" s="27">
        <v>0</v>
      </c>
      <c r="P306" s="27">
        <f t="shared" si="113"/>
        <v>7.5</v>
      </c>
      <c r="Q306" s="27">
        <v>23.75</v>
      </c>
      <c r="R306" s="27">
        <f t="shared" si="114"/>
        <v>14.210526315789473</v>
      </c>
      <c r="S306" s="27">
        <f t="shared" si="115"/>
        <v>28.377192982456137</v>
      </c>
      <c r="T306" s="27">
        <v>30</v>
      </c>
      <c r="U306" s="27">
        <v>3</v>
      </c>
      <c r="V306" s="27">
        <f t="shared" si="121"/>
        <v>33</v>
      </c>
      <c r="W306" s="27">
        <v>42</v>
      </c>
      <c r="X306" s="27">
        <f t="shared" si="117"/>
        <v>7.8571428571428568</v>
      </c>
      <c r="Y306" s="27">
        <f t="shared" si="118"/>
        <v>57.834335839598985</v>
      </c>
      <c r="Z306" s="5">
        <f t="shared" si="119"/>
        <v>28</v>
      </c>
      <c r="AA306" s="5">
        <v>63</v>
      </c>
      <c r="AB306" s="9">
        <f t="shared" si="120"/>
        <v>0.44444444444444442</v>
      </c>
      <c r="AC306" s="6"/>
    </row>
    <row r="307" spans="1:29">
      <c r="A307" s="8" t="s">
        <v>646</v>
      </c>
      <c r="B307" s="8" t="s">
        <v>647</v>
      </c>
      <c r="C307" s="5" t="s">
        <v>297</v>
      </c>
      <c r="D307" s="5" t="s">
        <v>539</v>
      </c>
      <c r="E307" s="27">
        <v>50</v>
      </c>
      <c r="F307" s="27">
        <v>3</v>
      </c>
      <c r="G307" s="27">
        <f t="shared" si="110"/>
        <v>53</v>
      </c>
      <c r="H307" s="27">
        <v>75</v>
      </c>
      <c r="I307" s="27">
        <f t="shared" si="111"/>
        <v>21.2</v>
      </c>
      <c r="J307" s="27">
        <v>90</v>
      </c>
      <c r="K307" s="27">
        <v>90</v>
      </c>
      <c r="L307" s="27">
        <f t="shared" si="112"/>
        <v>15</v>
      </c>
      <c r="M307" s="27">
        <v>11.25</v>
      </c>
      <c r="N307" s="27">
        <v>0</v>
      </c>
      <c r="O307" s="27">
        <v>5</v>
      </c>
      <c r="P307" s="27">
        <f t="shared" si="113"/>
        <v>16.25</v>
      </c>
      <c r="Q307" s="27">
        <v>23.75</v>
      </c>
      <c r="R307" s="27">
        <f t="shared" si="114"/>
        <v>30.789473684210527</v>
      </c>
      <c r="S307" s="27">
        <f t="shared" si="115"/>
        <v>45.789473684210527</v>
      </c>
      <c r="T307" s="27">
        <v>30</v>
      </c>
      <c r="U307" s="27">
        <v>7</v>
      </c>
      <c r="V307" s="27">
        <f t="shared" si="121"/>
        <v>37</v>
      </c>
      <c r="W307" s="27">
        <v>42</v>
      </c>
      <c r="X307" s="27">
        <f t="shared" si="117"/>
        <v>8.8095238095238102</v>
      </c>
      <c r="Y307" s="27">
        <f t="shared" si="118"/>
        <v>75.798997493734333</v>
      </c>
      <c r="Z307" s="5">
        <f t="shared" si="119"/>
        <v>10</v>
      </c>
      <c r="AA307" s="5">
        <v>63</v>
      </c>
      <c r="AB307" s="9">
        <f t="shared" si="120"/>
        <v>0.15873015873015872</v>
      </c>
      <c r="AC307" s="6"/>
    </row>
    <row r="308" spans="1:29">
      <c r="A308" s="8" t="s">
        <v>648</v>
      </c>
      <c r="B308" s="8" t="s">
        <v>649</v>
      </c>
      <c r="C308" s="5" t="s">
        <v>297</v>
      </c>
      <c r="D308" s="5" t="s">
        <v>539</v>
      </c>
      <c r="E308" s="27">
        <v>50</v>
      </c>
      <c r="F308" s="27">
        <v>2.375</v>
      </c>
      <c r="G308" s="27">
        <f t="shared" si="110"/>
        <v>52.375</v>
      </c>
      <c r="H308" s="27">
        <v>75</v>
      </c>
      <c r="I308" s="27">
        <f t="shared" si="111"/>
        <v>20.95</v>
      </c>
      <c r="J308" s="27">
        <v>85</v>
      </c>
      <c r="K308" s="27">
        <v>90</v>
      </c>
      <c r="L308" s="27">
        <f t="shared" si="112"/>
        <v>14.166666666666666</v>
      </c>
      <c r="M308" s="27">
        <v>0.625</v>
      </c>
      <c r="N308" s="27">
        <v>0</v>
      </c>
      <c r="O308" s="27">
        <v>0</v>
      </c>
      <c r="P308" s="27">
        <f t="shared" si="113"/>
        <v>0.625</v>
      </c>
      <c r="Q308" s="27">
        <v>23.75</v>
      </c>
      <c r="R308" s="27">
        <f t="shared" si="114"/>
        <v>1.1842105263157894</v>
      </c>
      <c r="S308" s="27">
        <f t="shared" si="115"/>
        <v>15.350877192982455</v>
      </c>
      <c r="T308" s="27">
        <v>30</v>
      </c>
      <c r="U308" s="27">
        <v>0</v>
      </c>
      <c r="V308" s="27">
        <f t="shared" si="121"/>
        <v>30</v>
      </c>
      <c r="W308" s="27">
        <v>42</v>
      </c>
      <c r="X308" s="27">
        <f t="shared" si="117"/>
        <v>7.1428571428571432</v>
      </c>
      <c r="Y308" s="27">
        <f t="shared" si="118"/>
        <v>43.443734335839601</v>
      </c>
      <c r="Z308" s="5">
        <f t="shared" si="119"/>
        <v>63</v>
      </c>
      <c r="AA308" s="5">
        <v>63</v>
      </c>
      <c r="AB308" s="9">
        <f t="shared" si="120"/>
        <v>1</v>
      </c>
      <c r="AC308" s="6"/>
    </row>
    <row r="309" spans="1:29">
      <c r="A309" s="8" t="s">
        <v>650</v>
      </c>
      <c r="B309" s="8" t="s">
        <v>651</v>
      </c>
      <c r="C309" s="5" t="s">
        <v>297</v>
      </c>
      <c r="D309" s="5" t="s">
        <v>539</v>
      </c>
      <c r="E309" s="27">
        <v>50</v>
      </c>
      <c r="F309" s="27">
        <v>2.5</v>
      </c>
      <c r="G309" s="27">
        <f t="shared" si="110"/>
        <v>52.5</v>
      </c>
      <c r="H309" s="27">
        <v>75</v>
      </c>
      <c r="I309" s="27">
        <f t="shared" si="111"/>
        <v>21</v>
      </c>
      <c r="J309" s="27">
        <v>85</v>
      </c>
      <c r="K309" s="27">
        <v>90</v>
      </c>
      <c r="L309" s="27">
        <f t="shared" si="112"/>
        <v>14.166666666666666</v>
      </c>
      <c r="M309" s="27">
        <v>0.625</v>
      </c>
      <c r="N309" s="27">
        <v>0</v>
      </c>
      <c r="O309" s="27">
        <v>0</v>
      </c>
      <c r="P309" s="27">
        <f t="shared" si="113"/>
        <v>0.625</v>
      </c>
      <c r="Q309" s="27">
        <v>23.75</v>
      </c>
      <c r="R309" s="27">
        <f t="shared" si="114"/>
        <v>1.1842105263157894</v>
      </c>
      <c r="S309" s="27">
        <f t="shared" si="115"/>
        <v>15.350877192982455</v>
      </c>
      <c r="T309" s="27">
        <v>30</v>
      </c>
      <c r="U309" s="27">
        <v>4.5</v>
      </c>
      <c r="V309" s="27">
        <f t="shared" si="121"/>
        <v>34.5</v>
      </c>
      <c r="W309" s="27">
        <v>42</v>
      </c>
      <c r="X309" s="27">
        <f t="shared" si="117"/>
        <v>8.2142857142857135</v>
      </c>
      <c r="Y309" s="27">
        <f t="shared" si="118"/>
        <v>44.565162907268167</v>
      </c>
      <c r="Z309" s="5">
        <f t="shared" si="119"/>
        <v>60</v>
      </c>
      <c r="AA309" s="5">
        <v>63</v>
      </c>
      <c r="AB309" s="9">
        <f t="shared" si="120"/>
        <v>0.95238095238095233</v>
      </c>
      <c r="AC309" s="6"/>
    </row>
    <row r="310" spans="1:29">
      <c r="A310" s="8" t="s">
        <v>652</v>
      </c>
      <c r="B310" s="8" t="s">
        <v>653</v>
      </c>
      <c r="C310" s="5" t="s">
        <v>297</v>
      </c>
      <c r="D310" s="5" t="s">
        <v>539</v>
      </c>
      <c r="E310" s="27">
        <v>50</v>
      </c>
      <c r="F310" s="27">
        <v>7.75</v>
      </c>
      <c r="G310" s="27">
        <f t="shared" si="110"/>
        <v>57.75</v>
      </c>
      <c r="H310" s="27">
        <v>75</v>
      </c>
      <c r="I310" s="27">
        <f t="shared" si="111"/>
        <v>23.1</v>
      </c>
      <c r="J310" s="27">
        <v>90</v>
      </c>
      <c r="K310" s="27">
        <v>90</v>
      </c>
      <c r="L310" s="27">
        <f t="shared" si="112"/>
        <v>15</v>
      </c>
      <c r="M310" s="27">
        <v>12.5</v>
      </c>
      <c r="N310" s="27">
        <v>0</v>
      </c>
      <c r="O310" s="27">
        <v>8</v>
      </c>
      <c r="P310" s="27">
        <f t="shared" si="113"/>
        <v>20.5</v>
      </c>
      <c r="Q310" s="27">
        <v>23.75</v>
      </c>
      <c r="R310" s="27">
        <f t="shared" si="114"/>
        <v>38.842105263157897</v>
      </c>
      <c r="S310" s="27">
        <f t="shared" si="115"/>
        <v>53.842105263157897</v>
      </c>
      <c r="T310" s="27">
        <v>30</v>
      </c>
      <c r="U310" s="27">
        <v>6</v>
      </c>
      <c r="V310" s="27">
        <f t="shared" si="121"/>
        <v>36</v>
      </c>
      <c r="W310" s="27">
        <v>42</v>
      </c>
      <c r="X310" s="27">
        <f t="shared" si="117"/>
        <v>8.5714285714285712</v>
      </c>
      <c r="Y310" s="27">
        <f t="shared" si="118"/>
        <v>85.513533834586468</v>
      </c>
      <c r="Z310" s="5">
        <f t="shared" si="119"/>
        <v>2</v>
      </c>
      <c r="AA310" s="5">
        <v>63</v>
      </c>
      <c r="AB310" s="9">
        <f t="shared" si="120"/>
        <v>3.1746031746031744E-2</v>
      </c>
      <c r="AC310" s="6"/>
    </row>
    <row r="311" spans="1:29">
      <c r="A311" s="8" t="s">
        <v>654</v>
      </c>
      <c r="B311" s="8" t="s">
        <v>655</v>
      </c>
      <c r="C311" s="5" t="s">
        <v>297</v>
      </c>
      <c r="D311" s="5" t="s">
        <v>539</v>
      </c>
      <c r="E311" s="27">
        <v>50</v>
      </c>
      <c r="F311" s="27">
        <v>2.75</v>
      </c>
      <c r="G311" s="27">
        <f t="shared" si="110"/>
        <v>52.75</v>
      </c>
      <c r="H311" s="27">
        <v>75</v>
      </c>
      <c r="I311" s="27">
        <f t="shared" si="111"/>
        <v>21.1</v>
      </c>
      <c r="J311" s="27">
        <v>90</v>
      </c>
      <c r="K311" s="27">
        <v>90</v>
      </c>
      <c r="L311" s="27">
        <f t="shared" si="112"/>
        <v>15</v>
      </c>
      <c r="M311" s="27">
        <v>12.5</v>
      </c>
      <c r="N311" s="27">
        <v>0</v>
      </c>
      <c r="O311" s="27">
        <v>8</v>
      </c>
      <c r="P311" s="27">
        <f t="shared" si="113"/>
        <v>20.5</v>
      </c>
      <c r="Q311" s="27">
        <v>23.75</v>
      </c>
      <c r="R311" s="27">
        <f t="shared" si="114"/>
        <v>38.842105263157897</v>
      </c>
      <c r="S311" s="27">
        <f t="shared" si="115"/>
        <v>53.842105263157897</v>
      </c>
      <c r="T311" s="27">
        <v>30</v>
      </c>
      <c r="U311" s="27">
        <v>6</v>
      </c>
      <c r="V311" s="27">
        <f t="shared" si="121"/>
        <v>36</v>
      </c>
      <c r="W311" s="27">
        <v>42</v>
      </c>
      <c r="X311" s="27">
        <f t="shared" si="117"/>
        <v>8.5714285714285712</v>
      </c>
      <c r="Y311" s="27">
        <f t="shared" si="118"/>
        <v>83.513533834586468</v>
      </c>
      <c r="Z311" s="5">
        <f t="shared" si="119"/>
        <v>3</v>
      </c>
      <c r="AA311" s="5">
        <v>63</v>
      </c>
      <c r="AB311" s="9">
        <f t="shared" si="120"/>
        <v>4.7619047619047616E-2</v>
      </c>
      <c r="AC311" s="6"/>
    </row>
    <row r="312" spans="1:29">
      <c r="A312" s="8" t="s">
        <v>656</v>
      </c>
      <c r="B312" s="8" t="s">
        <v>657</v>
      </c>
      <c r="C312" s="5" t="s">
        <v>297</v>
      </c>
      <c r="D312" s="5" t="s">
        <v>539</v>
      </c>
      <c r="E312" s="27">
        <v>50</v>
      </c>
      <c r="F312" s="27">
        <v>3</v>
      </c>
      <c r="G312" s="27">
        <f t="shared" si="110"/>
        <v>53</v>
      </c>
      <c r="H312" s="27">
        <v>75</v>
      </c>
      <c r="I312" s="27">
        <f t="shared" si="111"/>
        <v>21.2</v>
      </c>
      <c r="J312" s="27">
        <v>85</v>
      </c>
      <c r="K312" s="27">
        <v>90</v>
      </c>
      <c r="L312" s="27">
        <f t="shared" si="112"/>
        <v>14.166666666666666</v>
      </c>
      <c r="M312" s="27">
        <v>1.25</v>
      </c>
      <c r="N312" s="27">
        <v>0</v>
      </c>
      <c r="O312" s="27">
        <v>5</v>
      </c>
      <c r="P312" s="27">
        <f t="shared" si="113"/>
        <v>6.25</v>
      </c>
      <c r="Q312" s="27">
        <v>23.75</v>
      </c>
      <c r="R312" s="27">
        <f t="shared" si="114"/>
        <v>11.842105263157894</v>
      </c>
      <c r="S312" s="27">
        <f t="shared" si="115"/>
        <v>26.008771929824562</v>
      </c>
      <c r="T312" s="27">
        <v>30</v>
      </c>
      <c r="U312" s="27">
        <v>4</v>
      </c>
      <c r="V312" s="27">
        <f t="shared" si="121"/>
        <v>34</v>
      </c>
      <c r="W312" s="27">
        <v>42</v>
      </c>
      <c r="X312" s="27">
        <f t="shared" si="117"/>
        <v>8.0952380952380949</v>
      </c>
      <c r="Y312" s="27">
        <f t="shared" si="118"/>
        <v>55.304010025062659</v>
      </c>
      <c r="Z312" s="5">
        <f t="shared" si="119"/>
        <v>34</v>
      </c>
      <c r="AA312" s="5">
        <v>63</v>
      </c>
      <c r="AB312" s="9">
        <f t="shared" si="120"/>
        <v>0.53968253968253965</v>
      </c>
      <c r="AC312" s="6"/>
    </row>
    <row r="313" spans="1:29">
      <c r="A313" s="8" t="s">
        <v>658</v>
      </c>
      <c r="B313" s="8" t="s">
        <v>659</v>
      </c>
      <c r="C313" s="5" t="s">
        <v>297</v>
      </c>
      <c r="D313" s="5" t="s">
        <v>539</v>
      </c>
      <c r="E313" s="27">
        <v>50</v>
      </c>
      <c r="F313" s="27">
        <v>9</v>
      </c>
      <c r="G313" s="27">
        <f t="shared" si="110"/>
        <v>59</v>
      </c>
      <c r="H313" s="27">
        <v>75</v>
      </c>
      <c r="I313" s="27">
        <f t="shared" si="111"/>
        <v>23.599999999999998</v>
      </c>
      <c r="J313" s="27">
        <v>90</v>
      </c>
      <c r="K313" s="27">
        <v>90</v>
      </c>
      <c r="L313" s="27">
        <f t="shared" si="112"/>
        <v>15</v>
      </c>
      <c r="M313" s="27">
        <v>5</v>
      </c>
      <c r="N313" s="27">
        <v>0</v>
      </c>
      <c r="O313" s="27">
        <v>0</v>
      </c>
      <c r="P313" s="27">
        <f t="shared" si="113"/>
        <v>5</v>
      </c>
      <c r="Q313" s="27">
        <v>23.75</v>
      </c>
      <c r="R313" s="27">
        <f t="shared" si="114"/>
        <v>9.473684210526315</v>
      </c>
      <c r="S313" s="27">
        <f t="shared" si="115"/>
        <v>24.473684210526315</v>
      </c>
      <c r="T313" s="27">
        <v>30</v>
      </c>
      <c r="U313" s="27">
        <v>3</v>
      </c>
      <c r="V313" s="27">
        <f t="shared" si="121"/>
        <v>33</v>
      </c>
      <c r="W313" s="27">
        <v>42</v>
      </c>
      <c r="X313" s="27">
        <f t="shared" si="117"/>
        <v>7.8571428571428568</v>
      </c>
      <c r="Y313" s="27">
        <f t="shared" si="118"/>
        <v>55.930827067669163</v>
      </c>
      <c r="Z313" s="5">
        <f t="shared" si="119"/>
        <v>32</v>
      </c>
      <c r="AA313" s="5">
        <v>63</v>
      </c>
      <c r="AB313" s="9">
        <f t="shared" si="120"/>
        <v>0.50793650793650791</v>
      </c>
      <c r="AC313" s="6"/>
    </row>
    <row r="314" spans="1:29">
      <c r="A314" s="8" t="s">
        <v>660</v>
      </c>
      <c r="B314" s="8" t="s">
        <v>661</v>
      </c>
      <c r="C314" s="5" t="s">
        <v>297</v>
      </c>
      <c r="D314" s="5" t="s">
        <v>539</v>
      </c>
      <c r="E314" s="27">
        <v>50</v>
      </c>
      <c r="F314" s="27">
        <v>9</v>
      </c>
      <c r="G314" s="27">
        <f t="shared" si="110"/>
        <v>59</v>
      </c>
      <c r="H314" s="27">
        <v>75</v>
      </c>
      <c r="I314" s="27">
        <f t="shared" si="111"/>
        <v>23.599999999999998</v>
      </c>
      <c r="J314" s="27">
        <v>90</v>
      </c>
      <c r="K314" s="27">
        <v>90</v>
      </c>
      <c r="L314" s="27">
        <f t="shared" si="112"/>
        <v>15</v>
      </c>
      <c r="M314" s="27">
        <v>4.375</v>
      </c>
      <c r="N314" s="27">
        <v>0</v>
      </c>
      <c r="O314" s="27">
        <v>0</v>
      </c>
      <c r="P314" s="27">
        <f t="shared" si="113"/>
        <v>4.375</v>
      </c>
      <c r="Q314" s="27">
        <v>23.75</v>
      </c>
      <c r="R314" s="27">
        <f t="shared" si="114"/>
        <v>8.2894736842105257</v>
      </c>
      <c r="S314" s="27">
        <f t="shared" si="115"/>
        <v>23.289473684210527</v>
      </c>
      <c r="T314" s="27">
        <v>30</v>
      </c>
      <c r="U314" s="27">
        <v>4</v>
      </c>
      <c r="V314" s="27">
        <f t="shared" si="121"/>
        <v>34</v>
      </c>
      <c r="W314" s="27">
        <v>42</v>
      </c>
      <c r="X314" s="27">
        <f t="shared" si="117"/>
        <v>8.0952380952380949</v>
      </c>
      <c r="Y314" s="27">
        <f t="shared" si="118"/>
        <v>54.984711779448624</v>
      </c>
      <c r="Z314" s="5">
        <f t="shared" si="119"/>
        <v>36</v>
      </c>
      <c r="AA314" s="5">
        <v>63</v>
      </c>
      <c r="AB314" s="9">
        <f t="shared" si="120"/>
        <v>0.5714285714285714</v>
      </c>
      <c r="AC314" s="6"/>
    </row>
    <row r="315" spans="1:29">
      <c r="A315" s="8" t="s">
        <v>662</v>
      </c>
      <c r="B315" s="8" t="s">
        <v>663</v>
      </c>
      <c r="C315" s="5" t="s">
        <v>297</v>
      </c>
      <c r="D315" s="5" t="s">
        <v>539</v>
      </c>
      <c r="E315" s="27">
        <v>50</v>
      </c>
      <c r="F315" s="27">
        <v>9</v>
      </c>
      <c r="G315" s="27">
        <f t="shared" si="110"/>
        <v>59</v>
      </c>
      <c r="H315" s="27">
        <v>75</v>
      </c>
      <c r="I315" s="27">
        <f t="shared" si="111"/>
        <v>23.599999999999998</v>
      </c>
      <c r="J315" s="27">
        <v>90</v>
      </c>
      <c r="K315" s="27">
        <v>90</v>
      </c>
      <c r="L315" s="27">
        <f t="shared" si="112"/>
        <v>15</v>
      </c>
      <c r="M315" s="27">
        <v>11.25</v>
      </c>
      <c r="N315" s="27">
        <v>0</v>
      </c>
      <c r="O315" s="27">
        <v>5</v>
      </c>
      <c r="P315" s="27">
        <f t="shared" si="113"/>
        <v>16.25</v>
      </c>
      <c r="Q315" s="27">
        <v>23.75</v>
      </c>
      <c r="R315" s="27">
        <f t="shared" si="114"/>
        <v>30.789473684210527</v>
      </c>
      <c r="S315" s="27">
        <f t="shared" si="115"/>
        <v>45.789473684210527</v>
      </c>
      <c r="T315" s="27">
        <v>30</v>
      </c>
      <c r="U315" s="27">
        <v>6.5</v>
      </c>
      <c r="V315" s="27">
        <f t="shared" si="121"/>
        <v>36.5</v>
      </c>
      <c r="W315" s="27">
        <v>42</v>
      </c>
      <c r="X315" s="27">
        <f t="shared" si="117"/>
        <v>8.6904761904761898</v>
      </c>
      <c r="Y315" s="27">
        <f t="shared" si="118"/>
        <v>78.079949874686719</v>
      </c>
      <c r="Z315" s="5">
        <f t="shared" si="119"/>
        <v>6</v>
      </c>
      <c r="AA315" s="5">
        <v>63</v>
      </c>
      <c r="AB315" s="9">
        <f t="shared" si="120"/>
        <v>9.5238095238095233E-2</v>
      </c>
      <c r="AC315" s="6"/>
    </row>
    <row r="316" spans="1:29">
      <c r="A316" s="8" t="s">
        <v>664</v>
      </c>
      <c r="B316" s="8" t="s">
        <v>718</v>
      </c>
      <c r="C316" s="5" t="s">
        <v>297</v>
      </c>
      <c r="D316" s="5" t="s">
        <v>665</v>
      </c>
      <c r="E316" s="27">
        <v>50</v>
      </c>
      <c r="F316" s="27">
        <v>9.75</v>
      </c>
      <c r="G316" s="27">
        <v>59.75</v>
      </c>
      <c r="H316" s="27">
        <v>71</v>
      </c>
      <c r="I316" s="27">
        <v>25.245999999999999</v>
      </c>
      <c r="J316" s="27">
        <v>80</v>
      </c>
      <c r="K316" s="27">
        <v>90</v>
      </c>
      <c r="L316" s="27">
        <v>13.333</v>
      </c>
      <c r="M316" s="27">
        <v>2.5</v>
      </c>
      <c r="N316" s="27">
        <v>16</v>
      </c>
      <c r="O316" s="27">
        <v>0</v>
      </c>
      <c r="P316" s="27">
        <v>18.5</v>
      </c>
      <c r="Q316" s="27">
        <v>30.625</v>
      </c>
      <c r="R316" s="27">
        <v>27.184000000000001</v>
      </c>
      <c r="S316" s="27">
        <v>40.517000000000003</v>
      </c>
      <c r="T316" s="27">
        <v>30</v>
      </c>
      <c r="U316" s="27">
        <v>4</v>
      </c>
      <c r="V316" s="27">
        <v>34</v>
      </c>
      <c r="W316" s="27">
        <v>40.5</v>
      </c>
      <c r="X316" s="27">
        <v>8.3949999999999996</v>
      </c>
      <c r="Y316" s="27">
        <v>74.16</v>
      </c>
      <c r="Z316" s="5">
        <v>5</v>
      </c>
      <c r="AA316" s="5">
        <v>53</v>
      </c>
      <c r="AB316" s="9">
        <v>9.4299999999999995E-2</v>
      </c>
      <c r="AC316" s="6"/>
    </row>
    <row r="317" spans="1:29">
      <c r="A317" s="8" t="s">
        <v>666</v>
      </c>
      <c r="B317" s="8" t="s">
        <v>719</v>
      </c>
      <c r="C317" s="5" t="s">
        <v>297</v>
      </c>
      <c r="D317" s="5" t="s">
        <v>665</v>
      </c>
      <c r="E317" s="27">
        <v>50</v>
      </c>
      <c r="F317" s="27">
        <v>5.25</v>
      </c>
      <c r="G317" s="27">
        <v>55.25</v>
      </c>
      <c r="H317" s="27">
        <v>71</v>
      </c>
      <c r="I317" s="27">
        <v>23.344999999999999</v>
      </c>
      <c r="J317" s="27">
        <v>80</v>
      </c>
      <c r="K317" s="27">
        <v>90</v>
      </c>
      <c r="L317" s="27">
        <v>13.333</v>
      </c>
      <c r="M317" s="27">
        <v>1.875</v>
      </c>
      <c r="N317" s="27">
        <v>0</v>
      </c>
      <c r="O317" s="27">
        <v>0</v>
      </c>
      <c r="P317" s="27">
        <v>1.875</v>
      </c>
      <c r="Q317" s="27">
        <v>30.625</v>
      </c>
      <c r="R317" s="27">
        <v>2.7549999999999999</v>
      </c>
      <c r="S317" s="27">
        <v>16.088000000000001</v>
      </c>
      <c r="T317" s="27">
        <v>30</v>
      </c>
      <c r="U317" s="27">
        <v>3</v>
      </c>
      <c r="V317" s="27">
        <v>33</v>
      </c>
      <c r="W317" s="27">
        <v>40.5</v>
      </c>
      <c r="X317" s="27">
        <v>8.1479999999999997</v>
      </c>
      <c r="Y317" s="27">
        <v>47.58</v>
      </c>
      <c r="Z317" s="5">
        <v>27</v>
      </c>
      <c r="AA317" s="5">
        <v>53</v>
      </c>
      <c r="AB317" s="9">
        <v>0.50939999999999996</v>
      </c>
      <c r="AC317" s="6"/>
    </row>
    <row r="318" spans="1:29">
      <c r="A318" s="8" t="s">
        <v>667</v>
      </c>
      <c r="B318" s="8" t="s">
        <v>721</v>
      </c>
      <c r="C318" s="5" t="s">
        <v>297</v>
      </c>
      <c r="D318" s="5" t="s">
        <v>665</v>
      </c>
      <c r="E318" s="27">
        <v>50</v>
      </c>
      <c r="F318" s="27">
        <v>6</v>
      </c>
      <c r="G318" s="27">
        <v>56</v>
      </c>
      <c r="H318" s="27">
        <v>71</v>
      </c>
      <c r="I318" s="27">
        <v>23.661999999999999</v>
      </c>
      <c r="J318" s="27">
        <v>80</v>
      </c>
      <c r="K318" s="27">
        <v>90</v>
      </c>
      <c r="L318" s="27">
        <v>13.333</v>
      </c>
      <c r="M318" s="27">
        <v>0</v>
      </c>
      <c r="N318" s="27">
        <v>0</v>
      </c>
      <c r="O318" s="27">
        <v>5</v>
      </c>
      <c r="P318" s="27">
        <v>5</v>
      </c>
      <c r="Q318" s="27">
        <v>30.625</v>
      </c>
      <c r="R318" s="27">
        <v>7.3470000000000004</v>
      </c>
      <c r="S318" s="27">
        <v>20.68</v>
      </c>
      <c r="T318" s="27">
        <v>30</v>
      </c>
      <c r="U318" s="27">
        <v>0</v>
      </c>
      <c r="V318" s="27">
        <v>30</v>
      </c>
      <c r="W318" s="27">
        <v>40.5</v>
      </c>
      <c r="X318" s="27">
        <v>7.407</v>
      </c>
      <c r="Y318" s="27">
        <v>51.75</v>
      </c>
      <c r="Z318" s="5">
        <v>17</v>
      </c>
      <c r="AA318" s="5">
        <v>53</v>
      </c>
      <c r="AB318" s="9">
        <v>0.32079999999999997</v>
      </c>
      <c r="AC318" s="6"/>
    </row>
    <row r="319" spans="1:29">
      <c r="A319" s="8" t="s">
        <v>668</v>
      </c>
      <c r="B319" s="8" t="s">
        <v>741</v>
      </c>
      <c r="C319" s="5" t="s">
        <v>297</v>
      </c>
      <c r="D319" s="5" t="s">
        <v>665</v>
      </c>
      <c r="E319" s="27">
        <v>50</v>
      </c>
      <c r="F319" s="27">
        <v>1.88</v>
      </c>
      <c r="G319" s="27">
        <v>51.88</v>
      </c>
      <c r="H319" s="27">
        <v>71</v>
      </c>
      <c r="I319" s="27">
        <v>21.920999999999999</v>
      </c>
      <c r="J319" s="27">
        <v>80</v>
      </c>
      <c r="K319" s="27">
        <v>90</v>
      </c>
      <c r="L319" s="27">
        <v>13.333</v>
      </c>
      <c r="M319" s="27">
        <v>0</v>
      </c>
      <c r="N319" s="27">
        <v>0</v>
      </c>
      <c r="O319" s="27">
        <v>5</v>
      </c>
      <c r="P319" s="27">
        <v>5</v>
      </c>
      <c r="Q319" s="27">
        <v>30.625</v>
      </c>
      <c r="R319" s="27">
        <v>7.3470000000000004</v>
      </c>
      <c r="S319" s="27">
        <v>20.68</v>
      </c>
      <c r="T319" s="27">
        <v>30</v>
      </c>
      <c r="U319" s="27">
        <v>0</v>
      </c>
      <c r="V319" s="27">
        <v>30</v>
      </c>
      <c r="W319" s="27">
        <v>40.5</v>
      </c>
      <c r="X319" s="27">
        <v>7.407</v>
      </c>
      <c r="Y319" s="27">
        <v>50.01</v>
      </c>
      <c r="Z319" s="5">
        <v>23</v>
      </c>
      <c r="AA319" s="5">
        <v>53</v>
      </c>
      <c r="AB319" s="9">
        <v>0.434</v>
      </c>
      <c r="AC319" s="6"/>
    </row>
    <row r="320" spans="1:29">
      <c r="A320" s="8" t="s">
        <v>669</v>
      </c>
      <c r="B320" s="8" t="s">
        <v>742</v>
      </c>
      <c r="C320" s="5" t="s">
        <v>297</v>
      </c>
      <c r="D320" s="5" t="s">
        <v>665</v>
      </c>
      <c r="E320" s="27">
        <v>50</v>
      </c>
      <c r="F320" s="27">
        <v>13</v>
      </c>
      <c r="G320" s="27">
        <v>63</v>
      </c>
      <c r="H320" s="27">
        <v>71</v>
      </c>
      <c r="I320" s="27">
        <v>26.62</v>
      </c>
      <c r="J320" s="27">
        <v>80</v>
      </c>
      <c r="K320" s="27">
        <v>90</v>
      </c>
      <c r="L320" s="27">
        <v>13.333</v>
      </c>
      <c r="M320" s="27">
        <v>1.875</v>
      </c>
      <c r="N320" s="27">
        <v>0</v>
      </c>
      <c r="O320" s="27">
        <v>0</v>
      </c>
      <c r="P320" s="27">
        <v>1.875</v>
      </c>
      <c r="Q320" s="27">
        <v>30.625</v>
      </c>
      <c r="R320" s="27">
        <v>2.7549999999999999</v>
      </c>
      <c r="S320" s="27">
        <v>16.088000000000001</v>
      </c>
      <c r="T320" s="27">
        <v>30</v>
      </c>
      <c r="U320" s="27">
        <v>0</v>
      </c>
      <c r="V320" s="27">
        <v>30</v>
      </c>
      <c r="W320" s="27">
        <v>40.5</v>
      </c>
      <c r="X320" s="27">
        <v>7.407</v>
      </c>
      <c r="Y320" s="27">
        <v>50.12</v>
      </c>
      <c r="Z320" s="5">
        <v>22</v>
      </c>
      <c r="AA320" s="5">
        <v>53</v>
      </c>
      <c r="AB320" s="9">
        <v>0.41510000000000002</v>
      </c>
      <c r="AC320" s="6"/>
    </row>
    <row r="321" spans="1:29">
      <c r="A321" s="8" t="s">
        <v>670</v>
      </c>
      <c r="B321" s="8" t="s">
        <v>743</v>
      </c>
      <c r="C321" s="5" t="s">
        <v>297</v>
      </c>
      <c r="D321" s="5" t="s">
        <v>665</v>
      </c>
      <c r="E321" s="27">
        <v>50</v>
      </c>
      <c r="F321" s="27">
        <v>4</v>
      </c>
      <c r="G321" s="27">
        <v>54</v>
      </c>
      <c r="H321" s="27">
        <v>71</v>
      </c>
      <c r="I321" s="27">
        <v>22.817</v>
      </c>
      <c r="J321" s="27">
        <v>80</v>
      </c>
      <c r="K321" s="27">
        <v>90</v>
      </c>
      <c r="L321" s="27">
        <v>13.333</v>
      </c>
      <c r="M321" s="27">
        <v>0</v>
      </c>
      <c r="N321" s="27">
        <v>0</v>
      </c>
      <c r="O321" s="27">
        <v>10</v>
      </c>
      <c r="P321" s="27">
        <v>10</v>
      </c>
      <c r="Q321" s="27">
        <v>30.625</v>
      </c>
      <c r="R321" s="27">
        <v>14.694000000000001</v>
      </c>
      <c r="S321" s="27">
        <v>28.027000000000001</v>
      </c>
      <c r="T321" s="27">
        <v>30</v>
      </c>
      <c r="U321" s="27">
        <v>0</v>
      </c>
      <c r="V321" s="27">
        <v>30</v>
      </c>
      <c r="W321" s="27">
        <v>40.5</v>
      </c>
      <c r="X321" s="27">
        <v>7.407</v>
      </c>
      <c r="Y321" s="27">
        <v>58.25</v>
      </c>
      <c r="Z321" s="5">
        <v>11</v>
      </c>
      <c r="AA321" s="5">
        <v>53</v>
      </c>
      <c r="AB321" s="9">
        <v>0.20749999999999999</v>
      </c>
      <c r="AC321" s="6"/>
    </row>
    <row r="322" spans="1:29">
      <c r="A322" s="8" t="s">
        <v>671</v>
      </c>
      <c r="B322" s="8" t="s">
        <v>744</v>
      </c>
      <c r="C322" s="5" t="s">
        <v>297</v>
      </c>
      <c r="D322" s="5" t="s">
        <v>665</v>
      </c>
      <c r="E322" s="27">
        <v>50</v>
      </c>
      <c r="F322" s="27">
        <v>19.309999999999999</v>
      </c>
      <c r="G322" s="27">
        <v>69.31</v>
      </c>
      <c r="H322" s="27">
        <v>71</v>
      </c>
      <c r="I322" s="27">
        <v>29.286000000000001</v>
      </c>
      <c r="J322" s="27">
        <v>80</v>
      </c>
      <c r="K322" s="27">
        <v>90</v>
      </c>
      <c r="L322" s="27">
        <v>13.333</v>
      </c>
      <c r="M322" s="27">
        <v>1.875</v>
      </c>
      <c r="N322" s="27">
        <v>20</v>
      </c>
      <c r="O322" s="27">
        <v>0</v>
      </c>
      <c r="P322" s="27">
        <v>21.875</v>
      </c>
      <c r="Q322" s="27">
        <v>30.625</v>
      </c>
      <c r="R322" s="27">
        <v>32.143000000000001</v>
      </c>
      <c r="S322" s="27">
        <v>45.475999999999999</v>
      </c>
      <c r="T322" s="27">
        <v>30</v>
      </c>
      <c r="U322" s="27">
        <v>0</v>
      </c>
      <c r="V322" s="27">
        <v>30</v>
      </c>
      <c r="W322" s="27">
        <v>40.5</v>
      </c>
      <c r="X322" s="27">
        <v>7.407</v>
      </c>
      <c r="Y322" s="27">
        <v>82.17</v>
      </c>
      <c r="Z322" s="5">
        <v>4</v>
      </c>
      <c r="AA322" s="5">
        <v>53</v>
      </c>
      <c r="AB322" s="9">
        <v>7.5499999999999998E-2</v>
      </c>
      <c r="AC322" s="6"/>
    </row>
    <row r="323" spans="1:29">
      <c r="A323" s="8" t="s">
        <v>672</v>
      </c>
      <c r="B323" s="8" t="s">
        <v>745</v>
      </c>
      <c r="C323" s="5" t="s">
        <v>297</v>
      </c>
      <c r="D323" s="5" t="s">
        <v>665</v>
      </c>
      <c r="E323" s="27">
        <v>50</v>
      </c>
      <c r="F323" s="27">
        <v>14.78</v>
      </c>
      <c r="G323" s="27">
        <v>64.78</v>
      </c>
      <c r="H323" s="27">
        <v>71</v>
      </c>
      <c r="I323" s="27">
        <v>27.372</v>
      </c>
      <c r="J323" s="27">
        <v>85</v>
      </c>
      <c r="K323" s="27">
        <v>90</v>
      </c>
      <c r="L323" s="27">
        <v>14.167</v>
      </c>
      <c r="M323" s="27">
        <v>3.75</v>
      </c>
      <c r="N323" s="27">
        <v>0</v>
      </c>
      <c r="O323" s="27">
        <v>0</v>
      </c>
      <c r="P323" s="27">
        <v>3.75</v>
      </c>
      <c r="Q323" s="27">
        <v>30.625</v>
      </c>
      <c r="R323" s="27">
        <v>5.51</v>
      </c>
      <c r="S323" s="27">
        <v>19.677</v>
      </c>
      <c r="T323" s="27">
        <v>30</v>
      </c>
      <c r="U323" s="27">
        <v>5</v>
      </c>
      <c r="V323" s="27">
        <v>35</v>
      </c>
      <c r="W323" s="27">
        <v>40.5</v>
      </c>
      <c r="X323" s="27">
        <v>8.6419999999999995</v>
      </c>
      <c r="Y323" s="27">
        <v>55.69</v>
      </c>
      <c r="Z323" s="5">
        <v>14</v>
      </c>
      <c r="AA323" s="5">
        <v>53</v>
      </c>
      <c r="AB323" s="9">
        <v>0.26419999999999999</v>
      </c>
      <c r="AC323" s="6"/>
    </row>
    <row r="324" spans="1:29">
      <c r="A324" s="8" t="s">
        <v>673</v>
      </c>
      <c r="B324" s="8" t="s">
        <v>740</v>
      </c>
      <c r="C324" s="5" t="s">
        <v>297</v>
      </c>
      <c r="D324" s="5" t="s">
        <v>665</v>
      </c>
      <c r="E324" s="27">
        <v>50</v>
      </c>
      <c r="F324" s="27">
        <v>5.5</v>
      </c>
      <c r="G324" s="27">
        <v>55.5</v>
      </c>
      <c r="H324" s="27">
        <v>71</v>
      </c>
      <c r="I324" s="27">
        <v>23.451000000000001</v>
      </c>
      <c r="J324" s="27">
        <v>85</v>
      </c>
      <c r="K324" s="27">
        <v>90</v>
      </c>
      <c r="L324" s="27">
        <v>14.167</v>
      </c>
      <c r="M324" s="27">
        <v>0</v>
      </c>
      <c r="N324" s="27">
        <v>0</v>
      </c>
      <c r="O324" s="27">
        <v>5</v>
      </c>
      <c r="P324" s="27">
        <v>5</v>
      </c>
      <c r="Q324" s="27">
        <v>30.625</v>
      </c>
      <c r="R324" s="27">
        <v>7.3470000000000004</v>
      </c>
      <c r="S324" s="27">
        <v>21.513999999999999</v>
      </c>
      <c r="T324" s="27">
        <v>30</v>
      </c>
      <c r="U324" s="27">
        <v>0</v>
      </c>
      <c r="V324" s="27">
        <v>30</v>
      </c>
      <c r="W324" s="27">
        <v>40.5</v>
      </c>
      <c r="X324" s="27">
        <v>7.407</v>
      </c>
      <c r="Y324" s="27">
        <v>52.37</v>
      </c>
      <c r="Z324" s="5">
        <v>16</v>
      </c>
      <c r="AA324" s="5">
        <v>53</v>
      </c>
      <c r="AB324" s="9">
        <v>0.3019</v>
      </c>
      <c r="AC324" s="6"/>
    </row>
    <row r="325" spans="1:29">
      <c r="A325" s="8" t="s">
        <v>674</v>
      </c>
      <c r="B325" s="8" t="s">
        <v>739</v>
      </c>
      <c r="C325" s="5" t="s">
        <v>297</v>
      </c>
      <c r="D325" s="5" t="s">
        <v>665</v>
      </c>
      <c r="E325" s="27">
        <v>50</v>
      </c>
      <c r="F325" s="27">
        <v>21</v>
      </c>
      <c r="G325" s="27">
        <v>71</v>
      </c>
      <c r="H325" s="27">
        <v>71</v>
      </c>
      <c r="I325" s="27">
        <v>30</v>
      </c>
      <c r="J325" s="27">
        <v>85</v>
      </c>
      <c r="K325" s="27">
        <v>90</v>
      </c>
      <c r="L325" s="27">
        <v>14.167</v>
      </c>
      <c r="M325" s="27">
        <v>1.25</v>
      </c>
      <c r="N325" s="27">
        <v>0</v>
      </c>
      <c r="O325" s="27">
        <v>24</v>
      </c>
      <c r="P325" s="27">
        <v>25.25</v>
      </c>
      <c r="Q325" s="27">
        <v>30.625</v>
      </c>
      <c r="R325" s="27">
        <v>37.101999999999997</v>
      </c>
      <c r="S325" s="27">
        <v>51.268999999999998</v>
      </c>
      <c r="T325" s="27">
        <v>30</v>
      </c>
      <c r="U325" s="27">
        <v>10.5</v>
      </c>
      <c r="V325" s="27">
        <v>40.5</v>
      </c>
      <c r="W325" s="27">
        <v>40.5</v>
      </c>
      <c r="X325" s="27">
        <v>10</v>
      </c>
      <c r="Y325" s="27">
        <v>91.27</v>
      </c>
      <c r="Z325" s="5">
        <v>1</v>
      </c>
      <c r="AA325" s="5">
        <v>53</v>
      </c>
      <c r="AB325" s="9">
        <v>1.89E-2</v>
      </c>
      <c r="AC325" s="6"/>
    </row>
    <row r="326" spans="1:29">
      <c r="A326" s="8" t="s">
        <v>675</v>
      </c>
      <c r="B326" s="8" t="s">
        <v>738</v>
      </c>
      <c r="C326" s="5" t="s">
        <v>297</v>
      </c>
      <c r="D326" s="5" t="s">
        <v>665</v>
      </c>
      <c r="E326" s="27">
        <v>50</v>
      </c>
      <c r="F326" s="27">
        <v>6.75</v>
      </c>
      <c r="G326" s="27">
        <v>56.75</v>
      </c>
      <c r="H326" s="27">
        <v>71</v>
      </c>
      <c r="I326" s="27">
        <v>23.978999999999999</v>
      </c>
      <c r="J326" s="27">
        <v>90</v>
      </c>
      <c r="K326" s="27">
        <v>90</v>
      </c>
      <c r="L326" s="27">
        <v>15</v>
      </c>
      <c r="M326" s="27">
        <v>0</v>
      </c>
      <c r="N326" s="27">
        <v>0</v>
      </c>
      <c r="O326" s="27">
        <v>0</v>
      </c>
      <c r="P326" s="27">
        <v>0</v>
      </c>
      <c r="Q326" s="27">
        <v>30.625</v>
      </c>
      <c r="R326" s="27">
        <v>0</v>
      </c>
      <c r="S326" s="27">
        <v>15</v>
      </c>
      <c r="T326" s="27">
        <v>30</v>
      </c>
      <c r="U326" s="27">
        <v>0</v>
      </c>
      <c r="V326" s="27">
        <v>30</v>
      </c>
      <c r="W326" s="27">
        <v>40.5</v>
      </c>
      <c r="X326" s="27">
        <v>7.407</v>
      </c>
      <c r="Y326" s="27">
        <v>46.39</v>
      </c>
      <c r="Z326" s="5">
        <v>31</v>
      </c>
      <c r="AA326" s="5">
        <v>53</v>
      </c>
      <c r="AB326" s="9">
        <v>0.58489999999999998</v>
      </c>
      <c r="AC326" s="6"/>
    </row>
    <row r="327" spans="1:29">
      <c r="A327" s="8" t="s">
        <v>676</v>
      </c>
      <c r="B327" s="8" t="s">
        <v>737</v>
      </c>
      <c r="C327" s="5" t="s">
        <v>297</v>
      </c>
      <c r="D327" s="5" t="s">
        <v>665</v>
      </c>
      <c r="E327" s="27">
        <v>50</v>
      </c>
      <c r="F327" s="27">
        <v>9</v>
      </c>
      <c r="G327" s="27">
        <v>59</v>
      </c>
      <c r="H327" s="27">
        <v>71</v>
      </c>
      <c r="I327" s="27">
        <v>24.93</v>
      </c>
      <c r="J327" s="27">
        <v>85</v>
      </c>
      <c r="K327" s="27">
        <v>90</v>
      </c>
      <c r="L327" s="27">
        <v>14.167</v>
      </c>
      <c r="M327" s="27">
        <v>0</v>
      </c>
      <c r="N327" s="27">
        <v>0</v>
      </c>
      <c r="O327" s="27">
        <v>8</v>
      </c>
      <c r="P327" s="27">
        <v>8</v>
      </c>
      <c r="Q327" s="27">
        <v>30.625</v>
      </c>
      <c r="R327" s="27">
        <v>11.755000000000001</v>
      </c>
      <c r="S327" s="27">
        <v>25.922000000000001</v>
      </c>
      <c r="T327" s="27">
        <v>30</v>
      </c>
      <c r="U327" s="27">
        <v>3.5</v>
      </c>
      <c r="V327" s="27">
        <v>33.5</v>
      </c>
      <c r="W327" s="27">
        <v>40.5</v>
      </c>
      <c r="X327" s="27">
        <v>8.2720000000000002</v>
      </c>
      <c r="Y327" s="27">
        <v>59.12</v>
      </c>
      <c r="Z327" s="5">
        <v>10</v>
      </c>
      <c r="AA327" s="5">
        <v>53</v>
      </c>
      <c r="AB327" s="9">
        <v>0.18870000000000001</v>
      </c>
      <c r="AC327" s="6"/>
    </row>
    <row r="328" spans="1:29">
      <c r="A328" s="8" t="s">
        <v>677</v>
      </c>
      <c r="B328" s="8" t="s">
        <v>720</v>
      </c>
      <c r="C328" s="5" t="s">
        <v>297</v>
      </c>
      <c r="D328" s="5" t="s">
        <v>665</v>
      </c>
      <c r="E328" s="27">
        <v>50</v>
      </c>
      <c r="F328" s="27">
        <v>0</v>
      </c>
      <c r="G328" s="27">
        <v>50</v>
      </c>
      <c r="H328" s="27">
        <v>71</v>
      </c>
      <c r="I328" s="27">
        <v>21.126999999999999</v>
      </c>
      <c r="J328" s="27">
        <v>70</v>
      </c>
      <c r="K328" s="27">
        <v>90</v>
      </c>
      <c r="L328" s="27">
        <v>11.667</v>
      </c>
      <c r="M328" s="27">
        <v>0</v>
      </c>
      <c r="N328" s="27">
        <v>0</v>
      </c>
      <c r="O328" s="27">
        <v>0</v>
      </c>
      <c r="P328" s="27">
        <v>0</v>
      </c>
      <c r="Q328" s="27">
        <v>30.625</v>
      </c>
      <c r="R328" s="27">
        <v>0</v>
      </c>
      <c r="S328" s="27">
        <v>11.667</v>
      </c>
      <c r="T328" s="27">
        <v>30</v>
      </c>
      <c r="U328" s="27">
        <v>0</v>
      </c>
      <c r="V328" s="27">
        <v>30</v>
      </c>
      <c r="W328" s="27">
        <v>40.5</v>
      </c>
      <c r="X328" s="27">
        <v>7.407</v>
      </c>
      <c r="Y328" s="27">
        <v>40.200000000000003</v>
      </c>
      <c r="Z328" s="5">
        <v>53</v>
      </c>
      <c r="AA328" s="5">
        <v>53</v>
      </c>
      <c r="AB328" s="9">
        <v>1</v>
      </c>
      <c r="AC328" s="6"/>
    </row>
    <row r="329" spans="1:29">
      <c r="A329" s="8" t="s">
        <v>678</v>
      </c>
      <c r="B329" s="8" t="s">
        <v>736</v>
      </c>
      <c r="C329" s="5" t="s">
        <v>297</v>
      </c>
      <c r="D329" s="5" t="s">
        <v>665</v>
      </c>
      <c r="E329" s="27">
        <v>50</v>
      </c>
      <c r="F329" s="27">
        <v>9</v>
      </c>
      <c r="G329" s="27">
        <v>59</v>
      </c>
      <c r="H329" s="27">
        <v>71</v>
      </c>
      <c r="I329" s="27">
        <v>24.93</v>
      </c>
      <c r="J329" s="27">
        <v>80</v>
      </c>
      <c r="K329" s="27">
        <v>90</v>
      </c>
      <c r="L329" s="27">
        <v>13.333</v>
      </c>
      <c r="M329" s="27">
        <v>0.625</v>
      </c>
      <c r="N329" s="27">
        <v>0</v>
      </c>
      <c r="O329" s="27">
        <v>10</v>
      </c>
      <c r="P329" s="27">
        <v>10.625</v>
      </c>
      <c r="Q329" s="27">
        <v>30.625</v>
      </c>
      <c r="R329" s="27">
        <v>15.612</v>
      </c>
      <c r="S329" s="27">
        <v>28.946000000000002</v>
      </c>
      <c r="T329" s="27">
        <v>30</v>
      </c>
      <c r="U329" s="27">
        <v>6</v>
      </c>
      <c r="V329" s="27">
        <v>36</v>
      </c>
      <c r="W329" s="27">
        <v>40.5</v>
      </c>
      <c r="X329" s="27">
        <v>8.8889999999999993</v>
      </c>
      <c r="Y329" s="27">
        <v>62.76</v>
      </c>
      <c r="Z329" s="5">
        <v>6</v>
      </c>
      <c r="AA329" s="5">
        <v>53</v>
      </c>
      <c r="AB329" s="9">
        <v>0.1132</v>
      </c>
      <c r="AC329" s="6"/>
    </row>
    <row r="330" spans="1:29">
      <c r="A330" s="8" t="s">
        <v>679</v>
      </c>
      <c r="B330" s="8" t="s">
        <v>746</v>
      </c>
      <c r="C330" s="5" t="s">
        <v>297</v>
      </c>
      <c r="D330" s="5" t="s">
        <v>665</v>
      </c>
      <c r="E330" s="27">
        <v>50</v>
      </c>
      <c r="F330" s="27">
        <v>1</v>
      </c>
      <c r="G330" s="27">
        <v>51</v>
      </c>
      <c r="H330" s="27">
        <v>71</v>
      </c>
      <c r="I330" s="27">
        <v>21.548999999999999</v>
      </c>
      <c r="J330" s="27">
        <v>70</v>
      </c>
      <c r="K330" s="27">
        <v>90</v>
      </c>
      <c r="L330" s="27">
        <v>11.667</v>
      </c>
      <c r="M330" s="27">
        <v>0</v>
      </c>
      <c r="N330" s="27">
        <v>0</v>
      </c>
      <c r="O330" s="27">
        <v>0</v>
      </c>
      <c r="P330" s="27">
        <v>0</v>
      </c>
      <c r="Q330" s="27">
        <v>30.625</v>
      </c>
      <c r="R330" s="27">
        <v>0</v>
      </c>
      <c r="S330" s="27">
        <v>11.667</v>
      </c>
      <c r="T330" s="27">
        <v>30</v>
      </c>
      <c r="U330" s="27">
        <v>2</v>
      </c>
      <c r="V330" s="27">
        <v>32</v>
      </c>
      <c r="W330" s="27">
        <v>40.5</v>
      </c>
      <c r="X330" s="27">
        <v>7.9009999999999998</v>
      </c>
      <c r="Y330" s="27">
        <v>41.12</v>
      </c>
      <c r="Z330" s="5">
        <v>51</v>
      </c>
      <c r="AA330" s="5">
        <v>53</v>
      </c>
      <c r="AB330" s="9">
        <v>0.96230000000000004</v>
      </c>
      <c r="AC330" s="6"/>
    </row>
    <row r="331" spans="1:29">
      <c r="A331" s="8" t="s">
        <v>680</v>
      </c>
      <c r="B331" s="8" t="s">
        <v>747</v>
      </c>
      <c r="C331" s="5" t="s">
        <v>297</v>
      </c>
      <c r="D331" s="5" t="s">
        <v>665</v>
      </c>
      <c r="E331" s="27">
        <v>50</v>
      </c>
      <c r="F331" s="27">
        <v>1.25</v>
      </c>
      <c r="G331" s="27">
        <v>51.25</v>
      </c>
      <c r="H331" s="27">
        <v>71</v>
      </c>
      <c r="I331" s="27">
        <v>21.655000000000001</v>
      </c>
      <c r="J331" s="27">
        <v>70</v>
      </c>
      <c r="K331" s="27">
        <v>90</v>
      </c>
      <c r="L331" s="27">
        <v>11.667</v>
      </c>
      <c r="M331" s="27">
        <v>0</v>
      </c>
      <c r="N331" s="27">
        <v>0</v>
      </c>
      <c r="O331" s="27">
        <v>0</v>
      </c>
      <c r="P331" s="27">
        <v>0</v>
      </c>
      <c r="Q331" s="27">
        <v>30.625</v>
      </c>
      <c r="R331" s="27">
        <v>0</v>
      </c>
      <c r="S331" s="27">
        <v>11.667</v>
      </c>
      <c r="T331" s="27">
        <v>30</v>
      </c>
      <c r="U331" s="27">
        <v>0</v>
      </c>
      <c r="V331" s="27">
        <v>30</v>
      </c>
      <c r="W331" s="27">
        <v>40.5</v>
      </c>
      <c r="X331" s="27">
        <v>7.407</v>
      </c>
      <c r="Y331" s="27">
        <v>40.729999999999997</v>
      </c>
      <c r="Z331" s="5">
        <v>52</v>
      </c>
      <c r="AA331" s="5">
        <v>53</v>
      </c>
      <c r="AB331" s="9">
        <v>0.98109999999999997</v>
      </c>
      <c r="AC331" s="6"/>
    </row>
    <row r="332" spans="1:29">
      <c r="A332" s="8" t="s">
        <v>681</v>
      </c>
      <c r="B332" s="8" t="s">
        <v>748</v>
      </c>
      <c r="C332" s="5" t="s">
        <v>297</v>
      </c>
      <c r="D332" s="5" t="s">
        <v>665</v>
      </c>
      <c r="E332" s="27">
        <v>50</v>
      </c>
      <c r="F332" s="27">
        <v>1.75</v>
      </c>
      <c r="G332" s="27">
        <v>51.75</v>
      </c>
      <c r="H332" s="27">
        <v>71</v>
      </c>
      <c r="I332" s="27">
        <v>21.866</v>
      </c>
      <c r="J332" s="27">
        <v>80</v>
      </c>
      <c r="K332" s="27">
        <v>90</v>
      </c>
      <c r="L332" s="27">
        <v>13.333</v>
      </c>
      <c r="M332" s="27">
        <v>0</v>
      </c>
      <c r="N332" s="27">
        <v>0</v>
      </c>
      <c r="O332" s="27">
        <v>5</v>
      </c>
      <c r="P332" s="27">
        <v>5</v>
      </c>
      <c r="Q332" s="27">
        <v>30.625</v>
      </c>
      <c r="R332" s="27">
        <v>7.3470000000000004</v>
      </c>
      <c r="S332" s="27">
        <v>20.68</v>
      </c>
      <c r="T332" s="27">
        <v>30</v>
      </c>
      <c r="U332" s="27">
        <v>2.5</v>
      </c>
      <c r="V332" s="27">
        <v>32.5</v>
      </c>
      <c r="W332" s="27">
        <v>40.5</v>
      </c>
      <c r="X332" s="27">
        <v>8.0250000000000004</v>
      </c>
      <c r="Y332" s="27">
        <v>50.57</v>
      </c>
      <c r="Z332" s="5">
        <v>21</v>
      </c>
      <c r="AA332" s="5">
        <v>53</v>
      </c>
      <c r="AB332" s="9">
        <v>0.3962</v>
      </c>
      <c r="AC332" s="6"/>
    </row>
    <row r="333" spans="1:29">
      <c r="A333" s="8" t="s">
        <v>682</v>
      </c>
      <c r="B333" s="8" t="s">
        <v>749</v>
      </c>
      <c r="C333" s="5" t="s">
        <v>297</v>
      </c>
      <c r="D333" s="5" t="s">
        <v>665</v>
      </c>
      <c r="E333" s="27">
        <v>50</v>
      </c>
      <c r="F333" s="27">
        <v>4</v>
      </c>
      <c r="G333" s="27">
        <v>54</v>
      </c>
      <c r="H333" s="27">
        <v>71</v>
      </c>
      <c r="I333" s="27">
        <v>22.817</v>
      </c>
      <c r="J333" s="27">
        <v>85</v>
      </c>
      <c r="K333" s="27">
        <v>90</v>
      </c>
      <c r="L333" s="27">
        <v>14.167</v>
      </c>
      <c r="M333" s="27">
        <v>0.625</v>
      </c>
      <c r="N333" s="27">
        <v>30</v>
      </c>
      <c r="O333" s="27">
        <v>0</v>
      </c>
      <c r="P333" s="27">
        <v>30.625</v>
      </c>
      <c r="Q333" s="27">
        <v>30.625</v>
      </c>
      <c r="R333" s="27">
        <v>45</v>
      </c>
      <c r="S333" s="27">
        <v>59.167000000000002</v>
      </c>
      <c r="T333" s="27">
        <v>30</v>
      </c>
      <c r="U333" s="27">
        <v>0</v>
      </c>
      <c r="V333" s="27">
        <v>30</v>
      </c>
      <c r="W333" s="27">
        <v>40.5</v>
      </c>
      <c r="X333" s="27">
        <v>7.407</v>
      </c>
      <c r="Y333" s="27">
        <v>89.39</v>
      </c>
      <c r="Z333" s="5">
        <v>2</v>
      </c>
      <c r="AA333" s="5">
        <v>53</v>
      </c>
      <c r="AB333" s="9">
        <v>3.7699999999999997E-2</v>
      </c>
      <c r="AC333" s="6"/>
    </row>
    <row r="334" spans="1:29">
      <c r="A334" s="8" t="s">
        <v>683</v>
      </c>
      <c r="B334" s="8" t="s">
        <v>750</v>
      </c>
      <c r="C334" s="5" t="s">
        <v>297</v>
      </c>
      <c r="D334" s="5" t="s">
        <v>665</v>
      </c>
      <c r="E334" s="27">
        <v>50</v>
      </c>
      <c r="F334" s="27">
        <v>4</v>
      </c>
      <c r="G334" s="27">
        <v>54</v>
      </c>
      <c r="H334" s="27">
        <v>71</v>
      </c>
      <c r="I334" s="27">
        <v>22.817</v>
      </c>
      <c r="J334" s="27">
        <v>80</v>
      </c>
      <c r="K334" s="27">
        <v>90</v>
      </c>
      <c r="L334" s="27">
        <v>13.333</v>
      </c>
      <c r="M334" s="27">
        <v>0</v>
      </c>
      <c r="N334" s="27">
        <v>0</v>
      </c>
      <c r="O334" s="27">
        <v>0</v>
      </c>
      <c r="P334" s="27">
        <v>0</v>
      </c>
      <c r="Q334" s="27">
        <v>30.625</v>
      </c>
      <c r="R334" s="27">
        <v>0</v>
      </c>
      <c r="S334" s="27">
        <v>13.333</v>
      </c>
      <c r="T334" s="27">
        <v>30</v>
      </c>
      <c r="U334" s="27">
        <v>0</v>
      </c>
      <c r="V334" s="27">
        <v>30</v>
      </c>
      <c r="W334" s="27">
        <v>40.5</v>
      </c>
      <c r="X334" s="27">
        <v>7.407</v>
      </c>
      <c r="Y334" s="27">
        <v>43.56</v>
      </c>
      <c r="Z334" s="5">
        <v>39</v>
      </c>
      <c r="AA334" s="5">
        <v>53</v>
      </c>
      <c r="AB334" s="9">
        <v>0.73580000000000001</v>
      </c>
      <c r="AC334" s="6"/>
    </row>
    <row r="335" spans="1:29">
      <c r="A335" s="8" t="s">
        <v>684</v>
      </c>
      <c r="B335" s="8" t="s">
        <v>751</v>
      </c>
      <c r="C335" s="5" t="s">
        <v>297</v>
      </c>
      <c r="D335" s="5" t="s">
        <v>665</v>
      </c>
      <c r="E335" s="27">
        <v>50</v>
      </c>
      <c r="F335" s="27">
        <v>4</v>
      </c>
      <c r="G335" s="27">
        <v>54</v>
      </c>
      <c r="H335" s="27">
        <v>71</v>
      </c>
      <c r="I335" s="27">
        <v>22.817</v>
      </c>
      <c r="J335" s="27">
        <v>80</v>
      </c>
      <c r="K335" s="27">
        <v>90</v>
      </c>
      <c r="L335" s="27">
        <v>13.333</v>
      </c>
      <c r="M335" s="27">
        <v>0</v>
      </c>
      <c r="N335" s="27">
        <v>0</v>
      </c>
      <c r="O335" s="27">
        <v>0</v>
      </c>
      <c r="P335" s="27">
        <v>0</v>
      </c>
      <c r="Q335" s="27">
        <v>30.625</v>
      </c>
      <c r="R335" s="27">
        <v>0</v>
      </c>
      <c r="S335" s="27">
        <v>13.333</v>
      </c>
      <c r="T335" s="27">
        <v>30</v>
      </c>
      <c r="U335" s="27">
        <v>2</v>
      </c>
      <c r="V335" s="27">
        <v>32</v>
      </c>
      <c r="W335" s="27">
        <v>40.5</v>
      </c>
      <c r="X335" s="27">
        <v>7.9009999999999998</v>
      </c>
      <c r="Y335" s="27">
        <v>44.05</v>
      </c>
      <c r="Z335" s="5">
        <v>35</v>
      </c>
      <c r="AA335" s="5">
        <v>53</v>
      </c>
      <c r="AB335" s="9">
        <v>0.66039999999999999</v>
      </c>
      <c r="AC335" s="6"/>
    </row>
    <row r="336" spans="1:29">
      <c r="A336" s="8" t="s">
        <v>685</v>
      </c>
      <c r="B336" s="8" t="s">
        <v>752</v>
      </c>
      <c r="C336" s="5" t="s">
        <v>297</v>
      </c>
      <c r="D336" s="5" t="s">
        <v>665</v>
      </c>
      <c r="E336" s="27">
        <v>50</v>
      </c>
      <c r="F336" s="27">
        <v>0.75</v>
      </c>
      <c r="G336" s="27">
        <v>50.75</v>
      </c>
      <c r="H336" s="27">
        <v>71</v>
      </c>
      <c r="I336" s="27">
        <v>21.443999999999999</v>
      </c>
      <c r="J336" s="27">
        <v>85</v>
      </c>
      <c r="K336" s="27">
        <v>90</v>
      </c>
      <c r="L336" s="27">
        <v>14.167</v>
      </c>
      <c r="M336" s="27">
        <v>0</v>
      </c>
      <c r="N336" s="27">
        <v>0</v>
      </c>
      <c r="O336" s="27">
        <v>0</v>
      </c>
      <c r="P336" s="27">
        <v>0</v>
      </c>
      <c r="Q336" s="27">
        <v>30.625</v>
      </c>
      <c r="R336" s="27">
        <v>0</v>
      </c>
      <c r="S336" s="27">
        <v>14.167</v>
      </c>
      <c r="T336" s="27">
        <v>30</v>
      </c>
      <c r="U336" s="27">
        <v>0</v>
      </c>
      <c r="V336" s="27">
        <v>30</v>
      </c>
      <c r="W336" s="27">
        <v>40.5</v>
      </c>
      <c r="X336" s="27">
        <v>7.407</v>
      </c>
      <c r="Y336" s="27">
        <v>43.02</v>
      </c>
      <c r="Z336" s="5">
        <v>42</v>
      </c>
      <c r="AA336" s="5">
        <v>53</v>
      </c>
      <c r="AB336" s="9">
        <v>0.79249999999999998</v>
      </c>
      <c r="AC336" s="6"/>
    </row>
    <row r="337" spans="1:29">
      <c r="A337" s="8" t="s">
        <v>686</v>
      </c>
      <c r="B337" s="8" t="s">
        <v>753</v>
      </c>
      <c r="C337" s="5" t="s">
        <v>297</v>
      </c>
      <c r="D337" s="5" t="s">
        <v>665</v>
      </c>
      <c r="E337" s="27">
        <v>50</v>
      </c>
      <c r="F337" s="27">
        <v>0.75</v>
      </c>
      <c r="G337" s="27">
        <v>50.75</v>
      </c>
      <c r="H337" s="27">
        <v>71</v>
      </c>
      <c r="I337" s="27">
        <v>21.443999999999999</v>
      </c>
      <c r="J337" s="27">
        <v>75</v>
      </c>
      <c r="K337" s="27">
        <v>90</v>
      </c>
      <c r="L337" s="27">
        <v>12.5</v>
      </c>
      <c r="M337" s="27">
        <v>0</v>
      </c>
      <c r="N337" s="27">
        <v>0</v>
      </c>
      <c r="O337" s="27">
        <v>0</v>
      </c>
      <c r="P337" s="27">
        <v>0</v>
      </c>
      <c r="Q337" s="27">
        <v>30.625</v>
      </c>
      <c r="R337" s="27">
        <v>0</v>
      </c>
      <c r="S337" s="27">
        <v>12.5</v>
      </c>
      <c r="T337" s="27">
        <v>30</v>
      </c>
      <c r="U337" s="27">
        <v>0</v>
      </c>
      <c r="V337" s="27">
        <v>30</v>
      </c>
      <c r="W337" s="27">
        <v>40.5</v>
      </c>
      <c r="X337" s="27">
        <v>7.407</v>
      </c>
      <c r="Y337" s="27">
        <v>41.35</v>
      </c>
      <c r="Z337" s="5">
        <v>49</v>
      </c>
      <c r="AA337" s="5">
        <v>53</v>
      </c>
      <c r="AB337" s="9">
        <v>0.92449999999999999</v>
      </c>
      <c r="AC337" s="6"/>
    </row>
    <row r="338" spans="1:29">
      <c r="A338" s="8" t="s">
        <v>687</v>
      </c>
      <c r="B338" s="8" t="s">
        <v>754</v>
      </c>
      <c r="C338" s="5" t="s">
        <v>297</v>
      </c>
      <c r="D338" s="5" t="s">
        <v>665</v>
      </c>
      <c r="E338" s="27">
        <v>50</v>
      </c>
      <c r="F338" s="27">
        <v>6.25</v>
      </c>
      <c r="G338" s="27">
        <v>56.25</v>
      </c>
      <c r="H338" s="27">
        <v>71</v>
      </c>
      <c r="I338" s="27">
        <v>23.768000000000001</v>
      </c>
      <c r="J338" s="27">
        <v>75</v>
      </c>
      <c r="K338" s="27">
        <v>90</v>
      </c>
      <c r="L338" s="27">
        <v>12.5</v>
      </c>
      <c r="M338" s="27">
        <v>0</v>
      </c>
      <c r="N338" s="27">
        <v>0</v>
      </c>
      <c r="O338" s="27">
        <v>5</v>
      </c>
      <c r="P338" s="27">
        <v>5</v>
      </c>
      <c r="Q338" s="27">
        <v>30.625</v>
      </c>
      <c r="R338" s="27">
        <v>7.3470000000000004</v>
      </c>
      <c r="S338" s="27">
        <v>19.847000000000001</v>
      </c>
      <c r="T338" s="27">
        <v>30</v>
      </c>
      <c r="U338" s="27">
        <v>1</v>
      </c>
      <c r="V338" s="27">
        <v>31</v>
      </c>
      <c r="W338" s="27">
        <v>40.5</v>
      </c>
      <c r="X338" s="27">
        <v>7.6539999999999999</v>
      </c>
      <c r="Y338" s="27">
        <v>51.27</v>
      </c>
      <c r="Z338" s="5">
        <v>18</v>
      </c>
      <c r="AA338" s="5">
        <v>53</v>
      </c>
      <c r="AB338" s="9">
        <v>0.33960000000000001</v>
      </c>
      <c r="AC338" s="6"/>
    </row>
    <row r="339" spans="1:29">
      <c r="A339" s="8" t="s">
        <v>688</v>
      </c>
      <c r="B339" s="8" t="s">
        <v>755</v>
      </c>
      <c r="C339" s="5" t="s">
        <v>297</v>
      </c>
      <c r="D339" s="5" t="s">
        <v>665</v>
      </c>
      <c r="E339" s="27">
        <v>50</v>
      </c>
      <c r="F339" s="27">
        <v>1</v>
      </c>
      <c r="G339" s="27">
        <v>51</v>
      </c>
      <c r="H339" s="27">
        <v>71</v>
      </c>
      <c r="I339" s="27">
        <v>21.548999999999999</v>
      </c>
      <c r="J339" s="27">
        <v>80</v>
      </c>
      <c r="K339" s="27">
        <v>90</v>
      </c>
      <c r="L339" s="27">
        <v>13.333</v>
      </c>
      <c r="M339" s="27">
        <v>0</v>
      </c>
      <c r="N339" s="27">
        <v>0</v>
      </c>
      <c r="O339" s="27">
        <v>0</v>
      </c>
      <c r="P339" s="27">
        <v>0</v>
      </c>
      <c r="Q339" s="27">
        <v>30.625</v>
      </c>
      <c r="R339" s="27">
        <v>0</v>
      </c>
      <c r="S339" s="27">
        <v>13.333</v>
      </c>
      <c r="T339" s="27">
        <v>30</v>
      </c>
      <c r="U339" s="27">
        <v>2</v>
      </c>
      <c r="V339" s="27">
        <v>32</v>
      </c>
      <c r="W339" s="27">
        <v>40.5</v>
      </c>
      <c r="X339" s="27">
        <v>7.9009999999999998</v>
      </c>
      <c r="Y339" s="27">
        <v>42.78</v>
      </c>
      <c r="Z339" s="5">
        <v>44</v>
      </c>
      <c r="AA339" s="5">
        <v>53</v>
      </c>
      <c r="AB339" s="9">
        <v>0.83020000000000005</v>
      </c>
      <c r="AC339" s="6"/>
    </row>
    <row r="340" spans="1:29">
      <c r="A340" s="8" t="s">
        <v>689</v>
      </c>
      <c r="B340" s="8" t="s">
        <v>756</v>
      </c>
      <c r="C340" s="5" t="s">
        <v>297</v>
      </c>
      <c r="D340" s="5" t="s">
        <v>665</v>
      </c>
      <c r="E340" s="27">
        <v>50</v>
      </c>
      <c r="F340" s="27">
        <v>0.75</v>
      </c>
      <c r="G340" s="27">
        <v>50.75</v>
      </c>
      <c r="H340" s="27">
        <v>71</v>
      </c>
      <c r="I340" s="27">
        <v>21.443999999999999</v>
      </c>
      <c r="J340" s="27">
        <v>85</v>
      </c>
      <c r="K340" s="27">
        <v>90</v>
      </c>
      <c r="L340" s="27">
        <v>14.167</v>
      </c>
      <c r="M340" s="27">
        <v>0</v>
      </c>
      <c r="N340" s="27">
        <v>0</v>
      </c>
      <c r="O340" s="27">
        <v>0</v>
      </c>
      <c r="P340" s="27">
        <v>0</v>
      </c>
      <c r="Q340" s="27">
        <v>30.625</v>
      </c>
      <c r="R340" s="27">
        <v>0</v>
      </c>
      <c r="S340" s="27">
        <v>14.167</v>
      </c>
      <c r="T340" s="27">
        <v>30</v>
      </c>
      <c r="U340" s="27">
        <v>2</v>
      </c>
      <c r="V340" s="27">
        <v>32</v>
      </c>
      <c r="W340" s="27">
        <v>40.5</v>
      </c>
      <c r="X340" s="27">
        <v>7.9009999999999998</v>
      </c>
      <c r="Y340" s="27">
        <v>43.51</v>
      </c>
      <c r="Z340" s="5">
        <v>41</v>
      </c>
      <c r="AA340" s="5">
        <v>53</v>
      </c>
      <c r="AB340" s="9">
        <v>0.77359999999999995</v>
      </c>
      <c r="AC340" s="6"/>
    </row>
    <row r="341" spans="1:29">
      <c r="A341" s="8" t="s">
        <v>690</v>
      </c>
      <c r="B341" s="8" t="s">
        <v>757</v>
      </c>
      <c r="C341" s="5" t="s">
        <v>297</v>
      </c>
      <c r="D341" s="5" t="s">
        <v>665</v>
      </c>
      <c r="E341" s="27">
        <v>50</v>
      </c>
      <c r="F341" s="27">
        <v>1.5</v>
      </c>
      <c r="G341" s="27">
        <v>51.5</v>
      </c>
      <c r="H341" s="27">
        <v>71</v>
      </c>
      <c r="I341" s="27">
        <v>21.760999999999999</v>
      </c>
      <c r="J341" s="27">
        <v>80</v>
      </c>
      <c r="K341" s="27">
        <v>90</v>
      </c>
      <c r="L341" s="27">
        <v>13.333</v>
      </c>
      <c r="M341" s="27">
        <v>0</v>
      </c>
      <c r="N341" s="27">
        <v>0</v>
      </c>
      <c r="O341" s="27">
        <v>0</v>
      </c>
      <c r="P341" s="27">
        <v>0</v>
      </c>
      <c r="Q341" s="27">
        <v>30.625</v>
      </c>
      <c r="R341" s="27">
        <v>0</v>
      </c>
      <c r="S341" s="27">
        <v>13.333</v>
      </c>
      <c r="T341" s="27">
        <v>30</v>
      </c>
      <c r="U341" s="27">
        <v>2</v>
      </c>
      <c r="V341" s="27">
        <v>32</v>
      </c>
      <c r="W341" s="27">
        <v>40.5</v>
      </c>
      <c r="X341" s="27">
        <v>7.9009999999999998</v>
      </c>
      <c r="Y341" s="27">
        <v>43</v>
      </c>
      <c r="Z341" s="5">
        <v>43</v>
      </c>
      <c r="AA341" s="5">
        <v>53</v>
      </c>
      <c r="AB341" s="9">
        <v>0.81130000000000002</v>
      </c>
      <c r="AC341" s="6"/>
    </row>
    <row r="342" spans="1:29">
      <c r="A342" s="8" t="s">
        <v>691</v>
      </c>
      <c r="B342" s="8" t="s">
        <v>735</v>
      </c>
      <c r="C342" s="5" t="s">
        <v>297</v>
      </c>
      <c r="D342" s="5" t="s">
        <v>665</v>
      </c>
      <c r="E342" s="27">
        <v>50</v>
      </c>
      <c r="F342" s="27">
        <v>4</v>
      </c>
      <c r="G342" s="27">
        <v>54</v>
      </c>
      <c r="H342" s="27">
        <v>71</v>
      </c>
      <c r="I342" s="27">
        <v>22.817</v>
      </c>
      <c r="J342" s="27">
        <v>80</v>
      </c>
      <c r="K342" s="27">
        <v>90</v>
      </c>
      <c r="L342" s="27">
        <v>13.333</v>
      </c>
      <c r="M342" s="27">
        <v>2.5</v>
      </c>
      <c r="N342" s="27">
        <v>0</v>
      </c>
      <c r="O342" s="27">
        <v>8</v>
      </c>
      <c r="P342" s="27">
        <v>10.5</v>
      </c>
      <c r="Q342" s="27">
        <v>30.625</v>
      </c>
      <c r="R342" s="27">
        <v>15.429</v>
      </c>
      <c r="S342" s="27">
        <v>28.762</v>
      </c>
      <c r="T342" s="27">
        <v>30</v>
      </c>
      <c r="U342" s="27">
        <v>5</v>
      </c>
      <c r="V342" s="27">
        <v>35</v>
      </c>
      <c r="W342" s="27">
        <v>40.5</v>
      </c>
      <c r="X342" s="27">
        <v>8.6419999999999995</v>
      </c>
      <c r="Y342" s="27">
        <v>60.22</v>
      </c>
      <c r="Z342" s="5">
        <v>7</v>
      </c>
      <c r="AA342" s="5">
        <v>53</v>
      </c>
      <c r="AB342" s="9">
        <v>0.1321</v>
      </c>
      <c r="AC342" s="6"/>
    </row>
    <row r="343" spans="1:29">
      <c r="A343" s="8" t="s">
        <v>692</v>
      </c>
      <c r="B343" s="8" t="s">
        <v>733</v>
      </c>
      <c r="C343" s="5" t="s">
        <v>297</v>
      </c>
      <c r="D343" s="5" t="s">
        <v>665</v>
      </c>
      <c r="E343" s="27">
        <v>50</v>
      </c>
      <c r="F343" s="27">
        <v>4</v>
      </c>
      <c r="G343" s="27">
        <v>54</v>
      </c>
      <c r="H343" s="27">
        <v>71</v>
      </c>
      <c r="I343" s="27">
        <v>22.817</v>
      </c>
      <c r="J343" s="27">
        <v>90</v>
      </c>
      <c r="K343" s="27">
        <v>90</v>
      </c>
      <c r="L343" s="27">
        <v>15</v>
      </c>
      <c r="M343" s="27">
        <v>1.875</v>
      </c>
      <c r="N343" s="27">
        <v>0</v>
      </c>
      <c r="O343" s="27">
        <v>5</v>
      </c>
      <c r="P343" s="27">
        <v>6.875</v>
      </c>
      <c r="Q343" s="27">
        <v>30.625</v>
      </c>
      <c r="R343" s="27">
        <v>10.102</v>
      </c>
      <c r="S343" s="27">
        <v>25.102</v>
      </c>
      <c r="T343" s="27">
        <v>30</v>
      </c>
      <c r="U343" s="27">
        <v>5.5</v>
      </c>
      <c r="V343" s="27">
        <v>35.5</v>
      </c>
      <c r="W343" s="27">
        <v>40.5</v>
      </c>
      <c r="X343" s="27">
        <v>8.7650000000000006</v>
      </c>
      <c r="Y343" s="27">
        <v>56.68</v>
      </c>
      <c r="Z343" s="5">
        <v>13</v>
      </c>
      <c r="AA343" s="5">
        <v>53</v>
      </c>
      <c r="AB343" s="9">
        <v>0.24529999999999999</v>
      </c>
      <c r="AC343" s="6"/>
    </row>
    <row r="344" spans="1:29">
      <c r="A344" s="8" t="s">
        <v>693</v>
      </c>
      <c r="B344" s="8" t="s">
        <v>734</v>
      </c>
      <c r="C344" s="5" t="s">
        <v>297</v>
      </c>
      <c r="D344" s="5" t="s">
        <v>665</v>
      </c>
      <c r="E344" s="27">
        <v>50</v>
      </c>
      <c r="F344" s="27">
        <v>6</v>
      </c>
      <c r="G344" s="27">
        <v>56</v>
      </c>
      <c r="H344" s="27">
        <v>71</v>
      </c>
      <c r="I344" s="27">
        <v>23.661999999999999</v>
      </c>
      <c r="J344" s="27">
        <v>70</v>
      </c>
      <c r="K344" s="27">
        <v>90</v>
      </c>
      <c r="L344" s="27">
        <v>11.667</v>
      </c>
      <c r="M344" s="27">
        <v>1.875</v>
      </c>
      <c r="N344" s="27">
        <v>0</v>
      </c>
      <c r="O344" s="27">
        <v>0</v>
      </c>
      <c r="P344" s="27">
        <v>1.875</v>
      </c>
      <c r="Q344" s="27">
        <v>30.625</v>
      </c>
      <c r="R344" s="27">
        <v>2.7549999999999999</v>
      </c>
      <c r="S344" s="27">
        <v>14.422000000000001</v>
      </c>
      <c r="T344" s="27">
        <v>30</v>
      </c>
      <c r="U344" s="27">
        <v>6</v>
      </c>
      <c r="V344" s="27">
        <v>36</v>
      </c>
      <c r="W344" s="27">
        <v>40.5</v>
      </c>
      <c r="X344" s="27">
        <v>8.8889999999999993</v>
      </c>
      <c r="Y344" s="27">
        <v>46.97</v>
      </c>
      <c r="Z344" s="5">
        <v>29</v>
      </c>
      <c r="AA344" s="5">
        <v>53</v>
      </c>
      <c r="AB344" s="9">
        <v>0.54720000000000002</v>
      </c>
      <c r="AC344" s="6"/>
    </row>
    <row r="345" spans="1:29">
      <c r="A345" s="8" t="s">
        <v>694</v>
      </c>
      <c r="B345" s="8" t="s">
        <v>758</v>
      </c>
      <c r="C345" s="5" t="s">
        <v>297</v>
      </c>
      <c r="D345" s="5" t="s">
        <v>665</v>
      </c>
      <c r="E345" s="27">
        <v>50</v>
      </c>
      <c r="F345" s="27">
        <v>8</v>
      </c>
      <c r="G345" s="27">
        <v>58</v>
      </c>
      <c r="H345" s="27">
        <v>71</v>
      </c>
      <c r="I345" s="27">
        <v>24.507000000000001</v>
      </c>
      <c r="J345" s="27">
        <v>85</v>
      </c>
      <c r="K345" s="27">
        <v>90</v>
      </c>
      <c r="L345" s="27">
        <v>14.167</v>
      </c>
      <c r="M345" s="27">
        <v>3.75</v>
      </c>
      <c r="N345" s="27">
        <v>0</v>
      </c>
      <c r="O345" s="27">
        <v>5</v>
      </c>
      <c r="P345" s="27">
        <v>8.75</v>
      </c>
      <c r="Q345" s="27">
        <v>30.625</v>
      </c>
      <c r="R345" s="27">
        <v>12.856999999999999</v>
      </c>
      <c r="S345" s="27">
        <v>27.024000000000001</v>
      </c>
      <c r="T345" s="27">
        <v>30</v>
      </c>
      <c r="U345" s="27">
        <v>5</v>
      </c>
      <c r="V345" s="27">
        <v>35</v>
      </c>
      <c r="W345" s="27">
        <v>40.5</v>
      </c>
      <c r="X345" s="27">
        <v>8.6419999999999995</v>
      </c>
      <c r="Y345" s="27">
        <v>60.17</v>
      </c>
      <c r="Z345" s="5">
        <v>9</v>
      </c>
      <c r="AA345" s="5">
        <v>53</v>
      </c>
      <c r="AB345" s="9">
        <v>0.16980000000000001</v>
      </c>
      <c r="AC345" s="6"/>
    </row>
    <row r="346" spans="1:29">
      <c r="A346" s="8" t="s">
        <v>695</v>
      </c>
      <c r="B346" s="8" t="s">
        <v>759</v>
      </c>
      <c r="C346" s="5" t="s">
        <v>297</v>
      </c>
      <c r="D346" s="5" t="s">
        <v>665</v>
      </c>
      <c r="E346" s="27">
        <v>50</v>
      </c>
      <c r="F346" s="27">
        <v>0.375</v>
      </c>
      <c r="G346" s="27">
        <v>50.375</v>
      </c>
      <c r="H346" s="27">
        <v>71</v>
      </c>
      <c r="I346" s="27">
        <v>21.285</v>
      </c>
      <c r="J346" s="27">
        <v>90</v>
      </c>
      <c r="K346" s="27">
        <v>90</v>
      </c>
      <c r="L346" s="27">
        <v>15</v>
      </c>
      <c r="M346" s="27">
        <v>0</v>
      </c>
      <c r="N346" s="27">
        <v>0</v>
      </c>
      <c r="O346" s="27">
        <v>0</v>
      </c>
      <c r="P346" s="27">
        <v>0</v>
      </c>
      <c r="Q346" s="27">
        <v>30.625</v>
      </c>
      <c r="R346" s="27">
        <v>0</v>
      </c>
      <c r="S346" s="27">
        <v>15</v>
      </c>
      <c r="T346" s="27">
        <v>30</v>
      </c>
      <c r="U346" s="27">
        <v>0</v>
      </c>
      <c r="V346" s="27">
        <v>30</v>
      </c>
      <c r="W346" s="27">
        <v>40.5</v>
      </c>
      <c r="X346" s="27">
        <v>7.407</v>
      </c>
      <c r="Y346" s="27">
        <v>43.69</v>
      </c>
      <c r="Z346" s="5">
        <v>38</v>
      </c>
      <c r="AA346" s="5">
        <v>53</v>
      </c>
      <c r="AB346" s="9">
        <v>0.71699999999999997</v>
      </c>
      <c r="AC346" s="6"/>
    </row>
    <row r="347" spans="1:29">
      <c r="A347" s="8" t="s">
        <v>696</v>
      </c>
      <c r="B347" s="8" t="s">
        <v>760</v>
      </c>
      <c r="C347" s="5" t="s">
        <v>297</v>
      </c>
      <c r="D347" s="5" t="s">
        <v>665</v>
      </c>
      <c r="E347" s="27">
        <v>50</v>
      </c>
      <c r="F347" s="27">
        <v>0.125</v>
      </c>
      <c r="G347" s="27">
        <v>50.125</v>
      </c>
      <c r="H347" s="27">
        <v>71</v>
      </c>
      <c r="I347" s="27">
        <v>21.18</v>
      </c>
      <c r="J347" s="27">
        <v>80</v>
      </c>
      <c r="K347" s="27">
        <v>90</v>
      </c>
      <c r="L347" s="27">
        <v>13.333</v>
      </c>
      <c r="M347" s="27">
        <v>0</v>
      </c>
      <c r="N347" s="27">
        <v>0</v>
      </c>
      <c r="O347" s="27">
        <v>0</v>
      </c>
      <c r="P347" s="27">
        <v>0</v>
      </c>
      <c r="Q347" s="27">
        <v>30.625</v>
      </c>
      <c r="R347" s="27">
        <v>0</v>
      </c>
      <c r="S347" s="27">
        <v>13.333</v>
      </c>
      <c r="T347" s="27">
        <v>30</v>
      </c>
      <c r="U347" s="27">
        <v>0</v>
      </c>
      <c r="V347" s="27">
        <v>30</v>
      </c>
      <c r="W347" s="27">
        <v>40.5</v>
      </c>
      <c r="X347" s="27">
        <v>7.407</v>
      </c>
      <c r="Y347" s="27">
        <v>41.92</v>
      </c>
      <c r="Z347" s="5">
        <v>47</v>
      </c>
      <c r="AA347" s="5">
        <v>53</v>
      </c>
      <c r="AB347" s="9">
        <v>0.88680000000000003</v>
      </c>
      <c r="AC347" s="6"/>
    </row>
    <row r="348" spans="1:29">
      <c r="A348" s="8" t="s">
        <v>697</v>
      </c>
      <c r="B348" s="8" t="s">
        <v>761</v>
      </c>
      <c r="C348" s="5" t="s">
        <v>297</v>
      </c>
      <c r="D348" s="5" t="s">
        <v>665</v>
      </c>
      <c r="E348" s="27">
        <v>50</v>
      </c>
      <c r="F348" s="27">
        <v>0</v>
      </c>
      <c r="G348" s="27">
        <v>50</v>
      </c>
      <c r="H348" s="27">
        <v>71</v>
      </c>
      <c r="I348" s="27">
        <v>21.126999999999999</v>
      </c>
      <c r="J348" s="27">
        <v>75</v>
      </c>
      <c r="K348" s="27">
        <v>90</v>
      </c>
      <c r="L348" s="27">
        <v>12.5</v>
      </c>
      <c r="M348" s="27">
        <v>5</v>
      </c>
      <c r="N348" s="27">
        <v>0</v>
      </c>
      <c r="O348" s="27">
        <v>0</v>
      </c>
      <c r="P348" s="27">
        <v>5</v>
      </c>
      <c r="Q348" s="27">
        <v>30.625</v>
      </c>
      <c r="R348" s="27">
        <v>7.3470000000000004</v>
      </c>
      <c r="S348" s="27">
        <v>19.847000000000001</v>
      </c>
      <c r="T348" s="27">
        <v>30</v>
      </c>
      <c r="U348" s="27">
        <v>0</v>
      </c>
      <c r="V348" s="27">
        <v>30</v>
      </c>
      <c r="W348" s="27">
        <v>40.5</v>
      </c>
      <c r="X348" s="27">
        <v>7.407</v>
      </c>
      <c r="Y348" s="27">
        <v>48.38</v>
      </c>
      <c r="Z348" s="5">
        <v>24</v>
      </c>
      <c r="AA348" s="5">
        <v>53</v>
      </c>
      <c r="AB348" s="9">
        <v>0.45279999999999998</v>
      </c>
      <c r="AC348" s="6"/>
    </row>
    <row r="349" spans="1:29">
      <c r="A349" s="8" t="s">
        <v>698</v>
      </c>
      <c r="B349" s="8" t="s">
        <v>762</v>
      </c>
      <c r="C349" s="5" t="s">
        <v>297</v>
      </c>
      <c r="D349" s="5" t="s">
        <v>665</v>
      </c>
      <c r="E349" s="27">
        <v>50</v>
      </c>
      <c r="F349" s="27">
        <v>1.875</v>
      </c>
      <c r="G349" s="27">
        <v>51.875</v>
      </c>
      <c r="H349" s="27">
        <v>71</v>
      </c>
      <c r="I349" s="27">
        <v>21.919</v>
      </c>
      <c r="J349" s="27">
        <v>75</v>
      </c>
      <c r="K349" s="27">
        <v>90</v>
      </c>
      <c r="L349" s="27">
        <v>12.5</v>
      </c>
      <c r="M349" s="27">
        <v>0</v>
      </c>
      <c r="N349" s="27">
        <v>0</v>
      </c>
      <c r="O349" s="27">
        <v>0</v>
      </c>
      <c r="P349" s="27">
        <v>0</v>
      </c>
      <c r="Q349" s="27">
        <v>30.625</v>
      </c>
      <c r="R349" s="27">
        <v>0</v>
      </c>
      <c r="S349" s="27">
        <v>12.5</v>
      </c>
      <c r="T349" s="27">
        <v>30</v>
      </c>
      <c r="U349" s="27">
        <v>0</v>
      </c>
      <c r="V349" s="27">
        <v>30</v>
      </c>
      <c r="W349" s="27">
        <v>40.5</v>
      </c>
      <c r="X349" s="27">
        <v>7.407</v>
      </c>
      <c r="Y349" s="27">
        <v>41.83</v>
      </c>
      <c r="Z349" s="5">
        <v>48</v>
      </c>
      <c r="AA349" s="5">
        <v>53</v>
      </c>
      <c r="AB349" s="9">
        <v>0.90569999999999995</v>
      </c>
      <c r="AC349" s="6"/>
    </row>
    <row r="350" spans="1:29">
      <c r="A350" s="8" t="s">
        <v>699</v>
      </c>
      <c r="B350" s="8" t="s">
        <v>763</v>
      </c>
      <c r="C350" s="5" t="s">
        <v>297</v>
      </c>
      <c r="D350" s="5" t="s">
        <v>665</v>
      </c>
      <c r="E350" s="27">
        <v>50</v>
      </c>
      <c r="F350" s="27">
        <v>4</v>
      </c>
      <c r="G350" s="27">
        <v>54</v>
      </c>
      <c r="H350" s="27">
        <v>71</v>
      </c>
      <c r="I350" s="27">
        <v>22.817</v>
      </c>
      <c r="J350" s="27">
        <v>80</v>
      </c>
      <c r="K350" s="27">
        <v>90</v>
      </c>
      <c r="L350" s="27">
        <v>13.333</v>
      </c>
      <c r="M350" s="27">
        <v>0</v>
      </c>
      <c r="N350" s="27">
        <v>0</v>
      </c>
      <c r="O350" s="27">
        <v>0</v>
      </c>
      <c r="P350" s="27">
        <v>0</v>
      </c>
      <c r="Q350" s="27">
        <v>30.625</v>
      </c>
      <c r="R350" s="27">
        <v>0</v>
      </c>
      <c r="S350" s="27">
        <v>13.333</v>
      </c>
      <c r="T350" s="27">
        <v>30</v>
      </c>
      <c r="U350" s="27">
        <v>0</v>
      </c>
      <c r="V350" s="27">
        <v>30</v>
      </c>
      <c r="W350" s="27">
        <v>40.5</v>
      </c>
      <c r="X350" s="27">
        <v>7.407</v>
      </c>
      <c r="Y350" s="27">
        <v>43.56</v>
      </c>
      <c r="Z350" s="5">
        <v>39</v>
      </c>
      <c r="AA350" s="5">
        <v>53</v>
      </c>
      <c r="AB350" s="9">
        <v>0.73580000000000001</v>
      </c>
      <c r="AC350" s="6"/>
    </row>
    <row r="351" spans="1:29">
      <c r="A351" s="8" t="s">
        <v>700</v>
      </c>
      <c r="B351" s="8" t="s">
        <v>770</v>
      </c>
      <c r="C351" s="5" t="s">
        <v>297</v>
      </c>
      <c r="D351" s="5" t="s">
        <v>665</v>
      </c>
      <c r="E351" s="27">
        <v>50</v>
      </c>
      <c r="F351" s="27">
        <v>13</v>
      </c>
      <c r="G351" s="27">
        <v>63</v>
      </c>
      <c r="H351" s="27">
        <v>71</v>
      </c>
      <c r="I351" s="27">
        <v>26.62</v>
      </c>
      <c r="J351" s="27">
        <v>80</v>
      </c>
      <c r="K351" s="27">
        <v>90</v>
      </c>
      <c r="L351" s="27">
        <v>13.333</v>
      </c>
      <c r="M351" s="27">
        <v>0</v>
      </c>
      <c r="N351" s="27">
        <v>0</v>
      </c>
      <c r="O351" s="27">
        <v>0</v>
      </c>
      <c r="P351" s="27">
        <v>0</v>
      </c>
      <c r="Q351" s="27">
        <v>30.625</v>
      </c>
      <c r="R351" s="27">
        <v>0</v>
      </c>
      <c r="S351" s="27">
        <v>13.333</v>
      </c>
      <c r="T351" s="27">
        <v>30</v>
      </c>
      <c r="U351" s="27">
        <v>0</v>
      </c>
      <c r="V351" s="27">
        <v>30</v>
      </c>
      <c r="W351" s="27">
        <v>40.5</v>
      </c>
      <c r="X351" s="27">
        <v>7.407</v>
      </c>
      <c r="Y351" s="27">
        <v>47.36</v>
      </c>
      <c r="Z351" s="5">
        <v>28</v>
      </c>
      <c r="AA351" s="5">
        <v>53</v>
      </c>
      <c r="AB351" s="9">
        <v>0.52829999999999999</v>
      </c>
      <c r="AC351" s="6"/>
    </row>
    <row r="352" spans="1:29">
      <c r="A352" s="8" t="s">
        <v>701</v>
      </c>
      <c r="B352" s="8" t="s">
        <v>769</v>
      </c>
      <c r="C352" s="5" t="s">
        <v>297</v>
      </c>
      <c r="D352" s="5" t="s">
        <v>665</v>
      </c>
      <c r="E352" s="27">
        <v>50</v>
      </c>
      <c r="F352" s="27">
        <v>4</v>
      </c>
      <c r="G352" s="27">
        <v>54</v>
      </c>
      <c r="H352" s="27">
        <v>71</v>
      </c>
      <c r="I352" s="27">
        <v>22.817</v>
      </c>
      <c r="J352" s="27">
        <v>80</v>
      </c>
      <c r="K352" s="27">
        <v>90</v>
      </c>
      <c r="L352" s="27">
        <v>13.333</v>
      </c>
      <c r="M352" s="27">
        <v>0.625</v>
      </c>
      <c r="N352" s="27">
        <v>0</v>
      </c>
      <c r="O352" s="27">
        <v>0</v>
      </c>
      <c r="P352" s="27">
        <v>0.625</v>
      </c>
      <c r="Q352" s="27">
        <v>30.625</v>
      </c>
      <c r="R352" s="27">
        <v>0.91800000000000004</v>
      </c>
      <c r="S352" s="27">
        <v>14.252000000000001</v>
      </c>
      <c r="T352" s="27">
        <v>30</v>
      </c>
      <c r="U352" s="27">
        <v>0</v>
      </c>
      <c r="V352" s="27">
        <v>30</v>
      </c>
      <c r="W352" s="27">
        <v>40.5</v>
      </c>
      <c r="X352" s="27">
        <v>7.407</v>
      </c>
      <c r="Y352" s="27">
        <v>44.48</v>
      </c>
      <c r="Z352" s="5">
        <v>34</v>
      </c>
      <c r="AA352" s="5">
        <v>53</v>
      </c>
      <c r="AB352" s="9">
        <v>0.64149999999999996</v>
      </c>
      <c r="AC352" s="6"/>
    </row>
    <row r="353" spans="1:29">
      <c r="A353" s="8" t="s">
        <v>702</v>
      </c>
      <c r="B353" s="8" t="s">
        <v>768</v>
      </c>
      <c r="C353" s="5" t="s">
        <v>297</v>
      </c>
      <c r="D353" s="5" t="s">
        <v>665</v>
      </c>
      <c r="E353" s="27">
        <v>50</v>
      </c>
      <c r="F353" s="27">
        <v>8</v>
      </c>
      <c r="G353" s="27">
        <v>58</v>
      </c>
      <c r="H353" s="27">
        <v>71</v>
      </c>
      <c r="I353" s="27">
        <v>24.507000000000001</v>
      </c>
      <c r="J353" s="27">
        <v>80</v>
      </c>
      <c r="K353" s="27">
        <v>90</v>
      </c>
      <c r="L353" s="27">
        <v>13.333</v>
      </c>
      <c r="M353" s="27">
        <v>0</v>
      </c>
      <c r="N353" s="27">
        <v>0</v>
      </c>
      <c r="O353" s="27">
        <v>0</v>
      </c>
      <c r="P353" s="27">
        <v>0</v>
      </c>
      <c r="Q353" s="27">
        <v>30.625</v>
      </c>
      <c r="R353" s="27">
        <v>0</v>
      </c>
      <c r="S353" s="27">
        <v>13.333</v>
      </c>
      <c r="T353" s="27">
        <v>30</v>
      </c>
      <c r="U353" s="27">
        <v>0.5</v>
      </c>
      <c r="V353" s="27">
        <v>30.5</v>
      </c>
      <c r="W353" s="27">
        <v>40.5</v>
      </c>
      <c r="X353" s="27">
        <v>7.5309999999999997</v>
      </c>
      <c r="Y353" s="27">
        <v>45.37</v>
      </c>
      <c r="Z353" s="5">
        <v>32</v>
      </c>
      <c r="AA353" s="5">
        <v>53</v>
      </c>
      <c r="AB353" s="9">
        <v>0.6038</v>
      </c>
      <c r="AC353" s="6"/>
    </row>
    <row r="354" spans="1:29">
      <c r="A354" s="8" t="s">
        <v>703</v>
      </c>
      <c r="B354" s="8" t="s">
        <v>767</v>
      </c>
      <c r="C354" s="5" t="s">
        <v>297</v>
      </c>
      <c r="D354" s="5" t="s">
        <v>665</v>
      </c>
      <c r="E354" s="27">
        <v>50</v>
      </c>
      <c r="F354" s="27">
        <v>7</v>
      </c>
      <c r="G354" s="27">
        <v>57</v>
      </c>
      <c r="H354" s="27">
        <v>71</v>
      </c>
      <c r="I354" s="27">
        <v>24.085000000000001</v>
      </c>
      <c r="J354" s="27">
        <v>70</v>
      </c>
      <c r="K354" s="27">
        <v>90</v>
      </c>
      <c r="L354" s="27">
        <v>11.667</v>
      </c>
      <c r="M354" s="27">
        <v>1.875</v>
      </c>
      <c r="N354" s="27">
        <v>0</v>
      </c>
      <c r="O354" s="27">
        <v>0</v>
      </c>
      <c r="P354" s="27">
        <v>1.875</v>
      </c>
      <c r="Q354" s="27">
        <v>30.625</v>
      </c>
      <c r="R354" s="27">
        <v>2.7549999999999999</v>
      </c>
      <c r="S354" s="27">
        <v>14.422000000000001</v>
      </c>
      <c r="T354" s="27">
        <v>30</v>
      </c>
      <c r="U354" s="27">
        <v>2</v>
      </c>
      <c r="V354" s="27">
        <v>32</v>
      </c>
      <c r="W354" s="27">
        <v>40.5</v>
      </c>
      <c r="X354" s="27">
        <v>7.9009999999999998</v>
      </c>
      <c r="Y354" s="27">
        <v>46.41</v>
      </c>
      <c r="Z354" s="5">
        <v>30</v>
      </c>
      <c r="AA354" s="5">
        <v>53</v>
      </c>
      <c r="AB354" s="9">
        <v>0.56599999999999995</v>
      </c>
      <c r="AC354" s="6"/>
    </row>
    <row r="355" spans="1:29">
      <c r="A355" s="8" t="s">
        <v>704</v>
      </c>
      <c r="B355" s="8" t="s">
        <v>766</v>
      </c>
      <c r="C355" s="5" t="s">
        <v>297</v>
      </c>
      <c r="D355" s="5" t="s">
        <v>665</v>
      </c>
      <c r="E355" s="27">
        <v>50</v>
      </c>
      <c r="F355" s="27">
        <v>4.5</v>
      </c>
      <c r="G355" s="27">
        <v>54.5</v>
      </c>
      <c r="H355" s="27">
        <v>71</v>
      </c>
      <c r="I355" s="27">
        <v>23.027999999999999</v>
      </c>
      <c r="J355" s="27">
        <v>85</v>
      </c>
      <c r="K355" s="27">
        <v>90</v>
      </c>
      <c r="L355" s="27">
        <v>14.167</v>
      </c>
      <c r="M355" s="27">
        <v>1.875</v>
      </c>
      <c r="N355" s="27">
        <v>0</v>
      </c>
      <c r="O355" s="27">
        <v>8.5</v>
      </c>
      <c r="P355" s="27">
        <v>10.375</v>
      </c>
      <c r="Q355" s="27">
        <v>30.625</v>
      </c>
      <c r="R355" s="27">
        <v>15.244999999999999</v>
      </c>
      <c r="S355" s="27">
        <v>29.411999999999999</v>
      </c>
      <c r="T355" s="27">
        <v>30</v>
      </c>
      <c r="U355" s="27">
        <v>1.5</v>
      </c>
      <c r="V355" s="27">
        <v>31.5</v>
      </c>
      <c r="W355" s="27">
        <v>40.5</v>
      </c>
      <c r="X355" s="27">
        <v>7.7779999999999996</v>
      </c>
      <c r="Y355" s="27">
        <v>60.22</v>
      </c>
      <c r="Z355" s="5">
        <v>8</v>
      </c>
      <c r="AA355" s="5">
        <v>53</v>
      </c>
      <c r="AB355" s="9">
        <v>0.15090000000000001</v>
      </c>
      <c r="AC355" s="6"/>
    </row>
    <row r="356" spans="1:29">
      <c r="A356" s="8" t="s">
        <v>705</v>
      </c>
      <c r="B356" s="8" t="s">
        <v>765</v>
      </c>
      <c r="C356" s="5" t="s">
        <v>297</v>
      </c>
      <c r="D356" s="5" t="s">
        <v>665</v>
      </c>
      <c r="E356" s="27">
        <v>50</v>
      </c>
      <c r="F356" s="27">
        <v>5</v>
      </c>
      <c r="G356" s="27">
        <v>55</v>
      </c>
      <c r="H356" s="27">
        <v>71</v>
      </c>
      <c r="I356" s="27">
        <v>23.239000000000001</v>
      </c>
      <c r="J356" s="27">
        <v>80</v>
      </c>
      <c r="K356" s="27">
        <v>90</v>
      </c>
      <c r="L356" s="27">
        <v>13.333</v>
      </c>
      <c r="M356" s="27">
        <v>4.375</v>
      </c>
      <c r="N356" s="27">
        <v>0</v>
      </c>
      <c r="O356" s="27">
        <v>0</v>
      </c>
      <c r="P356" s="27">
        <v>4.375</v>
      </c>
      <c r="Q356" s="27">
        <v>30.625</v>
      </c>
      <c r="R356" s="27">
        <v>6.4290000000000003</v>
      </c>
      <c r="S356" s="27">
        <v>19.762</v>
      </c>
      <c r="T356" s="27">
        <v>30</v>
      </c>
      <c r="U356" s="27">
        <v>2</v>
      </c>
      <c r="V356" s="27">
        <v>32</v>
      </c>
      <c r="W356" s="27">
        <v>40.5</v>
      </c>
      <c r="X356" s="27">
        <v>7.9009999999999998</v>
      </c>
      <c r="Y356" s="27">
        <v>50.9</v>
      </c>
      <c r="Z356" s="5">
        <v>20</v>
      </c>
      <c r="AA356" s="5">
        <v>53</v>
      </c>
      <c r="AB356" s="9">
        <v>0.37740000000000001</v>
      </c>
      <c r="AC356" s="6"/>
    </row>
    <row r="357" spans="1:29">
      <c r="A357" s="8" t="s">
        <v>706</v>
      </c>
      <c r="B357" s="8" t="s">
        <v>764</v>
      </c>
      <c r="C357" s="5" t="s">
        <v>297</v>
      </c>
      <c r="D357" s="5" t="s">
        <v>665</v>
      </c>
      <c r="E357" s="27">
        <v>50</v>
      </c>
      <c r="F357" s="27">
        <v>5.25</v>
      </c>
      <c r="G357" s="27">
        <v>55.25</v>
      </c>
      <c r="H357" s="27">
        <v>71</v>
      </c>
      <c r="I357" s="27">
        <v>23.344999999999999</v>
      </c>
      <c r="J357" s="27">
        <v>80</v>
      </c>
      <c r="K357" s="27">
        <v>90</v>
      </c>
      <c r="L357" s="27">
        <v>13.333</v>
      </c>
      <c r="M357" s="27">
        <v>1.875</v>
      </c>
      <c r="N357" s="27">
        <v>0</v>
      </c>
      <c r="O357" s="27">
        <v>6</v>
      </c>
      <c r="P357" s="27">
        <v>7.875</v>
      </c>
      <c r="Q357" s="27">
        <v>30.625</v>
      </c>
      <c r="R357" s="27">
        <v>11.571</v>
      </c>
      <c r="S357" s="27">
        <v>24.905000000000001</v>
      </c>
      <c r="T357" s="27">
        <v>30</v>
      </c>
      <c r="U357" s="27">
        <v>5.5</v>
      </c>
      <c r="V357" s="27">
        <v>35.5</v>
      </c>
      <c r="W357" s="27">
        <v>40.5</v>
      </c>
      <c r="X357" s="27">
        <v>8.7650000000000006</v>
      </c>
      <c r="Y357" s="27">
        <v>57.02</v>
      </c>
      <c r="Z357" s="5">
        <v>12</v>
      </c>
      <c r="AA357" s="5">
        <v>53</v>
      </c>
      <c r="AB357" s="9">
        <v>0.22639999999999999</v>
      </c>
      <c r="AC357" s="6"/>
    </row>
    <row r="358" spans="1:29">
      <c r="A358" s="8" t="s">
        <v>707</v>
      </c>
      <c r="B358" s="8" t="s">
        <v>732</v>
      </c>
      <c r="C358" s="5" t="s">
        <v>297</v>
      </c>
      <c r="D358" s="5" t="s">
        <v>665</v>
      </c>
      <c r="E358" s="27">
        <v>50</v>
      </c>
      <c r="F358" s="27">
        <v>4</v>
      </c>
      <c r="G358" s="27">
        <v>54</v>
      </c>
      <c r="H358" s="27">
        <v>71</v>
      </c>
      <c r="I358" s="27">
        <v>22.817</v>
      </c>
      <c r="J358" s="27">
        <v>80</v>
      </c>
      <c r="K358" s="27">
        <v>90</v>
      </c>
      <c r="L358" s="27">
        <v>13.333</v>
      </c>
      <c r="M358" s="27">
        <v>5</v>
      </c>
      <c r="N358" s="27">
        <v>0</v>
      </c>
      <c r="O358" s="27">
        <v>0</v>
      </c>
      <c r="P358" s="27">
        <v>5</v>
      </c>
      <c r="Q358" s="27">
        <v>30.625</v>
      </c>
      <c r="R358" s="27">
        <v>7.3470000000000004</v>
      </c>
      <c r="S358" s="27">
        <v>20.68</v>
      </c>
      <c r="T358" s="27">
        <v>30</v>
      </c>
      <c r="U358" s="27">
        <v>1</v>
      </c>
      <c r="V358" s="27">
        <v>31</v>
      </c>
      <c r="W358" s="27">
        <v>40.5</v>
      </c>
      <c r="X358" s="27">
        <v>7.6539999999999999</v>
      </c>
      <c r="Y358" s="27">
        <v>51.15</v>
      </c>
      <c r="Z358" s="5">
        <v>19</v>
      </c>
      <c r="AA358" s="5">
        <v>53</v>
      </c>
      <c r="AB358" s="9">
        <v>0.35849999999999999</v>
      </c>
      <c r="AC358" s="6"/>
    </row>
    <row r="359" spans="1:29">
      <c r="A359" s="8" t="s">
        <v>708</v>
      </c>
      <c r="B359" s="8" t="s">
        <v>731</v>
      </c>
      <c r="C359" s="5" t="s">
        <v>297</v>
      </c>
      <c r="D359" s="5" t="s">
        <v>665</v>
      </c>
      <c r="E359" s="27">
        <v>50</v>
      </c>
      <c r="F359" s="27">
        <v>5.25</v>
      </c>
      <c r="G359" s="27">
        <v>55.25</v>
      </c>
      <c r="H359" s="27">
        <v>71</v>
      </c>
      <c r="I359" s="27">
        <v>23.344999999999999</v>
      </c>
      <c r="J359" s="27">
        <v>80</v>
      </c>
      <c r="K359" s="27">
        <v>90</v>
      </c>
      <c r="L359" s="27">
        <v>13.333</v>
      </c>
      <c r="M359" s="27">
        <v>2.5</v>
      </c>
      <c r="N359" s="27">
        <v>0</v>
      </c>
      <c r="O359" s="27">
        <v>5</v>
      </c>
      <c r="P359" s="27">
        <v>7.5</v>
      </c>
      <c r="Q359" s="27">
        <v>30.625</v>
      </c>
      <c r="R359" s="27">
        <v>11.02</v>
      </c>
      <c r="S359" s="27">
        <v>24.353999999999999</v>
      </c>
      <c r="T359" s="27">
        <v>30</v>
      </c>
      <c r="U359" s="27">
        <v>0</v>
      </c>
      <c r="V359" s="27">
        <v>30</v>
      </c>
      <c r="W359" s="27">
        <v>40.5</v>
      </c>
      <c r="X359" s="27">
        <v>7.407</v>
      </c>
      <c r="Y359" s="27">
        <v>55.11</v>
      </c>
      <c r="Z359" s="5">
        <v>15</v>
      </c>
      <c r="AA359" s="5">
        <v>53</v>
      </c>
      <c r="AB359" s="9">
        <v>0.28299999999999997</v>
      </c>
      <c r="AC359" s="6"/>
    </row>
    <row r="360" spans="1:29">
      <c r="A360" s="8" t="s">
        <v>709</v>
      </c>
      <c r="B360" s="8" t="s">
        <v>730</v>
      </c>
      <c r="C360" s="5" t="s">
        <v>297</v>
      </c>
      <c r="D360" s="5" t="s">
        <v>665</v>
      </c>
      <c r="E360" s="27">
        <v>50</v>
      </c>
      <c r="F360" s="27">
        <v>4</v>
      </c>
      <c r="G360" s="27">
        <v>54</v>
      </c>
      <c r="H360" s="27">
        <v>71</v>
      </c>
      <c r="I360" s="27">
        <v>22.817</v>
      </c>
      <c r="J360" s="27">
        <v>80</v>
      </c>
      <c r="K360" s="27">
        <v>90</v>
      </c>
      <c r="L360" s="27">
        <v>13.333</v>
      </c>
      <c r="M360" s="27">
        <v>0</v>
      </c>
      <c r="N360" s="27">
        <v>0</v>
      </c>
      <c r="O360" s="27">
        <v>0</v>
      </c>
      <c r="P360" s="27">
        <v>0</v>
      </c>
      <c r="Q360" s="27">
        <v>30.625</v>
      </c>
      <c r="R360" s="27">
        <v>0</v>
      </c>
      <c r="S360" s="27">
        <v>13.333</v>
      </c>
      <c r="T360" s="27">
        <v>30</v>
      </c>
      <c r="U360" s="27">
        <v>2</v>
      </c>
      <c r="V360" s="27">
        <v>32</v>
      </c>
      <c r="W360" s="27">
        <v>40.5</v>
      </c>
      <c r="X360" s="27">
        <v>7.9009999999999998</v>
      </c>
      <c r="Y360" s="27">
        <v>44.05</v>
      </c>
      <c r="Z360" s="5">
        <v>35</v>
      </c>
      <c r="AA360" s="5">
        <v>53</v>
      </c>
      <c r="AB360" s="9">
        <v>0.66039999999999999</v>
      </c>
      <c r="AC360" s="6"/>
    </row>
    <row r="361" spans="1:29">
      <c r="A361" s="8" t="s">
        <v>710</v>
      </c>
      <c r="B361" s="8" t="s">
        <v>729</v>
      </c>
      <c r="C361" s="5" t="s">
        <v>297</v>
      </c>
      <c r="D361" s="5" t="s">
        <v>665</v>
      </c>
      <c r="E361" s="27">
        <v>50</v>
      </c>
      <c r="F361" s="27">
        <v>3.75</v>
      </c>
      <c r="G361" s="27">
        <v>53.75</v>
      </c>
      <c r="H361" s="27">
        <v>71</v>
      </c>
      <c r="I361" s="27">
        <v>22.710999999999999</v>
      </c>
      <c r="J361" s="27">
        <v>75</v>
      </c>
      <c r="K361" s="27">
        <v>90</v>
      </c>
      <c r="L361" s="27">
        <v>12.5</v>
      </c>
      <c r="M361" s="27">
        <v>0</v>
      </c>
      <c r="N361" s="27">
        <v>0</v>
      </c>
      <c r="O361" s="27">
        <v>0</v>
      </c>
      <c r="P361" s="27">
        <v>0</v>
      </c>
      <c r="Q361" s="27">
        <v>30.625</v>
      </c>
      <c r="R361" s="27">
        <v>0</v>
      </c>
      <c r="S361" s="27">
        <v>12.5</v>
      </c>
      <c r="T361" s="27">
        <v>30</v>
      </c>
      <c r="U361" s="27">
        <v>0.5</v>
      </c>
      <c r="V361" s="27">
        <v>30.5</v>
      </c>
      <c r="W361" s="27">
        <v>40.5</v>
      </c>
      <c r="X361" s="27">
        <v>7.5309999999999997</v>
      </c>
      <c r="Y361" s="27">
        <v>42.74</v>
      </c>
      <c r="Z361" s="5">
        <v>45</v>
      </c>
      <c r="AA361" s="5">
        <v>53</v>
      </c>
      <c r="AB361" s="9">
        <v>0.84909999999999997</v>
      </c>
      <c r="AC361" s="6"/>
    </row>
    <row r="362" spans="1:29">
      <c r="A362" s="8" t="s">
        <v>711</v>
      </c>
      <c r="B362" s="8" t="s">
        <v>728</v>
      </c>
      <c r="C362" s="5" t="s">
        <v>297</v>
      </c>
      <c r="D362" s="5" t="s">
        <v>665</v>
      </c>
      <c r="E362" s="27">
        <v>50</v>
      </c>
      <c r="F362" s="27">
        <v>12</v>
      </c>
      <c r="G362" s="27">
        <v>62</v>
      </c>
      <c r="H362" s="27">
        <v>71</v>
      </c>
      <c r="I362" s="27">
        <v>26.196999999999999</v>
      </c>
      <c r="J362" s="27">
        <v>75</v>
      </c>
      <c r="K362" s="27">
        <v>90</v>
      </c>
      <c r="L362" s="27">
        <v>12.5</v>
      </c>
      <c r="M362" s="27">
        <v>0.625</v>
      </c>
      <c r="N362" s="27">
        <v>0</v>
      </c>
      <c r="O362" s="27">
        <v>0.5</v>
      </c>
      <c r="P362" s="27">
        <v>1.125</v>
      </c>
      <c r="Q362" s="27">
        <v>30.625</v>
      </c>
      <c r="R362" s="27">
        <v>1.653</v>
      </c>
      <c r="S362" s="27">
        <v>14.153</v>
      </c>
      <c r="T362" s="27">
        <v>30</v>
      </c>
      <c r="U362" s="27">
        <v>0.5</v>
      </c>
      <c r="V362" s="27">
        <v>30.5</v>
      </c>
      <c r="W362" s="27">
        <v>40.5</v>
      </c>
      <c r="X362" s="27">
        <v>7.5309999999999997</v>
      </c>
      <c r="Y362" s="27">
        <v>47.88</v>
      </c>
      <c r="Z362" s="5">
        <v>26</v>
      </c>
      <c r="AA362" s="5">
        <v>53</v>
      </c>
      <c r="AB362" s="9">
        <v>0.49059999999999998</v>
      </c>
      <c r="AC362" s="6"/>
    </row>
    <row r="363" spans="1:29">
      <c r="A363" s="8" t="s">
        <v>712</v>
      </c>
      <c r="B363" s="8" t="s">
        <v>727</v>
      </c>
      <c r="C363" s="5" t="s">
        <v>297</v>
      </c>
      <c r="D363" s="5" t="s">
        <v>665</v>
      </c>
      <c r="E363" s="27">
        <v>50</v>
      </c>
      <c r="F363" s="27">
        <v>0.75</v>
      </c>
      <c r="G363" s="27">
        <v>50.75</v>
      </c>
      <c r="H363" s="27">
        <v>71</v>
      </c>
      <c r="I363" s="27">
        <v>21.443999999999999</v>
      </c>
      <c r="J363" s="27">
        <v>75</v>
      </c>
      <c r="K363" s="27">
        <v>90</v>
      </c>
      <c r="L363" s="27">
        <v>12.5</v>
      </c>
      <c r="M363" s="27">
        <v>0</v>
      </c>
      <c r="N363" s="27">
        <v>0</v>
      </c>
      <c r="O363" s="27">
        <v>0</v>
      </c>
      <c r="P363" s="27">
        <v>0</v>
      </c>
      <c r="Q363" s="27">
        <v>30.625</v>
      </c>
      <c r="R363" s="27">
        <v>0</v>
      </c>
      <c r="S363" s="27">
        <v>12.5</v>
      </c>
      <c r="T363" s="27">
        <v>30</v>
      </c>
      <c r="U363" s="27">
        <v>0</v>
      </c>
      <c r="V363" s="27">
        <v>30</v>
      </c>
      <c r="W363" s="27">
        <v>40.5</v>
      </c>
      <c r="X363" s="27">
        <v>7.407</v>
      </c>
      <c r="Y363" s="27">
        <v>41.35</v>
      </c>
      <c r="Z363" s="5">
        <v>49</v>
      </c>
      <c r="AA363" s="5">
        <v>53</v>
      </c>
      <c r="AB363" s="9">
        <v>0.92449999999999999</v>
      </c>
      <c r="AC363" s="6"/>
    </row>
    <row r="364" spans="1:29">
      <c r="A364" s="8" t="s">
        <v>713</v>
      </c>
      <c r="B364" s="8" t="s">
        <v>726</v>
      </c>
      <c r="C364" s="5" t="s">
        <v>297</v>
      </c>
      <c r="D364" s="5" t="s">
        <v>665</v>
      </c>
      <c r="E364" s="27">
        <v>50</v>
      </c>
      <c r="F364" s="27">
        <v>3.25</v>
      </c>
      <c r="G364" s="27">
        <v>53.25</v>
      </c>
      <c r="H364" s="27">
        <v>71</v>
      </c>
      <c r="I364" s="27">
        <v>22.5</v>
      </c>
      <c r="J364" s="27">
        <v>75</v>
      </c>
      <c r="K364" s="27">
        <v>90</v>
      </c>
      <c r="L364" s="27">
        <v>12.5</v>
      </c>
      <c r="M364" s="27">
        <v>1.25</v>
      </c>
      <c r="N364" s="27">
        <v>0</v>
      </c>
      <c r="O364" s="27">
        <v>2.5</v>
      </c>
      <c r="P364" s="27">
        <v>3.75</v>
      </c>
      <c r="Q364" s="27">
        <v>30.625</v>
      </c>
      <c r="R364" s="27">
        <v>5.51</v>
      </c>
      <c r="S364" s="27">
        <v>18.010000000000002</v>
      </c>
      <c r="T364" s="27">
        <v>30</v>
      </c>
      <c r="U364" s="27">
        <v>1.5</v>
      </c>
      <c r="V364" s="27">
        <v>31.5</v>
      </c>
      <c r="W364" s="27">
        <v>40.5</v>
      </c>
      <c r="X364" s="27">
        <v>7.7779999999999996</v>
      </c>
      <c r="Y364" s="27">
        <v>48.29</v>
      </c>
      <c r="Z364" s="5">
        <v>25</v>
      </c>
      <c r="AA364" s="5">
        <v>53</v>
      </c>
      <c r="AB364" s="9">
        <v>0.47170000000000001</v>
      </c>
      <c r="AC364" s="6"/>
    </row>
    <row r="365" spans="1:29">
      <c r="A365" s="8" t="s">
        <v>714</v>
      </c>
      <c r="B365" s="8" t="s">
        <v>725</v>
      </c>
      <c r="C365" s="5" t="s">
        <v>297</v>
      </c>
      <c r="D365" s="5" t="s">
        <v>665</v>
      </c>
      <c r="E365" s="27">
        <v>50</v>
      </c>
      <c r="F365" s="27">
        <v>0.75</v>
      </c>
      <c r="G365" s="27">
        <v>50.75</v>
      </c>
      <c r="H365" s="27">
        <v>71</v>
      </c>
      <c r="I365" s="27">
        <v>21.443999999999999</v>
      </c>
      <c r="J365" s="27">
        <v>90</v>
      </c>
      <c r="K365" s="27">
        <v>90</v>
      </c>
      <c r="L365" s="27">
        <v>15</v>
      </c>
      <c r="M365" s="27">
        <v>0</v>
      </c>
      <c r="N365" s="27">
        <v>0</v>
      </c>
      <c r="O365" s="27">
        <v>0</v>
      </c>
      <c r="P365" s="27">
        <v>0</v>
      </c>
      <c r="Q365" s="27">
        <v>30.625</v>
      </c>
      <c r="R365" s="27">
        <v>0</v>
      </c>
      <c r="S365" s="27">
        <v>15</v>
      </c>
      <c r="T365" s="27">
        <v>30</v>
      </c>
      <c r="U365" s="27">
        <v>0</v>
      </c>
      <c r="V365" s="27">
        <v>30</v>
      </c>
      <c r="W365" s="27">
        <v>40.5</v>
      </c>
      <c r="X365" s="27">
        <v>7.407</v>
      </c>
      <c r="Y365" s="27">
        <v>43.85</v>
      </c>
      <c r="Z365" s="5">
        <v>37</v>
      </c>
      <c r="AA365" s="5">
        <v>53</v>
      </c>
      <c r="AB365" s="9">
        <v>0.69810000000000005</v>
      </c>
      <c r="AC365" s="6"/>
    </row>
    <row r="366" spans="1:29">
      <c r="A366" s="8" t="s">
        <v>715</v>
      </c>
      <c r="B366" s="8" t="s">
        <v>724</v>
      </c>
      <c r="C366" s="5" t="s">
        <v>297</v>
      </c>
      <c r="D366" s="5" t="s">
        <v>665</v>
      </c>
      <c r="E366" s="27">
        <v>50</v>
      </c>
      <c r="F366" s="27">
        <v>-1</v>
      </c>
      <c r="G366" s="27">
        <v>49</v>
      </c>
      <c r="H366" s="27">
        <v>71</v>
      </c>
      <c r="I366" s="27">
        <v>20.704000000000001</v>
      </c>
      <c r="J366" s="27">
        <v>80</v>
      </c>
      <c r="K366" s="27">
        <v>90</v>
      </c>
      <c r="L366" s="27">
        <v>13.333</v>
      </c>
      <c r="M366" s="27">
        <v>0</v>
      </c>
      <c r="N366" s="27">
        <v>0</v>
      </c>
      <c r="O366" s="27">
        <v>0</v>
      </c>
      <c r="P366" s="27">
        <v>0</v>
      </c>
      <c r="Q366" s="27">
        <v>30.625</v>
      </c>
      <c r="R366" s="27">
        <v>0</v>
      </c>
      <c r="S366" s="27">
        <v>13.333</v>
      </c>
      <c r="T366" s="27">
        <v>30</v>
      </c>
      <c r="U366" s="27">
        <v>4.5</v>
      </c>
      <c r="V366" s="27">
        <v>34.5</v>
      </c>
      <c r="W366" s="27">
        <v>40.5</v>
      </c>
      <c r="X366" s="27">
        <v>8.5190000000000001</v>
      </c>
      <c r="Y366" s="27">
        <v>42.56</v>
      </c>
      <c r="Z366" s="5">
        <v>46</v>
      </c>
      <c r="AA366" s="5">
        <v>53</v>
      </c>
      <c r="AB366" s="9">
        <v>0.8679</v>
      </c>
      <c r="AC366" s="6"/>
    </row>
    <row r="367" spans="1:29">
      <c r="A367" s="8" t="s">
        <v>716</v>
      </c>
      <c r="B367" s="8" t="s">
        <v>723</v>
      </c>
      <c r="C367" s="5" t="s">
        <v>297</v>
      </c>
      <c r="D367" s="5" t="s">
        <v>665</v>
      </c>
      <c r="E367" s="27">
        <v>50</v>
      </c>
      <c r="F367" s="27">
        <v>0.5</v>
      </c>
      <c r="G367" s="27">
        <v>50.5</v>
      </c>
      <c r="H367" s="27">
        <v>71</v>
      </c>
      <c r="I367" s="27">
        <v>21.338000000000001</v>
      </c>
      <c r="J367" s="27">
        <v>85</v>
      </c>
      <c r="K367" s="27">
        <v>90</v>
      </c>
      <c r="L367" s="27">
        <v>14.167</v>
      </c>
      <c r="M367" s="27">
        <v>1.875</v>
      </c>
      <c r="N367" s="27">
        <v>20</v>
      </c>
      <c r="O367" s="27">
        <v>5.05</v>
      </c>
      <c r="P367" s="27">
        <v>26.925000000000001</v>
      </c>
      <c r="Q367" s="27">
        <v>30.625</v>
      </c>
      <c r="R367" s="27">
        <v>39.563000000000002</v>
      </c>
      <c r="S367" s="27">
        <v>53.73</v>
      </c>
      <c r="T367" s="27">
        <v>30</v>
      </c>
      <c r="U367" s="27">
        <v>6.5</v>
      </c>
      <c r="V367" s="27">
        <v>36.5</v>
      </c>
      <c r="W367" s="27">
        <v>40.5</v>
      </c>
      <c r="X367" s="27">
        <v>9.0120000000000005</v>
      </c>
      <c r="Y367" s="27">
        <v>84.08</v>
      </c>
      <c r="Z367" s="5">
        <v>3</v>
      </c>
      <c r="AA367" s="5">
        <v>53</v>
      </c>
      <c r="AB367" s="9">
        <v>5.6599999999999998E-2</v>
      </c>
      <c r="AC367" s="6"/>
    </row>
    <row r="368" spans="1:29">
      <c r="A368" s="8" t="s">
        <v>717</v>
      </c>
      <c r="B368" s="8" t="s">
        <v>722</v>
      </c>
      <c r="C368" s="5" t="s">
        <v>297</v>
      </c>
      <c r="D368" s="5" t="s">
        <v>665</v>
      </c>
      <c r="E368" s="27">
        <v>50</v>
      </c>
      <c r="F368" s="27">
        <v>5.55</v>
      </c>
      <c r="G368" s="27">
        <v>55.55</v>
      </c>
      <c r="H368" s="27">
        <v>71</v>
      </c>
      <c r="I368" s="27">
        <v>23.472000000000001</v>
      </c>
      <c r="J368" s="27">
        <v>80</v>
      </c>
      <c r="K368" s="27">
        <v>90</v>
      </c>
      <c r="L368" s="27">
        <v>13.333</v>
      </c>
      <c r="M368" s="27">
        <v>0.625</v>
      </c>
      <c r="N368" s="27">
        <v>0</v>
      </c>
      <c r="O368" s="27">
        <v>0</v>
      </c>
      <c r="P368" s="27">
        <v>0.625</v>
      </c>
      <c r="Q368" s="27">
        <v>30.625</v>
      </c>
      <c r="R368" s="27">
        <v>0.91800000000000004</v>
      </c>
      <c r="S368" s="27">
        <v>14.252000000000001</v>
      </c>
      <c r="T368" s="27">
        <v>30</v>
      </c>
      <c r="U368" s="27">
        <v>0</v>
      </c>
      <c r="V368" s="27">
        <v>30</v>
      </c>
      <c r="W368" s="27">
        <v>40.5</v>
      </c>
      <c r="X368" s="27">
        <v>7.407</v>
      </c>
      <c r="Y368" s="27">
        <v>45.13</v>
      </c>
      <c r="Z368" s="5">
        <v>33</v>
      </c>
      <c r="AA368" s="5">
        <v>53</v>
      </c>
      <c r="AB368" s="9">
        <v>0.62260000000000004</v>
      </c>
      <c r="AC368" s="6"/>
    </row>
    <row r="369" spans="1:29">
      <c r="A369" s="8" t="s">
        <v>771</v>
      </c>
      <c r="B369" s="8" t="s">
        <v>772</v>
      </c>
      <c r="C369" s="5" t="s">
        <v>297</v>
      </c>
      <c r="D369" s="5" t="s">
        <v>773</v>
      </c>
      <c r="E369" s="27">
        <v>50</v>
      </c>
      <c r="F369" s="27">
        <v>33</v>
      </c>
      <c r="G369" s="27">
        <f t="shared" ref="G369:G393" si="122">E369+F369</f>
        <v>83</v>
      </c>
      <c r="H369" s="27">
        <f>MAX(G$369:G$393)</f>
        <v>83</v>
      </c>
      <c r="I369" s="27">
        <f t="shared" ref="I369:I393" si="123">G369/H369*30</f>
        <v>30</v>
      </c>
      <c r="J369" s="27">
        <v>90</v>
      </c>
      <c r="K369" s="27">
        <f>MAX(J$369:J$393)</f>
        <v>90</v>
      </c>
      <c r="L369" s="27">
        <f t="shared" ref="L369:L393" si="124">J369/K369*15</f>
        <v>15</v>
      </c>
      <c r="M369" s="27">
        <v>0</v>
      </c>
      <c r="N369" s="27">
        <v>0</v>
      </c>
      <c r="O369" s="27">
        <v>0</v>
      </c>
      <c r="P369" s="27">
        <f t="shared" ref="P369:P393" si="125">M369+N369+O369</f>
        <v>0</v>
      </c>
      <c r="Q369" s="27">
        <f>MAX(P$369:P$393)</f>
        <v>24.875</v>
      </c>
      <c r="R369" s="27">
        <f t="shared" ref="R369:R423" si="126">P369/Q369*45</f>
        <v>0</v>
      </c>
      <c r="S369" s="27">
        <f>L369+R369</f>
        <v>15</v>
      </c>
      <c r="T369" s="27">
        <v>30</v>
      </c>
      <c r="U369" s="27">
        <v>1.5</v>
      </c>
      <c r="V369" s="27">
        <f t="shared" ref="V369:V432" si="127">T369+U369</f>
        <v>31.5</v>
      </c>
      <c r="W369" s="27">
        <f>MAX(V$369:V$393)</f>
        <v>39.5</v>
      </c>
      <c r="X369" s="27">
        <f t="shared" ref="X369:X423" si="128">V369/W369*10</f>
        <v>7.9746835443037973</v>
      </c>
      <c r="Y369" s="27">
        <f>I369+S369+X369</f>
        <v>52.974683544303801</v>
      </c>
      <c r="Z369" s="5">
        <f>RANK(Y369,Y$369:Y$393)</f>
        <v>9</v>
      </c>
      <c r="AA369" s="5">
        <v>25</v>
      </c>
      <c r="AB369" s="9">
        <f>Z369/AA369</f>
        <v>0.36</v>
      </c>
      <c r="AC369" s="6"/>
    </row>
    <row r="370" spans="1:29">
      <c r="A370" s="8" t="s">
        <v>774</v>
      </c>
      <c r="B370" s="8" t="s">
        <v>775</v>
      </c>
      <c r="C370" s="5" t="s">
        <v>297</v>
      </c>
      <c r="D370" s="5" t="s">
        <v>773</v>
      </c>
      <c r="E370" s="27">
        <v>50</v>
      </c>
      <c r="F370" s="27">
        <v>5.19</v>
      </c>
      <c r="G370" s="27">
        <f t="shared" si="122"/>
        <v>55.19</v>
      </c>
      <c r="H370" s="27">
        <f t="shared" ref="H370:H393" si="129">MAX(G$369:G$393)</f>
        <v>83</v>
      </c>
      <c r="I370" s="27">
        <f t="shared" si="123"/>
        <v>19.948192771084337</v>
      </c>
      <c r="J370" s="27">
        <v>85</v>
      </c>
      <c r="K370" s="27">
        <f t="shared" ref="K370:K393" si="130">MAX(J$369:J$393)</f>
        <v>90</v>
      </c>
      <c r="L370" s="27">
        <f t="shared" si="124"/>
        <v>14.166666666666666</v>
      </c>
      <c r="M370" s="27">
        <v>0</v>
      </c>
      <c r="N370" s="27">
        <v>0</v>
      </c>
      <c r="O370" s="27">
        <v>0</v>
      </c>
      <c r="P370" s="27">
        <f t="shared" si="125"/>
        <v>0</v>
      </c>
      <c r="Q370" s="27">
        <f t="shared" ref="Q370:Q393" si="131">MAX(P$369:P$393)</f>
        <v>24.875</v>
      </c>
      <c r="R370" s="27">
        <f t="shared" si="126"/>
        <v>0</v>
      </c>
      <c r="S370" s="27">
        <f>L370+R370</f>
        <v>14.166666666666666</v>
      </c>
      <c r="T370" s="27">
        <v>30</v>
      </c>
      <c r="U370" s="27">
        <v>1.5</v>
      </c>
      <c r="V370" s="27">
        <f t="shared" si="127"/>
        <v>31.5</v>
      </c>
      <c r="W370" s="27">
        <f t="shared" ref="W370:W393" si="132">MAX(V$369:V$393)</f>
        <v>39.5</v>
      </c>
      <c r="X370" s="27">
        <f t="shared" si="128"/>
        <v>7.9746835443037973</v>
      </c>
      <c r="Y370" s="27">
        <f t="shared" ref="Y370:Y433" si="133">I370+S370+X370</f>
        <v>42.089542982054795</v>
      </c>
      <c r="Z370" s="5">
        <f t="shared" ref="Z370:Z393" si="134">RANK(Y370,Y$369:Y$393)</f>
        <v>17</v>
      </c>
      <c r="AA370" s="5">
        <v>25</v>
      </c>
      <c r="AB370" s="9">
        <f t="shared" ref="AB370:AB433" si="135">Z370/AA370</f>
        <v>0.68</v>
      </c>
      <c r="AC370" s="6"/>
    </row>
    <row r="371" spans="1:29">
      <c r="A371" s="8" t="s">
        <v>776</v>
      </c>
      <c r="B371" s="8" t="s">
        <v>777</v>
      </c>
      <c r="C371" s="5" t="s">
        <v>297</v>
      </c>
      <c r="D371" s="5" t="s">
        <v>773</v>
      </c>
      <c r="E371" s="27">
        <v>50</v>
      </c>
      <c r="F371" s="27">
        <v>21</v>
      </c>
      <c r="G371" s="27">
        <f t="shared" si="122"/>
        <v>71</v>
      </c>
      <c r="H371" s="27">
        <f t="shared" si="129"/>
        <v>83</v>
      </c>
      <c r="I371" s="27">
        <f t="shared" si="123"/>
        <v>25.662650602409638</v>
      </c>
      <c r="J371" s="27">
        <v>85</v>
      </c>
      <c r="K371" s="27">
        <f t="shared" si="130"/>
        <v>90</v>
      </c>
      <c r="L371" s="27">
        <f t="shared" si="124"/>
        <v>14.166666666666666</v>
      </c>
      <c r="M371" s="27">
        <v>0</v>
      </c>
      <c r="N371" s="27">
        <v>0</v>
      </c>
      <c r="O371" s="27">
        <v>0</v>
      </c>
      <c r="P371" s="27">
        <f t="shared" si="125"/>
        <v>0</v>
      </c>
      <c r="Q371" s="27">
        <f t="shared" si="131"/>
        <v>24.875</v>
      </c>
      <c r="R371" s="27">
        <f t="shared" si="126"/>
        <v>0</v>
      </c>
      <c r="S371" s="27">
        <f t="shared" ref="S371:S434" si="136">L371+R371</f>
        <v>14.166666666666666</v>
      </c>
      <c r="T371" s="27">
        <v>30</v>
      </c>
      <c r="U371" s="27">
        <v>2</v>
      </c>
      <c r="V371" s="27">
        <f t="shared" si="127"/>
        <v>32</v>
      </c>
      <c r="W371" s="27">
        <f t="shared" si="132"/>
        <v>39.5</v>
      </c>
      <c r="X371" s="27">
        <f t="shared" si="128"/>
        <v>8.1012658227848107</v>
      </c>
      <c r="Y371" s="27">
        <f t="shared" si="133"/>
        <v>47.930583091861116</v>
      </c>
      <c r="Z371" s="5">
        <f t="shared" si="134"/>
        <v>12</v>
      </c>
      <c r="AA371" s="5">
        <v>25</v>
      </c>
      <c r="AB371" s="9">
        <f t="shared" si="135"/>
        <v>0.48</v>
      </c>
      <c r="AC371" s="6"/>
    </row>
    <row r="372" spans="1:29">
      <c r="A372" s="8" t="s">
        <v>778</v>
      </c>
      <c r="B372" s="8" t="s">
        <v>779</v>
      </c>
      <c r="C372" s="5" t="s">
        <v>297</v>
      </c>
      <c r="D372" s="5" t="s">
        <v>773</v>
      </c>
      <c r="E372" s="27">
        <v>50</v>
      </c>
      <c r="F372" s="27">
        <v>2.75</v>
      </c>
      <c r="G372" s="27">
        <f t="shared" si="122"/>
        <v>52.75</v>
      </c>
      <c r="H372" s="27">
        <f t="shared" si="129"/>
        <v>83</v>
      </c>
      <c r="I372" s="27">
        <f t="shared" si="123"/>
        <v>19.066265060240966</v>
      </c>
      <c r="J372" s="27">
        <v>85</v>
      </c>
      <c r="K372" s="27">
        <f t="shared" si="130"/>
        <v>90</v>
      </c>
      <c r="L372" s="27">
        <f t="shared" si="124"/>
        <v>14.166666666666666</v>
      </c>
      <c r="M372" s="27">
        <v>0</v>
      </c>
      <c r="N372" s="27">
        <v>0</v>
      </c>
      <c r="O372" s="27">
        <v>0</v>
      </c>
      <c r="P372" s="27">
        <f t="shared" si="125"/>
        <v>0</v>
      </c>
      <c r="Q372" s="27">
        <f t="shared" si="131"/>
        <v>24.875</v>
      </c>
      <c r="R372" s="27">
        <f t="shared" si="126"/>
        <v>0</v>
      </c>
      <c r="S372" s="27">
        <f t="shared" si="136"/>
        <v>14.166666666666666</v>
      </c>
      <c r="T372" s="27">
        <v>30</v>
      </c>
      <c r="U372" s="27">
        <v>0</v>
      </c>
      <c r="V372" s="27">
        <f t="shared" si="127"/>
        <v>30</v>
      </c>
      <c r="W372" s="27">
        <f t="shared" si="132"/>
        <v>39.5</v>
      </c>
      <c r="X372" s="27">
        <f t="shared" si="128"/>
        <v>7.59493670886076</v>
      </c>
      <c r="Y372" s="27">
        <f t="shared" si="133"/>
        <v>40.827868435768387</v>
      </c>
      <c r="Z372" s="5">
        <f t="shared" si="134"/>
        <v>23</v>
      </c>
      <c r="AA372" s="5">
        <v>25</v>
      </c>
      <c r="AB372" s="9">
        <f t="shared" si="135"/>
        <v>0.92</v>
      </c>
      <c r="AC372" s="6"/>
    </row>
    <row r="373" spans="1:29">
      <c r="A373" s="8" t="s">
        <v>780</v>
      </c>
      <c r="B373" s="8" t="s">
        <v>781</v>
      </c>
      <c r="C373" s="5" t="s">
        <v>297</v>
      </c>
      <c r="D373" s="5" t="s">
        <v>773</v>
      </c>
      <c r="E373" s="27">
        <v>50</v>
      </c>
      <c r="F373" s="27">
        <v>0</v>
      </c>
      <c r="G373" s="27">
        <f t="shared" si="122"/>
        <v>50</v>
      </c>
      <c r="H373" s="27">
        <f t="shared" si="129"/>
        <v>83</v>
      </c>
      <c r="I373" s="27">
        <f t="shared" si="123"/>
        <v>18.072289156626507</v>
      </c>
      <c r="J373" s="27">
        <v>85</v>
      </c>
      <c r="K373" s="27">
        <f t="shared" si="130"/>
        <v>90</v>
      </c>
      <c r="L373" s="27">
        <f t="shared" si="124"/>
        <v>14.166666666666666</v>
      </c>
      <c r="M373" s="27">
        <v>0</v>
      </c>
      <c r="N373" s="27">
        <v>0</v>
      </c>
      <c r="O373" s="27">
        <v>0</v>
      </c>
      <c r="P373" s="27">
        <f t="shared" si="125"/>
        <v>0</v>
      </c>
      <c r="Q373" s="27">
        <f t="shared" si="131"/>
        <v>24.875</v>
      </c>
      <c r="R373" s="27">
        <f t="shared" si="126"/>
        <v>0</v>
      </c>
      <c r="S373" s="27">
        <f t="shared" si="136"/>
        <v>14.166666666666666</v>
      </c>
      <c r="T373" s="27">
        <v>30</v>
      </c>
      <c r="U373" s="27">
        <v>1.5</v>
      </c>
      <c r="V373" s="27">
        <f t="shared" si="127"/>
        <v>31.5</v>
      </c>
      <c r="W373" s="27">
        <f t="shared" si="132"/>
        <v>39.5</v>
      </c>
      <c r="X373" s="27">
        <f t="shared" si="128"/>
        <v>7.9746835443037973</v>
      </c>
      <c r="Y373" s="27">
        <f t="shared" si="133"/>
        <v>40.213639367596969</v>
      </c>
      <c r="Z373" s="5">
        <f t="shared" si="134"/>
        <v>24</v>
      </c>
      <c r="AA373" s="5">
        <v>25</v>
      </c>
      <c r="AB373" s="9">
        <f t="shared" si="135"/>
        <v>0.96</v>
      </c>
      <c r="AC373" s="6"/>
    </row>
    <row r="374" spans="1:29">
      <c r="A374" s="8" t="s">
        <v>782</v>
      </c>
      <c r="B374" s="8" t="s">
        <v>783</v>
      </c>
      <c r="C374" s="5" t="s">
        <v>297</v>
      </c>
      <c r="D374" s="5" t="s">
        <v>773</v>
      </c>
      <c r="E374" s="27">
        <v>50</v>
      </c>
      <c r="F374" s="27">
        <v>2.25</v>
      </c>
      <c r="G374" s="27">
        <f t="shared" si="122"/>
        <v>52.25</v>
      </c>
      <c r="H374" s="27">
        <f t="shared" si="129"/>
        <v>83</v>
      </c>
      <c r="I374" s="27">
        <f t="shared" si="123"/>
        <v>18.885542168674696</v>
      </c>
      <c r="J374" s="27">
        <v>85</v>
      </c>
      <c r="K374" s="27">
        <f t="shared" si="130"/>
        <v>90</v>
      </c>
      <c r="L374" s="27">
        <f t="shared" si="124"/>
        <v>14.166666666666666</v>
      </c>
      <c r="M374" s="27">
        <v>0.625</v>
      </c>
      <c r="N374" s="27">
        <v>0</v>
      </c>
      <c r="O374" s="27">
        <v>0</v>
      </c>
      <c r="P374" s="27">
        <f t="shared" si="125"/>
        <v>0.625</v>
      </c>
      <c r="Q374" s="27">
        <f t="shared" si="131"/>
        <v>24.875</v>
      </c>
      <c r="R374" s="27">
        <f t="shared" si="126"/>
        <v>1.1306532663316584</v>
      </c>
      <c r="S374" s="27">
        <f t="shared" si="136"/>
        <v>15.297319932998324</v>
      </c>
      <c r="T374" s="27">
        <v>30</v>
      </c>
      <c r="U374" s="27">
        <v>0</v>
      </c>
      <c r="V374" s="27">
        <f t="shared" si="127"/>
        <v>30</v>
      </c>
      <c r="W374" s="27">
        <f t="shared" si="132"/>
        <v>39.5</v>
      </c>
      <c r="X374" s="27">
        <f t="shared" si="128"/>
        <v>7.59493670886076</v>
      </c>
      <c r="Y374" s="27">
        <f t="shared" si="133"/>
        <v>41.777798810533781</v>
      </c>
      <c r="Z374" s="5">
        <f t="shared" si="134"/>
        <v>19</v>
      </c>
      <c r="AA374" s="5">
        <v>25</v>
      </c>
      <c r="AB374" s="9">
        <f t="shared" si="135"/>
        <v>0.76</v>
      </c>
      <c r="AC374" s="6"/>
    </row>
    <row r="375" spans="1:29">
      <c r="A375" s="8" t="s">
        <v>784</v>
      </c>
      <c r="B375" s="8" t="s">
        <v>785</v>
      </c>
      <c r="C375" s="5" t="s">
        <v>297</v>
      </c>
      <c r="D375" s="5" t="s">
        <v>773</v>
      </c>
      <c r="E375" s="27">
        <v>50</v>
      </c>
      <c r="F375" s="27">
        <v>0</v>
      </c>
      <c r="G375" s="27">
        <f t="shared" si="122"/>
        <v>50</v>
      </c>
      <c r="H375" s="27">
        <f t="shared" si="129"/>
        <v>83</v>
      </c>
      <c r="I375" s="27">
        <f t="shared" si="123"/>
        <v>18.072289156626507</v>
      </c>
      <c r="J375" s="27">
        <v>85</v>
      </c>
      <c r="K375" s="27">
        <f t="shared" si="130"/>
        <v>90</v>
      </c>
      <c r="L375" s="27">
        <f t="shared" si="124"/>
        <v>14.166666666666666</v>
      </c>
      <c r="M375" s="27">
        <v>0.625</v>
      </c>
      <c r="N375" s="27">
        <v>0</v>
      </c>
      <c r="O375" s="27">
        <v>0</v>
      </c>
      <c r="P375" s="27">
        <f t="shared" si="125"/>
        <v>0.625</v>
      </c>
      <c r="Q375" s="27">
        <f t="shared" si="131"/>
        <v>24.875</v>
      </c>
      <c r="R375" s="27">
        <f t="shared" si="126"/>
        <v>1.1306532663316584</v>
      </c>
      <c r="S375" s="27">
        <f t="shared" si="136"/>
        <v>15.297319932998324</v>
      </c>
      <c r="T375" s="27">
        <v>30</v>
      </c>
      <c r="U375" s="27">
        <v>0</v>
      </c>
      <c r="V375" s="27">
        <f t="shared" si="127"/>
        <v>30</v>
      </c>
      <c r="W375" s="27">
        <f t="shared" si="132"/>
        <v>39.5</v>
      </c>
      <c r="X375" s="27">
        <f t="shared" si="128"/>
        <v>7.59493670886076</v>
      </c>
      <c r="Y375" s="27">
        <f t="shared" si="133"/>
        <v>40.964545798485588</v>
      </c>
      <c r="Z375" s="5">
        <f t="shared" si="134"/>
        <v>22</v>
      </c>
      <c r="AA375" s="5">
        <v>25</v>
      </c>
      <c r="AB375" s="9">
        <f t="shared" si="135"/>
        <v>0.88</v>
      </c>
      <c r="AC375" s="6"/>
    </row>
    <row r="376" spans="1:29">
      <c r="A376" s="8" t="s">
        <v>786</v>
      </c>
      <c r="B376" s="8" t="s">
        <v>787</v>
      </c>
      <c r="C376" s="5" t="s">
        <v>297</v>
      </c>
      <c r="D376" s="5" t="s">
        <v>773</v>
      </c>
      <c r="E376" s="27">
        <v>50</v>
      </c>
      <c r="F376" s="27">
        <v>4</v>
      </c>
      <c r="G376" s="27">
        <f t="shared" si="122"/>
        <v>54</v>
      </c>
      <c r="H376" s="27">
        <f t="shared" si="129"/>
        <v>83</v>
      </c>
      <c r="I376" s="27">
        <f t="shared" si="123"/>
        <v>19.518072289156628</v>
      </c>
      <c r="J376" s="27">
        <v>85</v>
      </c>
      <c r="K376" s="27">
        <f t="shared" si="130"/>
        <v>90</v>
      </c>
      <c r="L376" s="27">
        <f t="shared" si="124"/>
        <v>14.166666666666666</v>
      </c>
      <c r="M376" s="27">
        <v>0</v>
      </c>
      <c r="N376" s="27">
        <v>0</v>
      </c>
      <c r="O376" s="27">
        <v>0</v>
      </c>
      <c r="P376" s="27">
        <f t="shared" si="125"/>
        <v>0</v>
      </c>
      <c r="Q376" s="27">
        <f t="shared" si="131"/>
        <v>24.875</v>
      </c>
      <c r="R376" s="27">
        <f t="shared" si="126"/>
        <v>0</v>
      </c>
      <c r="S376" s="27">
        <f t="shared" si="136"/>
        <v>14.166666666666666</v>
      </c>
      <c r="T376" s="27">
        <v>30</v>
      </c>
      <c r="U376" s="27">
        <v>0</v>
      </c>
      <c r="V376" s="27">
        <f t="shared" si="127"/>
        <v>30</v>
      </c>
      <c r="W376" s="27">
        <f t="shared" si="132"/>
        <v>39.5</v>
      </c>
      <c r="X376" s="27">
        <f t="shared" si="128"/>
        <v>7.59493670886076</v>
      </c>
      <c r="Y376" s="27">
        <f t="shared" si="133"/>
        <v>41.279675664684049</v>
      </c>
      <c r="Z376" s="5">
        <f t="shared" si="134"/>
        <v>21</v>
      </c>
      <c r="AA376" s="5">
        <v>25</v>
      </c>
      <c r="AB376" s="9">
        <f t="shared" si="135"/>
        <v>0.84</v>
      </c>
      <c r="AC376" s="6"/>
    </row>
    <row r="377" spans="1:29">
      <c r="A377" s="8" t="s">
        <v>788</v>
      </c>
      <c r="B377" s="8" t="s">
        <v>789</v>
      </c>
      <c r="C377" s="5" t="s">
        <v>297</v>
      </c>
      <c r="D377" s="5" t="s">
        <v>773</v>
      </c>
      <c r="E377" s="27">
        <v>50</v>
      </c>
      <c r="F377" s="27">
        <v>2.875</v>
      </c>
      <c r="G377" s="27">
        <f t="shared" si="122"/>
        <v>52.875</v>
      </c>
      <c r="H377" s="27">
        <f t="shared" si="129"/>
        <v>83</v>
      </c>
      <c r="I377" s="27">
        <f t="shared" si="123"/>
        <v>19.111445783132531</v>
      </c>
      <c r="J377" s="27">
        <v>85</v>
      </c>
      <c r="K377" s="27">
        <f t="shared" si="130"/>
        <v>90</v>
      </c>
      <c r="L377" s="27">
        <f t="shared" si="124"/>
        <v>14.166666666666666</v>
      </c>
      <c r="M377" s="27">
        <v>0.625</v>
      </c>
      <c r="N377" s="27">
        <v>0</v>
      </c>
      <c r="O377" s="27">
        <v>0</v>
      </c>
      <c r="P377" s="27">
        <f t="shared" si="125"/>
        <v>0.625</v>
      </c>
      <c r="Q377" s="27">
        <f t="shared" si="131"/>
        <v>24.875</v>
      </c>
      <c r="R377" s="27">
        <f t="shared" si="126"/>
        <v>1.1306532663316584</v>
      </c>
      <c r="S377" s="27">
        <f t="shared" si="136"/>
        <v>15.297319932998324</v>
      </c>
      <c r="T377" s="27">
        <v>30</v>
      </c>
      <c r="U377" s="27">
        <v>2.5</v>
      </c>
      <c r="V377" s="27">
        <f t="shared" si="127"/>
        <v>32.5</v>
      </c>
      <c r="W377" s="27">
        <f t="shared" si="132"/>
        <v>39.5</v>
      </c>
      <c r="X377" s="27">
        <f t="shared" si="128"/>
        <v>8.227848101265824</v>
      </c>
      <c r="Y377" s="27">
        <f t="shared" si="133"/>
        <v>42.636613817396679</v>
      </c>
      <c r="Z377" s="5">
        <f t="shared" si="134"/>
        <v>16</v>
      </c>
      <c r="AA377" s="5">
        <v>25</v>
      </c>
      <c r="AB377" s="9">
        <f t="shared" si="135"/>
        <v>0.64</v>
      </c>
      <c r="AC377" s="6"/>
    </row>
    <row r="378" spans="1:29">
      <c r="A378" s="8" t="s">
        <v>790</v>
      </c>
      <c r="B378" s="8" t="s">
        <v>791</v>
      </c>
      <c r="C378" s="5" t="s">
        <v>297</v>
      </c>
      <c r="D378" s="5" t="s">
        <v>773</v>
      </c>
      <c r="E378" s="27">
        <v>50</v>
      </c>
      <c r="F378" s="27">
        <v>15</v>
      </c>
      <c r="G378" s="27">
        <f t="shared" si="122"/>
        <v>65</v>
      </c>
      <c r="H378" s="27">
        <f t="shared" si="129"/>
        <v>83</v>
      </c>
      <c r="I378" s="27">
        <f t="shared" si="123"/>
        <v>23.493975903614455</v>
      </c>
      <c r="J378" s="27">
        <v>90</v>
      </c>
      <c r="K378" s="27">
        <f t="shared" si="130"/>
        <v>90</v>
      </c>
      <c r="L378" s="27">
        <f t="shared" si="124"/>
        <v>15</v>
      </c>
      <c r="M378" s="27">
        <v>1.25</v>
      </c>
      <c r="N378" s="27">
        <v>0</v>
      </c>
      <c r="O378" s="27">
        <v>5</v>
      </c>
      <c r="P378" s="27">
        <f t="shared" si="125"/>
        <v>6.25</v>
      </c>
      <c r="Q378" s="27">
        <f t="shared" si="131"/>
        <v>24.875</v>
      </c>
      <c r="R378" s="27">
        <f t="shared" si="126"/>
        <v>11.306532663316581</v>
      </c>
      <c r="S378" s="27">
        <f t="shared" si="136"/>
        <v>26.306532663316581</v>
      </c>
      <c r="T378" s="27">
        <v>30</v>
      </c>
      <c r="U378" s="27">
        <v>4</v>
      </c>
      <c r="V378" s="27">
        <f t="shared" si="127"/>
        <v>34</v>
      </c>
      <c r="W378" s="27">
        <f t="shared" si="132"/>
        <v>39.5</v>
      </c>
      <c r="X378" s="27">
        <f t="shared" si="128"/>
        <v>8.6075949367088604</v>
      </c>
      <c r="Y378" s="27">
        <f t="shared" si="133"/>
        <v>58.408103503639893</v>
      </c>
      <c r="Z378" s="5">
        <f t="shared" si="134"/>
        <v>5</v>
      </c>
      <c r="AA378" s="5">
        <v>25</v>
      </c>
      <c r="AB378" s="9">
        <f t="shared" si="135"/>
        <v>0.2</v>
      </c>
      <c r="AC378" s="6"/>
    </row>
    <row r="379" spans="1:29">
      <c r="A379" s="8" t="s">
        <v>792</v>
      </c>
      <c r="B379" s="8" t="s">
        <v>793</v>
      </c>
      <c r="C379" s="5" t="s">
        <v>297</v>
      </c>
      <c r="D379" s="5" t="s">
        <v>773</v>
      </c>
      <c r="E379" s="27">
        <v>50</v>
      </c>
      <c r="F379" s="27">
        <v>7</v>
      </c>
      <c r="G379" s="27">
        <f t="shared" si="122"/>
        <v>57</v>
      </c>
      <c r="H379" s="27">
        <f t="shared" si="129"/>
        <v>83</v>
      </c>
      <c r="I379" s="27">
        <f t="shared" si="123"/>
        <v>20.602409638554217</v>
      </c>
      <c r="J379" s="27">
        <v>90</v>
      </c>
      <c r="K379" s="27">
        <f t="shared" si="130"/>
        <v>90</v>
      </c>
      <c r="L379" s="27">
        <f t="shared" si="124"/>
        <v>15</v>
      </c>
      <c r="M379" s="27">
        <v>3.75</v>
      </c>
      <c r="N379" s="27">
        <v>0</v>
      </c>
      <c r="O379" s="27">
        <v>9</v>
      </c>
      <c r="P379" s="27">
        <f t="shared" si="125"/>
        <v>12.75</v>
      </c>
      <c r="Q379" s="27">
        <f t="shared" si="131"/>
        <v>24.875</v>
      </c>
      <c r="R379" s="27">
        <f t="shared" si="126"/>
        <v>23.065326633165828</v>
      </c>
      <c r="S379" s="27">
        <f t="shared" si="136"/>
        <v>38.065326633165824</v>
      </c>
      <c r="T379" s="27">
        <v>30</v>
      </c>
      <c r="U379" s="27">
        <v>2.5</v>
      </c>
      <c r="V379" s="27">
        <f t="shared" si="127"/>
        <v>32.5</v>
      </c>
      <c r="W379" s="27">
        <f t="shared" si="132"/>
        <v>39.5</v>
      </c>
      <c r="X379" s="27">
        <f t="shared" si="128"/>
        <v>8.227848101265824</v>
      </c>
      <c r="Y379" s="27">
        <f t="shared" si="133"/>
        <v>66.895584372985866</v>
      </c>
      <c r="Z379" s="5">
        <f t="shared" si="134"/>
        <v>2</v>
      </c>
      <c r="AA379" s="5">
        <v>25</v>
      </c>
      <c r="AB379" s="9">
        <f t="shared" si="135"/>
        <v>0.08</v>
      </c>
      <c r="AC379" s="6"/>
    </row>
    <row r="380" spans="1:29">
      <c r="A380" s="8" t="s">
        <v>794</v>
      </c>
      <c r="B380" s="8" t="s">
        <v>795</v>
      </c>
      <c r="C380" s="5" t="s">
        <v>297</v>
      </c>
      <c r="D380" s="5" t="s">
        <v>773</v>
      </c>
      <c r="E380" s="27">
        <v>50</v>
      </c>
      <c r="F380" s="27">
        <v>7</v>
      </c>
      <c r="G380" s="27">
        <f t="shared" si="122"/>
        <v>57</v>
      </c>
      <c r="H380" s="27">
        <f t="shared" si="129"/>
        <v>83</v>
      </c>
      <c r="I380" s="27">
        <f t="shared" si="123"/>
        <v>20.602409638554217</v>
      </c>
      <c r="J380" s="27">
        <v>85</v>
      </c>
      <c r="K380" s="27">
        <f t="shared" si="130"/>
        <v>90</v>
      </c>
      <c r="L380" s="27">
        <f t="shared" si="124"/>
        <v>14.166666666666666</v>
      </c>
      <c r="M380" s="27">
        <v>4.375</v>
      </c>
      <c r="N380" s="27">
        <v>0</v>
      </c>
      <c r="O380" s="27">
        <v>20.5</v>
      </c>
      <c r="P380" s="27">
        <f t="shared" si="125"/>
        <v>24.875</v>
      </c>
      <c r="Q380" s="27">
        <f t="shared" si="131"/>
        <v>24.875</v>
      </c>
      <c r="R380" s="27">
        <f t="shared" si="126"/>
        <v>45</v>
      </c>
      <c r="S380" s="27">
        <f t="shared" si="136"/>
        <v>59.166666666666664</v>
      </c>
      <c r="T380" s="27">
        <v>30</v>
      </c>
      <c r="U380" s="27">
        <v>9.5</v>
      </c>
      <c r="V380" s="27">
        <f t="shared" si="127"/>
        <v>39.5</v>
      </c>
      <c r="W380" s="27">
        <f t="shared" si="132"/>
        <v>39.5</v>
      </c>
      <c r="X380" s="27">
        <f t="shared" si="128"/>
        <v>10</v>
      </c>
      <c r="Y380" s="27">
        <f t="shared" si="133"/>
        <v>89.769076305220878</v>
      </c>
      <c r="Z380" s="5">
        <f t="shared" si="134"/>
        <v>1</v>
      </c>
      <c r="AA380" s="5">
        <v>25</v>
      </c>
      <c r="AB380" s="9">
        <f t="shared" si="135"/>
        <v>0.04</v>
      </c>
      <c r="AC380" s="6"/>
    </row>
    <row r="381" spans="1:29">
      <c r="A381" s="8" t="s">
        <v>796</v>
      </c>
      <c r="B381" s="8" t="s">
        <v>797</v>
      </c>
      <c r="C381" s="5" t="s">
        <v>297</v>
      </c>
      <c r="D381" s="5" t="s">
        <v>773</v>
      </c>
      <c r="E381" s="27">
        <v>50</v>
      </c>
      <c r="F381" s="27">
        <v>7</v>
      </c>
      <c r="G381" s="27">
        <f t="shared" si="122"/>
        <v>57</v>
      </c>
      <c r="H381" s="27">
        <f t="shared" si="129"/>
        <v>83</v>
      </c>
      <c r="I381" s="27">
        <f t="shared" si="123"/>
        <v>20.602409638554217</v>
      </c>
      <c r="J381" s="27">
        <v>90</v>
      </c>
      <c r="K381" s="27">
        <f t="shared" si="130"/>
        <v>90</v>
      </c>
      <c r="L381" s="27">
        <f t="shared" si="124"/>
        <v>15</v>
      </c>
      <c r="M381" s="27">
        <v>2.5</v>
      </c>
      <c r="N381" s="27">
        <v>0</v>
      </c>
      <c r="O381" s="27">
        <v>0</v>
      </c>
      <c r="P381" s="27">
        <f t="shared" si="125"/>
        <v>2.5</v>
      </c>
      <c r="Q381" s="27">
        <f t="shared" si="131"/>
        <v>24.875</v>
      </c>
      <c r="R381" s="27">
        <f t="shared" si="126"/>
        <v>4.5226130653266337</v>
      </c>
      <c r="S381" s="27">
        <f t="shared" si="136"/>
        <v>19.522613065326635</v>
      </c>
      <c r="T381" s="27">
        <v>30</v>
      </c>
      <c r="U381" s="27">
        <v>1.5</v>
      </c>
      <c r="V381" s="27">
        <f t="shared" si="127"/>
        <v>31.5</v>
      </c>
      <c r="W381" s="27">
        <f t="shared" si="132"/>
        <v>39.5</v>
      </c>
      <c r="X381" s="27">
        <f t="shared" si="128"/>
        <v>7.9746835443037973</v>
      </c>
      <c r="Y381" s="27">
        <f t="shared" si="133"/>
        <v>48.099706248184646</v>
      </c>
      <c r="Z381" s="5">
        <f t="shared" si="134"/>
        <v>11</v>
      </c>
      <c r="AA381" s="5">
        <v>25</v>
      </c>
      <c r="AB381" s="9">
        <f t="shared" si="135"/>
        <v>0.44</v>
      </c>
      <c r="AC381" s="6"/>
    </row>
    <row r="382" spans="1:29">
      <c r="A382" s="8" t="s">
        <v>798</v>
      </c>
      <c r="B382" s="8" t="s">
        <v>799</v>
      </c>
      <c r="C382" s="5" t="s">
        <v>297</v>
      </c>
      <c r="D382" s="5" t="s">
        <v>773</v>
      </c>
      <c r="E382" s="27">
        <v>50</v>
      </c>
      <c r="F382" s="27">
        <v>14</v>
      </c>
      <c r="G382" s="27">
        <f t="shared" si="122"/>
        <v>64</v>
      </c>
      <c r="H382" s="27">
        <f t="shared" si="129"/>
        <v>83</v>
      </c>
      <c r="I382" s="27">
        <f t="shared" si="123"/>
        <v>23.132530120481928</v>
      </c>
      <c r="J382" s="27">
        <v>90</v>
      </c>
      <c r="K382" s="27">
        <f t="shared" si="130"/>
        <v>90</v>
      </c>
      <c r="L382" s="27">
        <f t="shared" si="124"/>
        <v>15</v>
      </c>
      <c r="M382" s="27">
        <v>1.875</v>
      </c>
      <c r="N382" s="27">
        <v>0</v>
      </c>
      <c r="O382" s="27">
        <v>5</v>
      </c>
      <c r="P382" s="27">
        <f t="shared" si="125"/>
        <v>6.875</v>
      </c>
      <c r="Q382" s="27">
        <f t="shared" si="131"/>
        <v>24.875</v>
      </c>
      <c r="R382" s="27">
        <f t="shared" si="126"/>
        <v>12.437185929648241</v>
      </c>
      <c r="S382" s="27">
        <f t="shared" si="136"/>
        <v>27.437185929648241</v>
      </c>
      <c r="T382" s="27">
        <v>30</v>
      </c>
      <c r="U382" s="27">
        <v>4</v>
      </c>
      <c r="V382" s="27">
        <f t="shared" si="127"/>
        <v>34</v>
      </c>
      <c r="W382" s="27">
        <f t="shared" si="132"/>
        <v>39.5</v>
      </c>
      <c r="X382" s="27">
        <f t="shared" si="128"/>
        <v>8.6075949367088604</v>
      </c>
      <c r="Y382" s="27">
        <f t="shared" si="133"/>
        <v>59.177310986839032</v>
      </c>
      <c r="Z382" s="5">
        <f t="shared" si="134"/>
        <v>4</v>
      </c>
      <c r="AA382" s="5">
        <v>25</v>
      </c>
      <c r="AB382" s="9">
        <f t="shared" si="135"/>
        <v>0.16</v>
      </c>
      <c r="AC382" s="6"/>
    </row>
    <row r="383" spans="1:29">
      <c r="A383" s="8" t="s">
        <v>800</v>
      </c>
      <c r="B383" s="8" t="s">
        <v>801</v>
      </c>
      <c r="C383" s="5" t="s">
        <v>297</v>
      </c>
      <c r="D383" s="5" t="s">
        <v>773</v>
      </c>
      <c r="E383" s="27">
        <v>50</v>
      </c>
      <c r="F383" s="27">
        <v>2.25</v>
      </c>
      <c r="G383" s="27">
        <f t="shared" si="122"/>
        <v>52.25</v>
      </c>
      <c r="H383" s="27">
        <f t="shared" si="129"/>
        <v>83</v>
      </c>
      <c r="I383" s="27">
        <f t="shared" si="123"/>
        <v>18.885542168674696</v>
      </c>
      <c r="J383" s="27">
        <v>90</v>
      </c>
      <c r="K383" s="27">
        <f t="shared" si="130"/>
        <v>90</v>
      </c>
      <c r="L383" s="27">
        <f t="shared" si="124"/>
        <v>15</v>
      </c>
      <c r="M383" s="27">
        <v>0</v>
      </c>
      <c r="N383" s="27">
        <v>0</v>
      </c>
      <c r="O383" s="27">
        <v>0</v>
      </c>
      <c r="P383" s="27">
        <f t="shared" si="125"/>
        <v>0</v>
      </c>
      <c r="Q383" s="27">
        <f t="shared" si="131"/>
        <v>24.875</v>
      </c>
      <c r="R383" s="27">
        <f t="shared" si="126"/>
        <v>0</v>
      </c>
      <c r="S383" s="27">
        <f t="shared" si="136"/>
        <v>15</v>
      </c>
      <c r="T383" s="27">
        <v>30</v>
      </c>
      <c r="U383" s="27">
        <v>0</v>
      </c>
      <c r="V383" s="27">
        <f t="shared" si="127"/>
        <v>30</v>
      </c>
      <c r="W383" s="27">
        <f t="shared" si="132"/>
        <v>39.5</v>
      </c>
      <c r="X383" s="27">
        <f t="shared" si="128"/>
        <v>7.59493670886076</v>
      </c>
      <c r="Y383" s="27">
        <f t="shared" si="133"/>
        <v>41.480478877535454</v>
      </c>
      <c r="Z383" s="5">
        <f t="shared" si="134"/>
        <v>20</v>
      </c>
      <c r="AA383" s="5">
        <v>25</v>
      </c>
      <c r="AB383" s="9">
        <f t="shared" si="135"/>
        <v>0.8</v>
      </c>
      <c r="AC383" s="6"/>
    </row>
    <row r="384" spans="1:29">
      <c r="A384" s="8" t="s">
        <v>802</v>
      </c>
      <c r="B384" s="8" t="s">
        <v>803</v>
      </c>
      <c r="C384" s="5" t="s">
        <v>297</v>
      </c>
      <c r="D384" s="5" t="s">
        <v>773</v>
      </c>
      <c r="E384" s="27">
        <v>50</v>
      </c>
      <c r="F384" s="27">
        <v>12</v>
      </c>
      <c r="G384" s="27">
        <f t="shared" si="122"/>
        <v>62</v>
      </c>
      <c r="H384" s="27">
        <f t="shared" si="129"/>
        <v>83</v>
      </c>
      <c r="I384" s="27">
        <f t="shared" si="123"/>
        <v>22.409638554216865</v>
      </c>
      <c r="J384" s="27">
        <v>90</v>
      </c>
      <c r="K384" s="27">
        <f t="shared" si="130"/>
        <v>90</v>
      </c>
      <c r="L384" s="27">
        <f t="shared" si="124"/>
        <v>15</v>
      </c>
      <c r="M384" s="27">
        <v>0</v>
      </c>
      <c r="N384" s="27">
        <v>0</v>
      </c>
      <c r="O384" s="27">
        <v>0</v>
      </c>
      <c r="P384" s="27">
        <f t="shared" si="125"/>
        <v>0</v>
      </c>
      <c r="Q384" s="27">
        <f t="shared" si="131"/>
        <v>24.875</v>
      </c>
      <c r="R384" s="27">
        <f t="shared" si="126"/>
        <v>0</v>
      </c>
      <c r="S384" s="27">
        <f t="shared" si="136"/>
        <v>15</v>
      </c>
      <c r="T384" s="27">
        <v>30</v>
      </c>
      <c r="U384" s="27">
        <v>4</v>
      </c>
      <c r="V384" s="27">
        <f t="shared" si="127"/>
        <v>34</v>
      </c>
      <c r="W384" s="27">
        <f t="shared" si="132"/>
        <v>39.5</v>
      </c>
      <c r="X384" s="27">
        <f t="shared" si="128"/>
        <v>8.6075949367088604</v>
      </c>
      <c r="Y384" s="27">
        <f t="shared" si="133"/>
        <v>46.017233490925733</v>
      </c>
      <c r="Z384" s="5">
        <f t="shared" si="134"/>
        <v>13</v>
      </c>
      <c r="AA384" s="5">
        <v>25</v>
      </c>
      <c r="AB384" s="9">
        <f t="shared" si="135"/>
        <v>0.52</v>
      </c>
      <c r="AC384" s="6"/>
    </row>
    <row r="385" spans="1:29">
      <c r="A385" s="8" t="s">
        <v>804</v>
      </c>
      <c r="B385" s="8" t="s">
        <v>805</v>
      </c>
      <c r="C385" s="5" t="s">
        <v>297</v>
      </c>
      <c r="D385" s="5" t="s">
        <v>773</v>
      </c>
      <c r="E385" s="27">
        <v>50</v>
      </c>
      <c r="F385" s="27">
        <v>5.875</v>
      </c>
      <c r="G385" s="27">
        <f t="shared" si="122"/>
        <v>55.875</v>
      </c>
      <c r="H385" s="27">
        <f t="shared" si="129"/>
        <v>83</v>
      </c>
      <c r="I385" s="27">
        <f t="shared" si="123"/>
        <v>20.195783132530121</v>
      </c>
      <c r="J385" s="27">
        <v>85</v>
      </c>
      <c r="K385" s="27">
        <f t="shared" si="130"/>
        <v>90</v>
      </c>
      <c r="L385" s="27">
        <f t="shared" si="124"/>
        <v>14.166666666666666</v>
      </c>
      <c r="M385" s="27">
        <v>0.625</v>
      </c>
      <c r="N385" s="27">
        <v>0</v>
      </c>
      <c r="O385" s="27">
        <v>0</v>
      </c>
      <c r="P385" s="27">
        <f t="shared" si="125"/>
        <v>0.625</v>
      </c>
      <c r="Q385" s="27">
        <f t="shared" si="131"/>
        <v>24.875</v>
      </c>
      <c r="R385" s="27">
        <f t="shared" si="126"/>
        <v>1.1306532663316584</v>
      </c>
      <c r="S385" s="27">
        <f t="shared" si="136"/>
        <v>15.297319932998324</v>
      </c>
      <c r="T385" s="27">
        <v>30</v>
      </c>
      <c r="U385" s="27">
        <v>0</v>
      </c>
      <c r="V385" s="27">
        <f t="shared" si="127"/>
        <v>30</v>
      </c>
      <c r="W385" s="27">
        <f t="shared" si="132"/>
        <v>39.5</v>
      </c>
      <c r="X385" s="27">
        <f t="shared" si="128"/>
        <v>7.59493670886076</v>
      </c>
      <c r="Y385" s="27">
        <f t="shared" si="133"/>
        <v>43.088039774389202</v>
      </c>
      <c r="Z385" s="5">
        <f t="shared" si="134"/>
        <v>15</v>
      </c>
      <c r="AA385" s="5">
        <v>25</v>
      </c>
      <c r="AB385" s="9">
        <f t="shared" si="135"/>
        <v>0.6</v>
      </c>
      <c r="AC385" s="6"/>
    </row>
    <row r="386" spans="1:29">
      <c r="A386" s="8" t="s">
        <v>806</v>
      </c>
      <c r="B386" s="8" t="s">
        <v>807</v>
      </c>
      <c r="C386" s="5" t="s">
        <v>297</v>
      </c>
      <c r="D386" s="5" t="s">
        <v>773</v>
      </c>
      <c r="E386" s="27">
        <v>50</v>
      </c>
      <c r="F386" s="27">
        <v>-2</v>
      </c>
      <c r="G386" s="27">
        <f t="shared" si="122"/>
        <v>48</v>
      </c>
      <c r="H386" s="27">
        <f t="shared" si="129"/>
        <v>83</v>
      </c>
      <c r="I386" s="27">
        <f t="shared" si="123"/>
        <v>17.349397590361445</v>
      </c>
      <c r="J386" s="27">
        <v>85</v>
      </c>
      <c r="K386" s="27">
        <f t="shared" si="130"/>
        <v>90</v>
      </c>
      <c r="L386" s="27">
        <f t="shared" si="124"/>
        <v>14.166666666666666</v>
      </c>
      <c r="M386" s="27">
        <v>0</v>
      </c>
      <c r="N386" s="27">
        <v>0</v>
      </c>
      <c r="O386" s="27">
        <v>0</v>
      </c>
      <c r="P386" s="27">
        <f t="shared" si="125"/>
        <v>0</v>
      </c>
      <c r="Q386" s="27">
        <f t="shared" si="131"/>
        <v>24.875</v>
      </c>
      <c r="R386" s="27">
        <f t="shared" si="126"/>
        <v>0</v>
      </c>
      <c r="S386" s="27">
        <f t="shared" si="136"/>
        <v>14.166666666666666</v>
      </c>
      <c r="T386" s="27">
        <v>30</v>
      </c>
      <c r="U386" s="27">
        <v>0</v>
      </c>
      <c r="V386" s="27">
        <f t="shared" si="127"/>
        <v>30</v>
      </c>
      <c r="W386" s="27">
        <f t="shared" si="132"/>
        <v>39.5</v>
      </c>
      <c r="X386" s="27">
        <f t="shared" si="128"/>
        <v>7.59493670886076</v>
      </c>
      <c r="Y386" s="27">
        <f t="shared" si="133"/>
        <v>39.11100096588887</v>
      </c>
      <c r="Z386" s="5">
        <f t="shared" si="134"/>
        <v>25</v>
      </c>
      <c r="AA386" s="5">
        <v>25</v>
      </c>
      <c r="AB386" s="9">
        <f t="shared" si="135"/>
        <v>1</v>
      </c>
      <c r="AC386" s="6"/>
    </row>
    <row r="387" spans="1:29">
      <c r="A387" s="8" t="s">
        <v>808</v>
      </c>
      <c r="B387" s="8" t="s">
        <v>809</v>
      </c>
      <c r="C387" s="5" t="s">
        <v>297</v>
      </c>
      <c r="D387" s="5" t="s">
        <v>773</v>
      </c>
      <c r="E387" s="27">
        <v>50</v>
      </c>
      <c r="F387" s="27">
        <v>2.94</v>
      </c>
      <c r="G387" s="27">
        <f t="shared" si="122"/>
        <v>52.94</v>
      </c>
      <c r="H387" s="27">
        <f t="shared" si="129"/>
        <v>83</v>
      </c>
      <c r="I387" s="27">
        <f t="shared" si="123"/>
        <v>19.134939759036143</v>
      </c>
      <c r="J387" s="27">
        <v>90</v>
      </c>
      <c r="K387" s="27">
        <f t="shared" si="130"/>
        <v>90</v>
      </c>
      <c r="L387" s="27">
        <f t="shared" si="124"/>
        <v>15</v>
      </c>
      <c r="M387" s="27">
        <v>0</v>
      </c>
      <c r="N387" s="27">
        <v>0</v>
      </c>
      <c r="O387" s="27">
        <v>0</v>
      </c>
      <c r="P387" s="27">
        <f t="shared" si="125"/>
        <v>0</v>
      </c>
      <c r="Q387" s="27">
        <f t="shared" si="131"/>
        <v>24.875</v>
      </c>
      <c r="R387" s="27">
        <f t="shared" si="126"/>
        <v>0</v>
      </c>
      <c r="S387" s="27">
        <f t="shared" si="136"/>
        <v>15</v>
      </c>
      <c r="T387" s="27">
        <v>30</v>
      </c>
      <c r="U387" s="27">
        <v>1</v>
      </c>
      <c r="V387" s="27">
        <f t="shared" si="127"/>
        <v>31</v>
      </c>
      <c r="W387" s="27">
        <f t="shared" si="132"/>
        <v>39.5</v>
      </c>
      <c r="X387" s="27">
        <f t="shared" si="128"/>
        <v>7.848101265822784</v>
      </c>
      <c r="Y387" s="27">
        <f t="shared" si="133"/>
        <v>41.983041024858927</v>
      </c>
      <c r="Z387" s="5">
        <f t="shared" si="134"/>
        <v>18</v>
      </c>
      <c r="AA387" s="5">
        <v>25</v>
      </c>
      <c r="AB387" s="9">
        <f t="shared" si="135"/>
        <v>0.72</v>
      </c>
      <c r="AC387" s="6"/>
    </row>
    <row r="388" spans="1:29">
      <c r="A388" s="8" t="s">
        <v>810</v>
      </c>
      <c r="B388" s="8" t="s">
        <v>811</v>
      </c>
      <c r="C388" s="5" t="s">
        <v>297</v>
      </c>
      <c r="D388" s="5" t="s">
        <v>773</v>
      </c>
      <c r="E388" s="27">
        <v>50</v>
      </c>
      <c r="F388" s="27">
        <v>5</v>
      </c>
      <c r="G388" s="27">
        <f t="shared" si="122"/>
        <v>55</v>
      </c>
      <c r="H388" s="27">
        <f t="shared" si="129"/>
        <v>83</v>
      </c>
      <c r="I388" s="27">
        <f t="shared" si="123"/>
        <v>19.879518072289159</v>
      </c>
      <c r="J388" s="27">
        <v>85</v>
      </c>
      <c r="K388" s="27">
        <f t="shared" si="130"/>
        <v>90</v>
      </c>
      <c r="L388" s="27">
        <f t="shared" si="124"/>
        <v>14.166666666666666</v>
      </c>
      <c r="M388" s="27">
        <v>0</v>
      </c>
      <c r="N388" s="27">
        <v>0</v>
      </c>
      <c r="O388" s="27">
        <v>8</v>
      </c>
      <c r="P388" s="27">
        <f t="shared" si="125"/>
        <v>8</v>
      </c>
      <c r="Q388" s="27">
        <f t="shared" si="131"/>
        <v>24.875</v>
      </c>
      <c r="R388" s="27">
        <f t="shared" si="126"/>
        <v>14.472361809045227</v>
      </c>
      <c r="S388" s="27">
        <f t="shared" si="136"/>
        <v>28.639028475711893</v>
      </c>
      <c r="T388" s="27">
        <v>30</v>
      </c>
      <c r="U388" s="27">
        <v>0.5</v>
      </c>
      <c r="V388" s="27">
        <f t="shared" si="127"/>
        <v>30.5</v>
      </c>
      <c r="W388" s="27">
        <f t="shared" si="132"/>
        <v>39.5</v>
      </c>
      <c r="X388" s="27">
        <f t="shared" si="128"/>
        <v>7.7215189873417724</v>
      </c>
      <c r="Y388" s="27">
        <f t="shared" si="133"/>
        <v>56.240065535342829</v>
      </c>
      <c r="Z388" s="5">
        <f t="shared" si="134"/>
        <v>7</v>
      </c>
      <c r="AA388" s="5">
        <v>25</v>
      </c>
      <c r="AB388" s="9">
        <f t="shared" si="135"/>
        <v>0.28000000000000003</v>
      </c>
      <c r="AC388" s="6"/>
    </row>
    <row r="389" spans="1:29">
      <c r="A389" s="8" t="s">
        <v>812</v>
      </c>
      <c r="B389" s="8" t="s">
        <v>813</v>
      </c>
      <c r="C389" s="5" t="s">
        <v>297</v>
      </c>
      <c r="D389" s="5" t="s">
        <v>773</v>
      </c>
      <c r="E389" s="27">
        <v>50</v>
      </c>
      <c r="F389" s="27">
        <v>7</v>
      </c>
      <c r="G389" s="27">
        <f t="shared" si="122"/>
        <v>57</v>
      </c>
      <c r="H389" s="27">
        <f t="shared" si="129"/>
        <v>83</v>
      </c>
      <c r="I389" s="27">
        <f t="shared" si="123"/>
        <v>20.602409638554217</v>
      </c>
      <c r="J389" s="27">
        <v>90</v>
      </c>
      <c r="K389" s="27">
        <f t="shared" si="130"/>
        <v>90</v>
      </c>
      <c r="L389" s="27">
        <f t="shared" si="124"/>
        <v>15</v>
      </c>
      <c r="M389" s="27">
        <v>0</v>
      </c>
      <c r="N389" s="27">
        <v>0</v>
      </c>
      <c r="O389" s="27">
        <v>0</v>
      </c>
      <c r="P389" s="27">
        <f t="shared" si="125"/>
        <v>0</v>
      </c>
      <c r="Q389" s="27">
        <f t="shared" si="131"/>
        <v>24.875</v>
      </c>
      <c r="R389" s="27">
        <f t="shared" si="126"/>
        <v>0</v>
      </c>
      <c r="S389" s="27">
        <f t="shared" si="136"/>
        <v>15</v>
      </c>
      <c r="T389" s="27">
        <v>30</v>
      </c>
      <c r="U389" s="27">
        <v>0</v>
      </c>
      <c r="V389" s="27">
        <f t="shared" si="127"/>
        <v>30</v>
      </c>
      <c r="W389" s="27">
        <f t="shared" si="132"/>
        <v>39.5</v>
      </c>
      <c r="X389" s="27">
        <f t="shared" si="128"/>
        <v>7.59493670886076</v>
      </c>
      <c r="Y389" s="27">
        <f t="shared" si="133"/>
        <v>43.197346347414978</v>
      </c>
      <c r="Z389" s="5">
        <f t="shared" si="134"/>
        <v>14</v>
      </c>
      <c r="AA389" s="5">
        <v>25</v>
      </c>
      <c r="AB389" s="9">
        <f t="shared" si="135"/>
        <v>0.56000000000000005</v>
      </c>
      <c r="AC389" s="6"/>
    </row>
    <row r="390" spans="1:29">
      <c r="A390" s="8" t="s">
        <v>814</v>
      </c>
      <c r="B390" s="8" t="s">
        <v>815</v>
      </c>
      <c r="C390" s="5" t="s">
        <v>297</v>
      </c>
      <c r="D390" s="5" t="s">
        <v>773</v>
      </c>
      <c r="E390" s="27">
        <v>50</v>
      </c>
      <c r="F390" s="27">
        <v>5</v>
      </c>
      <c r="G390" s="27">
        <f t="shared" si="122"/>
        <v>55</v>
      </c>
      <c r="H390" s="27">
        <f t="shared" si="129"/>
        <v>83</v>
      </c>
      <c r="I390" s="27">
        <f t="shared" si="123"/>
        <v>19.879518072289159</v>
      </c>
      <c r="J390" s="27">
        <v>85</v>
      </c>
      <c r="K390" s="27">
        <f t="shared" si="130"/>
        <v>90</v>
      </c>
      <c r="L390" s="27">
        <f t="shared" si="124"/>
        <v>14.166666666666666</v>
      </c>
      <c r="M390" s="27">
        <v>0</v>
      </c>
      <c r="N390" s="27">
        <v>0</v>
      </c>
      <c r="O390" s="27">
        <v>5</v>
      </c>
      <c r="P390" s="27">
        <f t="shared" si="125"/>
        <v>5</v>
      </c>
      <c r="Q390" s="27">
        <f t="shared" si="131"/>
        <v>24.875</v>
      </c>
      <c r="R390" s="27">
        <f t="shared" si="126"/>
        <v>9.0452261306532673</v>
      </c>
      <c r="S390" s="27">
        <f t="shared" si="136"/>
        <v>23.211892797319933</v>
      </c>
      <c r="T390" s="27">
        <v>30</v>
      </c>
      <c r="U390" s="27">
        <v>1</v>
      </c>
      <c r="V390" s="27">
        <f t="shared" si="127"/>
        <v>31</v>
      </c>
      <c r="W390" s="27">
        <f t="shared" si="132"/>
        <v>39.5</v>
      </c>
      <c r="X390" s="27">
        <f t="shared" si="128"/>
        <v>7.848101265822784</v>
      </c>
      <c r="Y390" s="27">
        <f t="shared" si="133"/>
        <v>50.939512135431876</v>
      </c>
      <c r="Z390" s="5">
        <f t="shared" si="134"/>
        <v>10</v>
      </c>
      <c r="AA390" s="5">
        <v>25</v>
      </c>
      <c r="AB390" s="9">
        <f t="shared" si="135"/>
        <v>0.4</v>
      </c>
      <c r="AC390" s="6"/>
    </row>
    <row r="391" spans="1:29">
      <c r="A391" s="8" t="s">
        <v>816</v>
      </c>
      <c r="B391" s="8" t="s">
        <v>817</v>
      </c>
      <c r="C391" s="5" t="s">
        <v>297</v>
      </c>
      <c r="D391" s="5" t="s">
        <v>773</v>
      </c>
      <c r="E391" s="27">
        <v>50</v>
      </c>
      <c r="F391" s="27">
        <v>11.5</v>
      </c>
      <c r="G391" s="27">
        <f t="shared" si="122"/>
        <v>61.5</v>
      </c>
      <c r="H391" s="27">
        <f t="shared" si="129"/>
        <v>83</v>
      </c>
      <c r="I391" s="27">
        <f t="shared" si="123"/>
        <v>22.228915662650603</v>
      </c>
      <c r="J391" s="27">
        <v>85</v>
      </c>
      <c r="K391" s="27">
        <f t="shared" si="130"/>
        <v>90</v>
      </c>
      <c r="L391" s="27">
        <f t="shared" si="124"/>
        <v>14.166666666666666</v>
      </c>
      <c r="M391" s="27">
        <v>0</v>
      </c>
      <c r="N391" s="27">
        <v>0</v>
      </c>
      <c r="O391" s="27">
        <v>10</v>
      </c>
      <c r="P391" s="27">
        <f t="shared" si="125"/>
        <v>10</v>
      </c>
      <c r="Q391" s="27">
        <f t="shared" si="131"/>
        <v>24.875</v>
      </c>
      <c r="R391" s="27">
        <f t="shared" si="126"/>
        <v>18.090452261306535</v>
      </c>
      <c r="S391" s="27">
        <f t="shared" si="136"/>
        <v>32.257118927973202</v>
      </c>
      <c r="T391" s="27">
        <v>30</v>
      </c>
      <c r="U391" s="27">
        <v>4</v>
      </c>
      <c r="V391" s="27">
        <f t="shared" si="127"/>
        <v>34</v>
      </c>
      <c r="W391" s="27">
        <f t="shared" si="132"/>
        <v>39.5</v>
      </c>
      <c r="X391" s="27">
        <f t="shared" si="128"/>
        <v>8.6075949367088604</v>
      </c>
      <c r="Y391" s="27">
        <f t="shared" si="133"/>
        <v>63.093629527332666</v>
      </c>
      <c r="Z391" s="5">
        <f t="shared" si="134"/>
        <v>3</v>
      </c>
      <c r="AA391" s="5">
        <v>25</v>
      </c>
      <c r="AB391" s="9">
        <f t="shared" si="135"/>
        <v>0.12</v>
      </c>
      <c r="AC391" s="6"/>
    </row>
    <row r="392" spans="1:29">
      <c r="A392" s="8" t="s">
        <v>818</v>
      </c>
      <c r="B392" s="8" t="s">
        <v>819</v>
      </c>
      <c r="C392" s="5" t="s">
        <v>297</v>
      </c>
      <c r="D392" s="5" t="s">
        <v>773</v>
      </c>
      <c r="E392" s="27">
        <v>50</v>
      </c>
      <c r="F392" s="27">
        <v>2.25</v>
      </c>
      <c r="G392" s="27">
        <f t="shared" si="122"/>
        <v>52.25</v>
      </c>
      <c r="H392" s="27">
        <f t="shared" si="129"/>
        <v>83</v>
      </c>
      <c r="I392" s="27">
        <f t="shared" si="123"/>
        <v>18.885542168674696</v>
      </c>
      <c r="J392" s="27">
        <v>80</v>
      </c>
      <c r="K392" s="27">
        <f t="shared" si="130"/>
        <v>90</v>
      </c>
      <c r="L392" s="27">
        <f t="shared" si="124"/>
        <v>13.333333333333332</v>
      </c>
      <c r="M392" s="27">
        <v>1.875</v>
      </c>
      <c r="N392" s="27">
        <v>0</v>
      </c>
      <c r="O392" s="27">
        <v>5</v>
      </c>
      <c r="P392" s="27">
        <f t="shared" si="125"/>
        <v>6.875</v>
      </c>
      <c r="Q392" s="27">
        <f t="shared" si="131"/>
        <v>24.875</v>
      </c>
      <c r="R392" s="27">
        <f t="shared" si="126"/>
        <v>12.437185929648241</v>
      </c>
      <c r="S392" s="27">
        <f t="shared" si="136"/>
        <v>25.770519262981573</v>
      </c>
      <c r="T392" s="27">
        <v>30</v>
      </c>
      <c r="U392" s="27">
        <v>4.5</v>
      </c>
      <c r="V392" s="27">
        <f t="shared" si="127"/>
        <v>34.5</v>
      </c>
      <c r="W392" s="27">
        <f t="shared" si="132"/>
        <v>39.5</v>
      </c>
      <c r="X392" s="27">
        <f t="shared" si="128"/>
        <v>8.7341772151898738</v>
      </c>
      <c r="Y392" s="27">
        <f t="shared" si="133"/>
        <v>53.390238646846143</v>
      </c>
      <c r="Z392" s="5">
        <f t="shared" si="134"/>
        <v>8</v>
      </c>
      <c r="AA392" s="5">
        <v>25</v>
      </c>
      <c r="AB392" s="9">
        <f t="shared" si="135"/>
        <v>0.32</v>
      </c>
      <c r="AC392" s="6"/>
    </row>
    <row r="393" spans="1:29">
      <c r="A393" s="8" t="s">
        <v>820</v>
      </c>
      <c r="B393" s="8" t="s">
        <v>821</v>
      </c>
      <c r="C393" s="5" t="s">
        <v>297</v>
      </c>
      <c r="D393" s="5" t="s">
        <v>773</v>
      </c>
      <c r="E393" s="27">
        <v>50</v>
      </c>
      <c r="F393" s="27">
        <v>7</v>
      </c>
      <c r="G393" s="27">
        <f t="shared" si="122"/>
        <v>57</v>
      </c>
      <c r="H393" s="27">
        <f t="shared" si="129"/>
        <v>83</v>
      </c>
      <c r="I393" s="27">
        <f t="shared" si="123"/>
        <v>20.602409638554217</v>
      </c>
      <c r="J393" s="27">
        <v>90</v>
      </c>
      <c r="K393" s="27">
        <f t="shared" si="130"/>
        <v>90</v>
      </c>
      <c r="L393" s="27">
        <f t="shared" si="124"/>
        <v>15</v>
      </c>
      <c r="M393" s="27">
        <v>0</v>
      </c>
      <c r="N393" s="27">
        <v>0</v>
      </c>
      <c r="O393" s="27">
        <v>8</v>
      </c>
      <c r="P393" s="27">
        <f t="shared" si="125"/>
        <v>8</v>
      </c>
      <c r="Q393" s="27">
        <f t="shared" si="131"/>
        <v>24.875</v>
      </c>
      <c r="R393" s="27">
        <f t="shared" si="126"/>
        <v>14.472361809045227</v>
      </c>
      <c r="S393" s="27">
        <f t="shared" si="136"/>
        <v>29.472361809045225</v>
      </c>
      <c r="T393" s="27">
        <v>30</v>
      </c>
      <c r="U393" s="27">
        <v>0.5</v>
      </c>
      <c r="V393" s="27">
        <f t="shared" si="127"/>
        <v>30.5</v>
      </c>
      <c r="W393" s="27">
        <f t="shared" si="132"/>
        <v>39.5</v>
      </c>
      <c r="X393" s="27">
        <f t="shared" si="128"/>
        <v>7.7215189873417724</v>
      </c>
      <c r="Y393" s="27">
        <f t="shared" si="133"/>
        <v>57.79629043494122</v>
      </c>
      <c r="Z393" s="5">
        <f t="shared" si="134"/>
        <v>6</v>
      </c>
      <c r="AA393" s="5">
        <v>25</v>
      </c>
      <c r="AB393" s="9">
        <f t="shared" si="135"/>
        <v>0.24</v>
      </c>
      <c r="AC393" s="6"/>
    </row>
    <row r="394" spans="1:29">
      <c r="A394" s="8" t="s">
        <v>822</v>
      </c>
      <c r="B394" s="8" t="s">
        <v>823</v>
      </c>
      <c r="C394" s="5" t="s">
        <v>297</v>
      </c>
      <c r="D394" s="5" t="s">
        <v>824</v>
      </c>
      <c r="E394" s="27">
        <v>50</v>
      </c>
      <c r="F394" s="27">
        <v>2</v>
      </c>
      <c r="G394" s="27">
        <f>E394+F394</f>
        <v>52</v>
      </c>
      <c r="H394" s="27">
        <f>MAX(G$394:G$423)</f>
        <v>79</v>
      </c>
      <c r="I394" s="27">
        <f t="shared" ref="I394:I457" si="137">(G394/H394)*30</f>
        <v>19.746835443037973</v>
      </c>
      <c r="J394" s="27">
        <v>80</v>
      </c>
      <c r="K394" s="27">
        <f>MAX(J$394:J$423)</f>
        <v>90</v>
      </c>
      <c r="L394" s="27">
        <f t="shared" ref="L394:L457" si="138">(J394/K394)*15</f>
        <v>13.333333333333332</v>
      </c>
      <c r="M394" s="27">
        <v>0</v>
      </c>
      <c r="N394" s="27">
        <v>0</v>
      </c>
      <c r="O394" s="27">
        <v>0</v>
      </c>
      <c r="P394" s="27">
        <v>0</v>
      </c>
      <c r="Q394" s="27">
        <f>MAX(P$394:P$423)</f>
        <v>153</v>
      </c>
      <c r="R394" s="27">
        <f t="shared" si="126"/>
        <v>0</v>
      </c>
      <c r="S394" s="27">
        <f t="shared" si="136"/>
        <v>13.333333333333332</v>
      </c>
      <c r="T394" s="27">
        <v>30</v>
      </c>
      <c r="U394" s="27">
        <v>0</v>
      </c>
      <c r="V394" s="27">
        <f t="shared" si="127"/>
        <v>30</v>
      </c>
      <c r="W394" s="27">
        <f>MAX(V$394:V$423)</f>
        <v>43</v>
      </c>
      <c r="X394" s="27">
        <f t="shared" si="128"/>
        <v>6.9767441860465116</v>
      </c>
      <c r="Y394" s="27">
        <f t="shared" si="133"/>
        <v>40.056912962417819</v>
      </c>
      <c r="Z394" s="5">
        <f>RANK(Y394,$Y$394:$Y$423,0)</f>
        <v>30</v>
      </c>
      <c r="AA394" s="5">
        <v>30</v>
      </c>
      <c r="AB394" s="9">
        <f t="shared" si="135"/>
        <v>1</v>
      </c>
      <c r="AC394" s="6"/>
    </row>
    <row r="395" spans="1:29">
      <c r="A395" s="8" t="s">
        <v>825</v>
      </c>
      <c r="B395" s="8" t="s">
        <v>826</v>
      </c>
      <c r="C395" s="5" t="s">
        <v>297</v>
      </c>
      <c r="D395" s="5" t="s">
        <v>824</v>
      </c>
      <c r="E395" s="27">
        <v>50</v>
      </c>
      <c r="F395" s="27">
        <v>4</v>
      </c>
      <c r="G395" s="27">
        <f t="shared" ref="G395:G458" si="139">E395+F395</f>
        <v>54</v>
      </c>
      <c r="H395" s="27">
        <f t="shared" ref="H395:H423" si="140">MAX(G$394:G$423)</f>
        <v>79</v>
      </c>
      <c r="I395" s="27">
        <f t="shared" si="137"/>
        <v>20.50632911392405</v>
      </c>
      <c r="J395" s="27">
        <v>90</v>
      </c>
      <c r="K395" s="27">
        <f t="shared" ref="K395:K423" si="141">MAX(J$394:J$423)</f>
        <v>90</v>
      </c>
      <c r="L395" s="27">
        <f t="shared" si="138"/>
        <v>15</v>
      </c>
      <c r="M395" s="27">
        <v>5</v>
      </c>
      <c r="N395" s="27">
        <v>60</v>
      </c>
      <c r="O395" s="27">
        <v>86</v>
      </c>
      <c r="P395" s="27">
        <f t="shared" ref="P395:P403" si="142">M395+N395+O395</f>
        <v>151</v>
      </c>
      <c r="Q395" s="27">
        <f t="shared" ref="Q395:Q423" si="143">MAX(P$394:P$423)</f>
        <v>153</v>
      </c>
      <c r="R395" s="27">
        <f t="shared" si="126"/>
        <v>44.411764705882355</v>
      </c>
      <c r="S395" s="27">
        <f t="shared" si="136"/>
        <v>59.411764705882355</v>
      </c>
      <c r="T395" s="27">
        <v>30</v>
      </c>
      <c r="U395" s="27">
        <v>0</v>
      </c>
      <c r="V395" s="27">
        <f t="shared" si="127"/>
        <v>30</v>
      </c>
      <c r="W395" s="27">
        <f t="shared" ref="W395:W423" si="144">MAX(V$394:V$423)</f>
        <v>43</v>
      </c>
      <c r="X395" s="27">
        <f t="shared" si="128"/>
        <v>6.9767441860465116</v>
      </c>
      <c r="Y395" s="27">
        <f t="shared" si="133"/>
        <v>86.894838005852918</v>
      </c>
      <c r="Z395" s="5">
        <f t="shared" ref="Z395:Z423" si="145">RANK(Y395,$Y$394:$Y$423,0)</f>
        <v>2</v>
      </c>
      <c r="AA395" s="5">
        <v>30</v>
      </c>
      <c r="AB395" s="9">
        <f t="shared" si="135"/>
        <v>6.6666666666666666E-2</v>
      </c>
      <c r="AC395" s="6"/>
    </row>
    <row r="396" spans="1:29">
      <c r="A396" s="8" t="s">
        <v>827</v>
      </c>
      <c r="B396" s="8" t="s">
        <v>828</v>
      </c>
      <c r="C396" s="5" t="s">
        <v>297</v>
      </c>
      <c r="D396" s="5" t="s">
        <v>824</v>
      </c>
      <c r="E396" s="27">
        <v>50</v>
      </c>
      <c r="F396" s="27">
        <v>25.5</v>
      </c>
      <c r="G396" s="27">
        <f t="shared" si="139"/>
        <v>75.5</v>
      </c>
      <c r="H396" s="27">
        <f t="shared" si="140"/>
        <v>79</v>
      </c>
      <c r="I396" s="27">
        <f t="shared" si="137"/>
        <v>28.670886075949365</v>
      </c>
      <c r="J396" s="27">
        <v>90</v>
      </c>
      <c r="K396" s="27">
        <f t="shared" si="141"/>
        <v>90</v>
      </c>
      <c r="L396" s="27">
        <f t="shared" si="138"/>
        <v>15</v>
      </c>
      <c r="M396" s="27">
        <v>6.875</v>
      </c>
      <c r="N396" s="27">
        <v>0</v>
      </c>
      <c r="O396" s="27">
        <v>0</v>
      </c>
      <c r="P396" s="27">
        <f t="shared" si="142"/>
        <v>6.875</v>
      </c>
      <c r="Q396" s="27">
        <f t="shared" si="143"/>
        <v>153</v>
      </c>
      <c r="R396" s="27">
        <f t="shared" si="126"/>
        <v>2.0220588235294117</v>
      </c>
      <c r="S396" s="27">
        <f t="shared" si="136"/>
        <v>17.022058823529413</v>
      </c>
      <c r="T396" s="27">
        <v>30</v>
      </c>
      <c r="U396" s="27">
        <v>4.5</v>
      </c>
      <c r="V396" s="27">
        <f t="shared" si="127"/>
        <v>34.5</v>
      </c>
      <c r="W396" s="27">
        <f t="shared" si="144"/>
        <v>43</v>
      </c>
      <c r="X396" s="27">
        <f t="shared" si="128"/>
        <v>8.0232558139534884</v>
      </c>
      <c r="Y396" s="27">
        <f t="shared" si="133"/>
        <v>53.716200713432265</v>
      </c>
      <c r="Z396" s="5">
        <f t="shared" si="145"/>
        <v>6</v>
      </c>
      <c r="AA396" s="5">
        <v>30</v>
      </c>
      <c r="AB396" s="9">
        <f t="shared" si="135"/>
        <v>0.2</v>
      </c>
      <c r="AC396" s="6"/>
    </row>
    <row r="397" spans="1:29">
      <c r="A397" s="8" t="s">
        <v>829</v>
      </c>
      <c r="B397" s="8" t="s">
        <v>830</v>
      </c>
      <c r="C397" s="5" t="s">
        <v>297</v>
      </c>
      <c r="D397" s="5" t="s">
        <v>824</v>
      </c>
      <c r="E397" s="27">
        <v>50</v>
      </c>
      <c r="F397" s="27">
        <v>17</v>
      </c>
      <c r="G397" s="27">
        <f t="shared" si="139"/>
        <v>67</v>
      </c>
      <c r="H397" s="27">
        <f t="shared" si="140"/>
        <v>79</v>
      </c>
      <c r="I397" s="27">
        <f t="shared" si="137"/>
        <v>25.443037974683545</v>
      </c>
      <c r="J397" s="27">
        <v>85</v>
      </c>
      <c r="K397" s="27">
        <f t="shared" si="141"/>
        <v>90</v>
      </c>
      <c r="L397" s="27">
        <f t="shared" si="138"/>
        <v>14.166666666666666</v>
      </c>
      <c r="M397" s="27">
        <v>0</v>
      </c>
      <c r="N397" s="27">
        <v>0</v>
      </c>
      <c r="O397" s="27">
        <v>10</v>
      </c>
      <c r="P397" s="27">
        <f t="shared" si="142"/>
        <v>10</v>
      </c>
      <c r="Q397" s="27">
        <f t="shared" si="143"/>
        <v>153</v>
      </c>
      <c r="R397" s="27">
        <f t="shared" si="126"/>
        <v>2.9411764705882355</v>
      </c>
      <c r="S397" s="27">
        <f t="shared" si="136"/>
        <v>17.107843137254903</v>
      </c>
      <c r="T397" s="27">
        <v>30</v>
      </c>
      <c r="U397" s="27">
        <v>2</v>
      </c>
      <c r="V397" s="27">
        <f t="shared" si="127"/>
        <v>32</v>
      </c>
      <c r="W397" s="27">
        <f t="shared" si="144"/>
        <v>43</v>
      </c>
      <c r="X397" s="27">
        <f t="shared" si="128"/>
        <v>7.441860465116279</v>
      </c>
      <c r="Y397" s="27">
        <f t="shared" si="133"/>
        <v>49.99274157705473</v>
      </c>
      <c r="Z397" s="5">
        <f t="shared" si="145"/>
        <v>9</v>
      </c>
      <c r="AA397" s="5">
        <v>30</v>
      </c>
      <c r="AB397" s="9">
        <f t="shared" si="135"/>
        <v>0.3</v>
      </c>
      <c r="AC397" s="6"/>
    </row>
    <row r="398" spans="1:29">
      <c r="A398" s="8" t="s">
        <v>831</v>
      </c>
      <c r="B398" s="8" t="s">
        <v>832</v>
      </c>
      <c r="C398" s="5" t="s">
        <v>297</v>
      </c>
      <c r="D398" s="5" t="s">
        <v>824</v>
      </c>
      <c r="E398" s="27">
        <v>50</v>
      </c>
      <c r="F398" s="27">
        <v>9</v>
      </c>
      <c r="G398" s="27">
        <f t="shared" si="139"/>
        <v>59</v>
      </c>
      <c r="H398" s="27">
        <f t="shared" si="140"/>
        <v>79</v>
      </c>
      <c r="I398" s="27">
        <f t="shared" si="137"/>
        <v>22.405063291139239</v>
      </c>
      <c r="J398" s="27">
        <v>85</v>
      </c>
      <c r="K398" s="27">
        <f t="shared" si="141"/>
        <v>90</v>
      </c>
      <c r="L398" s="27">
        <f t="shared" si="138"/>
        <v>14.166666666666666</v>
      </c>
      <c r="M398" s="27">
        <v>1.25</v>
      </c>
      <c r="N398" s="27">
        <v>0</v>
      </c>
      <c r="O398" s="27">
        <v>0</v>
      </c>
      <c r="P398" s="27">
        <f t="shared" si="142"/>
        <v>1.25</v>
      </c>
      <c r="Q398" s="27">
        <f t="shared" si="143"/>
        <v>153</v>
      </c>
      <c r="R398" s="27">
        <f t="shared" si="126"/>
        <v>0.36764705882352944</v>
      </c>
      <c r="S398" s="27">
        <f t="shared" si="136"/>
        <v>14.534313725490195</v>
      </c>
      <c r="T398" s="27">
        <v>30</v>
      </c>
      <c r="U398" s="27">
        <v>0.5</v>
      </c>
      <c r="V398" s="27">
        <f t="shared" si="127"/>
        <v>30.5</v>
      </c>
      <c r="W398" s="27">
        <f t="shared" si="144"/>
        <v>43</v>
      </c>
      <c r="X398" s="27">
        <f t="shared" si="128"/>
        <v>7.0930232558139537</v>
      </c>
      <c r="Y398" s="27">
        <f t="shared" si="133"/>
        <v>44.03240027244339</v>
      </c>
      <c r="Z398" s="5">
        <f t="shared" si="145"/>
        <v>22</v>
      </c>
      <c r="AA398" s="5">
        <v>30</v>
      </c>
      <c r="AB398" s="9">
        <f t="shared" si="135"/>
        <v>0.73333333333333328</v>
      </c>
      <c r="AC398" s="6"/>
    </row>
    <row r="399" spans="1:29">
      <c r="A399" s="8" t="s">
        <v>833</v>
      </c>
      <c r="B399" s="8" t="s">
        <v>834</v>
      </c>
      <c r="C399" s="5" t="s">
        <v>297</v>
      </c>
      <c r="D399" s="5" t="s">
        <v>824</v>
      </c>
      <c r="E399" s="27">
        <v>50</v>
      </c>
      <c r="F399" s="27">
        <v>9</v>
      </c>
      <c r="G399" s="27">
        <f t="shared" si="139"/>
        <v>59</v>
      </c>
      <c r="H399" s="27">
        <f t="shared" si="140"/>
        <v>79</v>
      </c>
      <c r="I399" s="27">
        <f t="shared" si="137"/>
        <v>22.405063291139239</v>
      </c>
      <c r="J399" s="27">
        <v>90</v>
      </c>
      <c r="K399" s="27">
        <f t="shared" si="141"/>
        <v>90</v>
      </c>
      <c r="L399" s="27">
        <f t="shared" si="138"/>
        <v>15</v>
      </c>
      <c r="M399" s="27">
        <v>1.875</v>
      </c>
      <c r="N399" s="27">
        <v>0</v>
      </c>
      <c r="O399" s="27">
        <v>5</v>
      </c>
      <c r="P399" s="27">
        <f t="shared" si="142"/>
        <v>6.875</v>
      </c>
      <c r="Q399" s="27">
        <f t="shared" si="143"/>
        <v>153</v>
      </c>
      <c r="R399" s="27">
        <f t="shared" si="126"/>
        <v>2.0220588235294117</v>
      </c>
      <c r="S399" s="27">
        <f t="shared" si="136"/>
        <v>17.022058823529413</v>
      </c>
      <c r="T399" s="27">
        <v>30</v>
      </c>
      <c r="U399" s="27">
        <v>0.5</v>
      </c>
      <c r="V399" s="27">
        <f t="shared" si="127"/>
        <v>30.5</v>
      </c>
      <c r="W399" s="27">
        <f t="shared" si="144"/>
        <v>43</v>
      </c>
      <c r="X399" s="27">
        <f t="shared" si="128"/>
        <v>7.0930232558139537</v>
      </c>
      <c r="Y399" s="27">
        <f t="shared" si="133"/>
        <v>46.520145370482602</v>
      </c>
      <c r="Z399" s="5">
        <f t="shared" si="145"/>
        <v>14</v>
      </c>
      <c r="AA399" s="5">
        <v>30</v>
      </c>
      <c r="AB399" s="9">
        <f t="shared" si="135"/>
        <v>0.46666666666666667</v>
      </c>
      <c r="AC399" s="6"/>
    </row>
    <row r="400" spans="1:29">
      <c r="A400" s="8" t="s">
        <v>835</v>
      </c>
      <c r="B400" s="8" t="s">
        <v>836</v>
      </c>
      <c r="C400" s="5" t="s">
        <v>297</v>
      </c>
      <c r="D400" s="5" t="s">
        <v>824</v>
      </c>
      <c r="E400" s="27">
        <v>50</v>
      </c>
      <c r="F400" s="27">
        <v>26</v>
      </c>
      <c r="G400" s="27">
        <f t="shared" si="139"/>
        <v>76</v>
      </c>
      <c r="H400" s="27">
        <f t="shared" si="140"/>
        <v>79</v>
      </c>
      <c r="I400" s="27">
        <f t="shared" si="137"/>
        <v>28.860759493670887</v>
      </c>
      <c r="J400" s="27">
        <v>90</v>
      </c>
      <c r="K400" s="27">
        <f t="shared" si="141"/>
        <v>90</v>
      </c>
      <c r="L400" s="27">
        <f t="shared" si="138"/>
        <v>15</v>
      </c>
      <c r="M400" s="27">
        <v>5</v>
      </c>
      <c r="N400" s="27">
        <v>0</v>
      </c>
      <c r="O400" s="27">
        <v>10</v>
      </c>
      <c r="P400" s="27">
        <f t="shared" si="142"/>
        <v>15</v>
      </c>
      <c r="Q400" s="27">
        <f t="shared" si="143"/>
        <v>153</v>
      </c>
      <c r="R400" s="27">
        <f t="shared" si="126"/>
        <v>4.4117647058823533</v>
      </c>
      <c r="S400" s="27">
        <f t="shared" si="136"/>
        <v>19.411764705882355</v>
      </c>
      <c r="T400" s="27">
        <v>30</v>
      </c>
      <c r="U400" s="27">
        <v>4</v>
      </c>
      <c r="V400" s="27">
        <f t="shared" si="127"/>
        <v>34</v>
      </c>
      <c r="W400" s="27">
        <f t="shared" si="144"/>
        <v>43</v>
      </c>
      <c r="X400" s="27">
        <f t="shared" si="128"/>
        <v>7.9069767441860463</v>
      </c>
      <c r="Y400" s="27">
        <f t="shared" si="133"/>
        <v>56.179500943739292</v>
      </c>
      <c r="Z400" s="5">
        <f t="shared" si="145"/>
        <v>4</v>
      </c>
      <c r="AA400" s="5">
        <v>30</v>
      </c>
      <c r="AB400" s="9">
        <f t="shared" si="135"/>
        <v>0.13333333333333333</v>
      </c>
      <c r="AC400" s="6"/>
    </row>
    <row r="401" spans="1:29">
      <c r="A401" s="8" t="s">
        <v>837</v>
      </c>
      <c r="B401" s="8" t="s">
        <v>838</v>
      </c>
      <c r="C401" s="5" t="s">
        <v>297</v>
      </c>
      <c r="D401" s="5" t="s">
        <v>824</v>
      </c>
      <c r="E401" s="27">
        <v>50</v>
      </c>
      <c r="F401" s="27">
        <v>7</v>
      </c>
      <c r="G401" s="27">
        <f t="shared" si="139"/>
        <v>57</v>
      </c>
      <c r="H401" s="27">
        <f t="shared" si="140"/>
        <v>79</v>
      </c>
      <c r="I401" s="27">
        <f t="shared" si="137"/>
        <v>21.645569620253163</v>
      </c>
      <c r="J401" s="27">
        <v>80</v>
      </c>
      <c r="K401" s="27">
        <f t="shared" si="141"/>
        <v>90</v>
      </c>
      <c r="L401" s="27">
        <f t="shared" si="138"/>
        <v>13.333333333333332</v>
      </c>
      <c r="M401" s="27">
        <v>0.625</v>
      </c>
      <c r="N401" s="27">
        <v>0</v>
      </c>
      <c r="O401" s="27">
        <v>0</v>
      </c>
      <c r="P401" s="27">
        <f t="shared" si="142"/>
        <v>0.625</v>
      </c>
      <c r="Q401" s="27">
        <f t="shared" si="143"/>
        <v>153</v>
      </c>
      <c r="R401" s="27">
        <f t="shared" si="126"/>
        <v>0.18382352941176472</v>
      </c>
      <c r="S401" s="27">
        <f t="shared" si="136"/>
        <v>13.517156862745097</v>
      </c>
      <c r="T401" s="27">
        <v>30</v>
      </c>
      <c r="U401" s="27">
        <v>0</v>
      </c>
      <c r="V401" s="27">
        <f t="shared" si="127"/>
        <v>30</v>
      </c>
      <c r="W401" s="27">
        <f t="shared" si="144"/>
        <v>43</v>
      </c>
      <c r="X401" s="27">
        <f t="shared" si="128"/>
        <v>6.9767441860465116</v>
      </c>
      <c r="Y401" s="27">
        <f t="shared" si="133"/>
        <v>42.139470669044769</v>
      </c>
      <c r="Z401" s="5">
        <f t="shared" si="145"/>
        <v>25</v>
      </c>
      <c r="AA401" s="5">
        <v>30</v>
      </c>
      <c r="AB401" s="9">
        <f t="shared" si="135"/>
        <v>0.83333333333333337</v>
      </c>
      <c r="AC401" s="6"/>
    </row>
    <row r="402" spans="1:29">
      <c r="A402" s="8" t="s">
        <v>839</v>
      </c>
      <c r="B402" s="8" t="s">
        <v>840</v>
      </c>
      <c r="C402" s="5" t="s">
        <v>297</v>
      </c>
      <c r="D402" s="5" t="s">
        <v>824</v>
      </c>
      <c r="E402" s="27">
        <v>50</v>
      </c>
      <c r="F402" s="27">
        <v>7</v>
      </c>
      <c r="G402" s="27">
        <f t="shared" si="139"/>
        <v>57</v>
      </c>
      <c r="H402" s="27">
        <f t="shared" si="140"/>
        <v>79</v>
      </c>
      <c r="I402" s="27">
        <f t="shared" si="137"/>
        <v>21.645569620253163</v>
      </c>
      <c r="J402" s="27">
        <v>85</v>
      </c>
      <c r="K402" s="27">
        <f t="shared" si="141"/>
        <v>90</v>
      </c>
      <c r="L402" s="27">
        <f t="shared" si="138"/>
        <v>14.166666666666666</v>
      </c>
      <c r="M402" s="27">
        <v>0.625</v>
      </c>
      <c r="N402" s="27">
        <v>20</v>
      </c>
      <c r="O402" s="27">
        <v>8</v>
      </c>
      <c r="P402" s="27">
        <f t="shared" si="142"/>
        <v>28.625</v>
      </c>
      <c r="Q402" s="27">
        <f t="shared" si="143"/>
        <v>153</v>
      </c>
      <c r="R402" s="27">
        <f t="shared" si="126"/>
        <v>8.4191176470588243</v>
      </c>
      <c r="S402" s="27">
        <f t="shared" si="136"/>
        <v>22.58578431372549</v>
      </c>
      <c r="T402" s="27">
        <v>30</v>
      </c>
      <c r="U402" s="27">
        <v>1.5</v>
      </c>
      <c r="V402" s="27">
        <f t="shared" si="127"/>
        <v>31.5</v>
      </c>
      <c r="W402" s="27">
        <f t="shared" si="144"/>
        <v>43</v>
      </c>
      <c r="X402" s="27">
        <f t="shared" si="128"/>
        <v>7.3255813953488369</v>
      </c>
      <c r="Y402" s="27">
        <f t="shared" si="133"/>
        <v>51.556935329327487</v>
      </c>
      <c r="Z402" s="5">
        <f t="shared" si="145"/>
        <v>7</v>
      </c>
      <c r="AA402" s="5">
        <v>30</v>
      </c>
      <c r="AB402" s="9">
        <f t="shared" si="135"/>
        <v>0.23333333333333334</v>
      </c>
      <c r="AC402" s="6"/>
    </row>
    <row r="403" spans="1:29">
      <c r="A403" s="8" t="s">
        <v>841</v>
      </c>
      <c r="B403" s="8" t="s">
        <v>842</v>
      </c>
      <c r="C403" s="5" t="s">
        <v>297</v>
      </c>
      <c r="D403" s="5" t="s">
        <v>824</v>
      </c>
      <c r="E403" s="27">
        <v>50</v>
      </c>
      <c r="F403" s="27">
        <v>5</v>
      </c>
      <c r="G403" s="27">
        <f t="shared" si="139"/>
        <v>55</v>
      </c>
      <c r="H403" s="27">
        <f t="shared" si="140"/>
        <v>79</v>
      </c>
      <c r="I403" s="27">
        <f t="shared" si="137"/>
        <v>20.88607594936709</v>
      </c>
      <c r="J403" s="27">
        <v>85</v>
      </c>
      <c r="K403" s="27">
        <f t="shared" si="141"/>
        <v>90</v>
      </c>
      <c r="L403" s="27">
        <f t="shared" si="138"/>
        <v>14.166666666666666</v>
      </c>
      <c r="M403" s="27">
        <v>0</v>
      </c>
      <c r="N403" s="27">
        <v>0</v>
      </c>
      <c r="O403" s="27">
        <v>0</v>
      </c>
      <c r="P403" s="27">
        <f t="shared" si="142"/>
        <v>0</v>
      </c>
      <c r="Q403" s="27">
        <f t="shared" si="143"/>
        <v>153</v>
      </c>
      <c r="R403" s="27">
        <f t="shared" si="126"/>
        <v>0</v>
      </c>
      <c r="S403" s="27">
        <f t="shared" si="136"/>
        <v>14.166666666666666</v>
      </c>
      <c r="T403" s="27">
        <v>30</v>
      </c>
      <c r="U403" s="27">
        <v>0</v>
      </c>
      <c r="V403" s="27">
        <f t="shared" si="127"/>
        <v>30</v>
      </c>
      <c r="W403" s="27">
        <f t="shared" si="144"/>
        <v>43</v>
      </c>
      <c r="X403" s="27">
        <f t="shared" si="128"/>
        <v>6.9767441860465116</v>
      </c>
      <c r="Y403" s="27">
        <f t="shared" si="133"/>
        <v>42.029486802080264</v>
      </c>
      <c r="Z403" s="5">
        <f t="shared" si="145"/>
        <v>26</v>
      </c>
      <c r="AA403" s="5">
        <v>30</v>
      </c>
      <c r="AB403" s="9">
        <f t="shared" si="135"/>
        <v>0.8666666666666667</v>
      </c>
      <c r="AC403" s="6"/>
    </row>
    <row r="404" spans="1:29">
      <c r="A404" s="8" t="s">
        <v>843</v>
      </c>
      <c r="B404" s="8" t="s">
        <v>844</v>
      </c>
      <c r="C404" s="5" t="s">
        <v>297</v>
      </c>
      <c r="D404" s="5" t="s">
        <v>824</v>
      </c>
      <c r="E404" s="27">
        <v>50</v>
      </c>
      <c r="F404" s="27">
        <v>7</v>
      </c>
      <c r="G404" s="27">
        <f t="shared" si="139"/>
        <v>57</v>
      </c>
      <c r="H404" s="27">
        <f t="shared" si="140"/>
        <v>79</v>
      </c>
      <c r="I404" s="27">
        <f t="shared" si="137"/>
        <v>21.645569620253163</v>
      </c>
      <c r="J404" s="27">
        <v>85</v>
      </c>
      <c r="K404" s="27">
        <f t="shared" si="141"/>
        <v>90</v>
      </c>
      <c r="L404" s="27">
        <f t="shared" si="138"/>
        <v>14.166666666666666</v>
      </c>
      <c r="M404" s="27">
        <v>1.25</v>
      </c>
      <c r="N404" s="27">
        <v>0</v>
      </c>
      <c r="O404" s="27">
        <v>8</v>
      </c>
      <c r="P404" s="27">
        <v>9.25</v>
      </c>
      <c r="Q404" s="27">
        <f t="shared" si="143"/>
        <v>153</v>
      </c>
      <c r="R404" s="27">
        <f t="shared" si="126"/>
        <v>2.7205882352941178</v>
      </c>
      <c r="S404" s="27">
        <f t="shared" si="136"/>
        <v>16.887254901960784</v>
      </c>
      <c r="T404" s="27">
        <v>30</v>
      </c>
      <c r="U404" s="27">
        <v>5.5</v>
      </c>
      <c r="V404" s="27">
        <f t="shared" si="127"/>
        <v>35.5</v>
      </c>
      <c r="W404" s="27">
        <f t="shared" si="144"/>
        <v>43</v>
      </c>
      <c r="X404" s="27">
        <f t="shared" si="128"/>
        <v>8.2558139534883725</v>
      </c>
      <c r="Y404" s="27">
        <f t="shared" si="133"/>
        <v>46.788638475702314</v>
      </c>
      <c r="Z404" s="5">
        <f t="shared" si="145"/>
        <v>13</v>
      </c>
      <c r="AA404" s="5">
        <v>30</v>
      </c>
      <c r="AB404" s="9">
        <f t="shared" si="135"/>
        <v>0.43333333333333335</v>
      </c>
      <c r="AC404" s="6"/>
    </row>
    <row r="405" spans="1:29">
      <c r="A405" s="8" t="s">
        <v>845</v>
      </c>
      <c r="B405" s="8" t="s">
        <v>846</v>
      </c>
      <c r="C405" s="5" t="s">
        <v>297</v>
      </c>
      <c r="D405" s="5" t="s">
        <v>824</v>
      </c>
      <c r="E405" s="27">
        <v>50</v>
      </c>
      <c r="F405" s="27">
        <v>5</v>
      </c>
      <c r="G405" s="27">
        <f t="shared" si="139"/>
        <v>55</v>
      </c>
      <c r="H405" s="27">
        <f t="shared" si="140"/>
        <v>79</v>
      </c>
      <c r="I405" s="27">
        <f t="shared" si="137"/>
        <v>20.88607594936709</v>
      </c>
      <c r="J405" s="27">
        <v>85</v>
      </c>
      <c r="K405" s="27">
        <f t="shared" si="141"/>
        <v>90</v>
      </c>
      <c r="L405" s="27">
        <f t="shared" si="138"/>
        <v>14.166666666666666</v>
      </c>
      <c r="M405" s="27">
        <v>0</v>
      </c>
      <c r="N405" s="27">
        <v>0</v>
      </c>
      <c r="O405" s="27">
        <v>5</v>
      </c>
      <c r="P405" s="27">
        <v>5</v>
      </c>
      <c r="Q405" s="27">
        <f t="shared" si="143"/>
        <v>153</v>
      </c>
      <c r="R405" s="27">
        <f t="shared" si="126"/>
        <v>1.4705882352941178</v>
      </c>
      <c r="S405" s="27">
        <f t="shared" si="136"/>
        <v>15.637254901960784</v>
      </c>
      <c r="T405" s="27">
        <v>30</v>
      </c>
      <c r="U405" s="27">
        <v>4</v>
      </c>
      <c r="V405" s="27">
        <f t="shared" si="127"/>
        <v>34</v>
      </c>
      <c r="W405" s="27">
        <f t="shared" si="144"/>
        <v>43</v>
      </c>
      <c r="X405" s="27">
        <f t="shared" si="128"/>
        <v>7.9069767441860463</v>
      </c>
      <c r="Y405" s="27">
        <f t="shared" si="133"/>
        <v>44.430307595513916</v>
      </c>
      <c r="Z405" s="5">
        <f t="shared" si="145"/>
        <v>21</v>
      </c>
      <c r="AA405" s="5">
        <v>30</v>
      </c>
      <c r="AB405" s="9">
        <f t="shared" si="135"/>
        <v>0.7</v>
      </c>
      <c r="AC405" s="6"/>
    </row>
    <row r="406" spans="1:29">
      <c r="A406" s="8" t="s">
        <v>847</v>
      </c>
      <c r="B406" s="8" t="s">
        <v>848</v>
      </c>
      <c r="C406" s="5" t="s">
        <v>297</v>
      </c>
      <c r="D406" s="5" t="s">
        <v>824</v>
      </c>
      <c r="E406" s="27">
        <v>50</v>
      </c>
      <c r="F406" s="27">
        <v>2</v>
      </c>
      <c r="G406" s="27">
        <f t="shared" si="139"/>
        <v>52</v>
      </c>
      <c r="H406" s="27">
        <f t="shared" si="140"/>
        <v>79</v>
      </c>
      <c r="I406" s="27">
        <f t="shared" si="137"/>
        <v>19.746835443037973</v>
      </c>
      <c r="J406" s="27">
        <v>90</v>
      </c>
      <c r="K406" s="27">
        <f t="shared" si="141"/>
        <v>90</v>
      </c>
      <c r="L406" s="27">
        <f t="shared" si="138"/>
        <v>15</v>
      </c>
      <c r="M406" s="27">
        <v>3.125</v>
      </c>
      <c r="N406" s="27">
        <v>0</v>
      </c>
      <c r="O406" s="27">
        <v>13</v>
      </c>
      <c r="P406" s="27">
        <v>16.125</v>
      </c>
      <c r="Q406" s="27">
        <f t="shared" si="143"/>
        <v>153</v>
      </c>
      <c r="R406" s="27">
        <f t="shared" si="126"/>
        <v>4.742647058823529</v>
      </c>
      <c r="S406" s="27">
        <f t="shared" si="136"/>
        <v>19.742647058823529</v>
      </c>
      <c r="T406" s="27">
        <v>30</v>
      </c>
      <c r="U406" s="27">
        <v>4.5</v>
      </c>
      <c r="V406" s="27">
        <f t="shared" si="127"/>
        <v>34.5</v>
      </c>
      <c r="W406" s="27">
        <f t="shared" si="144"/>
        <v>43</v>
      </c>
      <c r="X406" s="27">
        <f t="shared" si="128"/>
        <v>8.0232558139534884</v>
      </c>
      <c r="Y406" s="27">
        <f t="shared" si="133"/>
        <v>47.512738315814993</v>
      </c>
      <c r="Z406" s="5">
        <f t="shared" si="145"/>
        <v>11</v>
      </c>
      <c r="AA406" s="5">
        <v>30</v>
      </c>
      <c r="AB406" s="9">
        <f t="shared" si="135"/>
        <v>0.36666666666666664</v>
      </c>
      <c r="AC406" s="6"/>
    </row>
    <row r="407" spans="1:29">
      <c r="A407" s="8" t="s">
        <v>849</v>
      </c>
      <c r="B407" s="8" t="s">
        <v>850</v>
      </c>
      <c r="C407" s="5" t="s">
        <v>297</v>
      </c>
      <c r="D407" s="5" t="s">
        <v>824</v>
      </c>
      <c r="E407" s="27">
        <v>50</v>
      </c>
      <c r="F407" s="27">
        <v>7</v>
      </c>
      <c r="G407" s="27">
        <f t="shared" si="139"/>
        <v>57</v>
      </c>
      <c r="H407" s="27">
        <f t="shared" si="140"/>
        <v>79</v>
      </c>
      <c r="I407" s="27">
        <f t="shared" si="137"/>
        <v>21.645569620253163</v>
      </c>
      <c r="J407" s="27">
        <v>90</v>
      </c>
      <c r="K407" s="27">
        <f t="shared" si="141"/>
        <v>90</v>
      </c>
      <c r="L407" s="27">
        <f t="shared" si="138"/>
        <v>15</v>
      </c>
      <c r="M407" s="27">
        <v>1.875</v>
      </c>
      <c r="N407" s="27">
        <v>0</v>
      </c>
      <c r="O407" s="27">
        <v>5</v>
      </c>
      <c r="P407" s="27">
        <v>6.875</v>
      </c>
      <c r="Q407" s="27">
        <f t="shared" si="143"/>
        <v>153</v>
      </c>
      <c r="R407" s="27">
        <f t="shared" si="126"/>
        <v>2.0220588235294117</v>
      </c>
      <c r="S407" s="27">
        <f t="shared" si="136"/>
        <v>17.022058823529413</v>
      </c>
      <c r="T407" s="27">
        <v>30</v>
      </c>
      <c r="U407" s="27">
        <v>7</v>
      </c>
      <c r="V407" s="27">
        <f t="shared" si="127"/>
        <v>37</v>
      </c>
      <c r="W407" s="27">
        <f t="shared" si="144"/>
        <v>43</v>
      </c>
      <c r="X407" s="27">
        <f t="shared" si="128"/>
        <v>8.604651162790697</v>
      </c>
      <c r="Y407" s="27">
        <f t="shared" si="133"/>
        <v>47.272279606573271</v>
      </c>
      <c r="Z407" s="5">
        <f t="shared" si="145"/>
        <v>12</v>
      </c>
      <c r="AA407" s="5">
        <v>30</v>
      </c>
      <c r="AB407" s="9">
        <f t="shared" si="135"/>
        <v>0.4</v>
      </c>
      <c r="AC407" s="6"/>
    </row>
    <row r="408" spans="1:29">
      <c r="A408" s="8" t="s">
        <v>851</v>
      </c>
      <c r="B408" s="8" t="s">
        <v>852</v>
      </c>
      <c r="C408" s="5" t="s">
        <v>297</v>
      </c>
      <c r="D408" s="5" t="s">
        <v>824</v>
      </c>
      <c r="E408" s="27">
        <v>50</v>
      </c>
      <c r="F408" s="27">
        <v>7</v>
      </c>
      <c r="G408" s="27">
        <f t="shared" si="139"/>
        <v>57</v>
      </c>
      <c r="H408" s="27">
        <f t="shared" si="140"/>
        <v>79</v>
      </c>
      <c r="I408" s="27">
        <f t="shared" si="137"/>
        <v>21.645569620253163</v>
      </c>
      <c r="J408" s="27">
        <v>85</v>
      </c>
      <c r="K408" s="27">
        <f t="shared" si="141"/>
        <v>90</v>
      </c>
      <c r="L408" s="27">
        <f t="shared" si="138"/>
        <v>14.166666666666666</v>
      </c>
      <c r="M408" s="27">
        <v>0.625</v>
      </c>
      <c r="N408" s="27">
        <v>0</v>
      </c>
      <c r="O408" s="27">
        <v>8</v>
      </c>
      <c r="P408" s="27">
        <v>8.625</v>
      </c>
      <c r="Q408" s="27">
        <f t="shared" si="143"/>
        <v>153</v>
      </c>
      <c r="R408" s="27">
        <f t="shared" si="126"/>
        <v>2.5367647058823528</v>
      </c>
      <c r="S408" s="27">
        <f t="shared" si="136"/>
        <v>16.703431372549019</v>
      </c>
      <c r="T408" s="27">
        <v>30</v>
      </c>
      <c r="U408" s="27">
        <v>5</v>
      </c>
      <c r="V408" s="27">
        <f t="shared" si="127"/>
        <v>35</v>
      </c>
      <c r="W408" s="27">
        <f t="shared" si="144"/>
        <v>43</v>
      </c>
      <c r="X408" s="27">
        <f t="shared" si="128"/>
        <v>8.1395348837209305</v>
      </c>
      <c r="Y408" s="27">
        <f t="shared" si="133"/>
        <v>46.488535876523116</v>
      </c>
      <c r="Z408" s="5">
        <f t="shared" si="145"/>
        <v>15</v>
      </c>
      <c r="AA408" s="5">
        <v>30</v>
      </c>
      <c r="AB408" s="9">
        <f t="shared" si="135"/>
        <v>0.5</v>
      </c>
      <c r="AC408" s="6"/>
    </row>
    <row r="409" spans="1:29">
      <c r="A409" s="8" t="s">
        <v>853</v>
      </c>
      <c r="B409" s="8" t="s">
        <v>854</v>
      </c>
      <c r="C409" s="5" t="s">
        <v>297</v>
      </c>
      <c r="D409" s="5" t="s">
        <v>824</v>
      </c>
      <c r="E409" s="27">
        <v>50</v>
      </c>
      <c r="F409" s="27">
        <v>7</v>
      </c>
      <c r="G409" s="27">
        <f t="shared" si="139"/>
        <v>57</v>
      </c>
      <c r="H409" s="27">
        <f t="shared" si="140"/>
        <v>79</v>
      </c>
      <c r="I409" s="27">
        <f t="shared" si="137"/>
        <v>21.645569620253163</v>
      </c>
      <c r="J409" s="27">
        <v>85</v>
      </c>
      <c r="K409" s="27">
        <f t="shared" si="141"/>
        <v>90</v>
      </c>
      <c r="L409" s="27">
        <f t="shared" si="138"/>
        <v>14.166666666666666</v>
      </c>
      <c r="M409" s="27">
        <v>2.5</v>
      </c>
      <c r="N409" s="27">
        <v>0</v>
      </c>
      <c r="O409" s="27">
        <v>16.5</v>
      </c>
      <c r="P409" s="27">
        <v>19</v>
      </c>
      <c r="Q409" s="27">
        <f t="shared" si="143"/>
        <v>153</v>
      </c>
      <c r="R409" s="27">
        <f t="shared" si="126"/>
        <v>5.5882352941176467</v>
      </c>
      <c r="S409" s="27">
        <f t="shared" si="136"/>
        <v>19.754901960784313</v>
      </c>
      <c r="T409" s="27">
        <v>30</v>
      </c>
      <c r="U409" s="27">
        <v>10</v>
      </c>
      <c r="V409" s="27">
        <f t="shared" si="127"/>
        <v>40</v>
      </c>
      <c r="W409" s="27">
        <f t="shared" si="144"/>
        <v>43</v>
      </c>
      <c r="X409" s="27">
        <f t="shared" si="128"/>
        <v>9.3023255813953494</v>
      </c>
      <c r="Y409" s="27">
        <f t="shared" si="133"/>
        <v>50.70279716243283</v>
      </c>
      <c r="Z409" s="5">
        <f t="shared" si="145"/>
        <v>8</v>
      </c>
      <c r="AA409" s="5">
        <v>30</v>
      </c>
      <c r="AB409" s="9">
        <f t="shared" si="135"/>
        <v>0.26666666666666666</v>
      </c>
      <c r="AC409" s="6"/>
    </row>
    <row r="410" spans="1:29">
      <c r="A410" s="8" t="s">
        <v>855</v>
      </c>
      <c r="B410" s="8" t="s">
        <v>856</v>
      </c>
      <c r="C410" s="5" t="s">
        <v>297</v>
      </c>
      <c r="D410" s="5" t="s">
        <v>824</v>
      </c>
      <c r="E410" s="27">
        <v>50</v>
      </c>
      <c r="F410" s="27">
        <v>29</v>
      </c>
      <c r="G410" s="27">
        <f t="shared" si="139"/>
        <v>79</v>
      </c>
      <c r="H410" s="27">
        <f t="shared" si="140"/>
        <v>79</v>
      </c>
      <c r="I410" s="27">
        <f t="shared" si="137"/>
        <v>30</v>
      </c>
      <c r="J410" s="27">
        <v>90</v>
      </c>
      <c r="K410" s="27">
        <f t="shared" si="141"/>
        <v>90</v>
      </c>
      <c r="L410" s="27">
        <f t="shared" si="138"/>
        <v>15</v>
      </c>
      <c r="M410" s="27">
        <v>3.75</v>
      </c>
      <c r="N410" s="27">
        <v>0</v>
      </c>
      <c r="O410" s="27">
        <v>23</v>
      </c>
      <c r="P410" s="27">
        <v>26.75</v>
      </c>
      <c r="Q410" s="27">
        <f t="shared" si="143"/>
        <v>153</v>
      </c>
      <c r="R410" s="27">
        <f t="shared" si="126"/>
        <v>7.867647058823529</v>
      </c>
      <c r="S410" s="27">
        <f t="shared" si="136"/>
        <v>22.867647058823529</v>
      </c>
      <c r="T410" s="27">
        <v>30</v>
      </c>
      <c r="U410" s="27">
        <v>13</v>
      </c>
      <c r="V410" s="27">
        <f t="shared" si="127"/>
        <v>43</v>
      </c>
      <c r="W410" s="27">
        <f t="shared" si="144"/>
        <v>43</v>
      </c>
      <c r="X410" s="27">
        <f t="shared" si="128"/>
        <v>10</v>
      </c>
      <c r="Y410" s="27">
        <f t="shared" si="133"/>
        <v>62.867647058823529</v>
      </c>
      <c r="Z410" s="5">
        <f t="shared" si="145"/>
        <v>3</v>
      </c>
      <c r="AA410" s="5">
        <v>30</v>
      </c>
      <c r="AB410" s="9">
        <f t="shared" si="135"/>
        <v>0.1</v>
      </c>
      <c r="AC410" s="6"/>
    </row>
    <row r="411" spans="1:29">
      <c r="A411" s="8" t="s">
        <v>857</v>
      </c>
      <c r="B411" s="8" t="s">
        <v>858</v>
      </c>
      <c r="C411" s="5" t="s">
        <v>297</v>
      </c>
      <c r="D411" s="5" t="s">
        <v>824</v>
      </c>
      <c r="E411" s="27">
        <v>50</v>
      </c>
      <c r="F411" s="27">
        <v>15</v>
      </c>
      <c r="G411" s="27">
        <f t="shared" si="139"/>
        <v>65</v>
      </c>
      <c r="H411" s="27">
        <f t="shared" si="140"/>
        <v>79</v>
      </c>
      <c r="I411" s="27">
        <f t="shared" si="137"/>
        <v>24.683544303797468</v>
      </c>
      <c r="J411" s="27">
        <v>85</v>
      </c>
      <c r="K411" s="27">
        <f t="shared" si="141"/>
        <v>90</v>
      </c>
      <c r="L411" s="27">
        <f t="shared" si="138"/>
        <v>14.166666666666666</v>
      </c>
      <c r="M411" s="27">
        <v>3.75</v>
      </c>
      <c r="N411" s="27">
        <v>0</v>
      </c>
      <c r="O411" s="27">
        <v>16.5</v>
      </c>
      <c r="P411" s="27">
        <v>20.25</v>
      </c>
      <c r="Q411" s="27">
        <f t="shared" si="143"/>
        <v>153</v>
      </c>
      <c r="R411" s="27">
        <f t="shared" si="126"/>
        <v>5.9558823529411766</v>
      </c>
      <c r="S411" s="27">
        <f t="shared" si="136"/>
        <v>20.122549019607842</v>
      </c>
      <c r="T411" s="27">
        <v>30</v>
      </c>
      <c r="U411" s="27">
        <v>9</v>
      </c>
      <c r="V411" s="27">
        <f t="shared" si="127"/>
        <v>39</v>
      </c>
      <c r="W411" s="27">
        <f t="shared" si="144"/>
        <v>43</v>
      </c>
      <c r="X411" s="27">
        <f t="shared" si="128"/>
        <v>9.0697674418604652</v>
      </c>
      <c r="Y411" s="27">
        <f t="shared" si="133"/>
        <v>53.87586076526577</v>
      </c>
      <c r="Z411" s="5">
        <f t="shared" si="145"/>
        <v>5</v>
      </c>
      <c r="AA411" s="5">
        <v>30</v>
      </c>
      <c r="AB411" s="9">
        <f t="shared" si="135"/>
        <v>0.16666666666666666</v>
      </c>
      <c r="AC411" s="6"/>
    </row>
    <row r="412" spans="1:29">
      <c r="A412" s="8" t="s">
        <v>859</v>
      </c>
      <c r="B412" s="8" t="s">
        <v>860</v>
      </c>
      <c r="C412" s="5" t="s">
        <v>297</v>
      </c>
      <c r="D412" s="5" t="s">
        <v>824</v>
      </c>
      <c r="E412" s="27">
        <v>50</v>
      </c>
      <c r="F412" s="27">
        <v>11</v>
      </c>
      <c r="G412" s="27">
        <f t="shared" si="139"/>
        <v>61</v>
      </c>
      <c r="H412" s="27">
        <f t="shared" si="140"/>
        <v>79</v>
      </c>
      <c r="I412" s="27">
        <f t="shared" si="137"/>
        <v>23.164556962025316</v>
      </c>
      <c r="J412" s="27">
        <v>90</v>
      </c>
      <c r="K412" s="27">
        <f t="shared" si="141"/>
        <v>90</v>
      </c>
      <c r="L412" s="27">
        <f t="shared" si="138"/>
        <v>15</v>
      </c>
      <c r="M412" s="27">
        <v>5.625</v>
      </c>
      <c r="N412" s="27">
        <v>0</v>
      </c>
      <c r="O412" s="27">
        <v>2.5</v>
      </c>
      <c r="P412" s="27">
        <v>8.125</v>
      </c>
      <c r="Q412" s="27">
        <f t="shared" si="143"/>
        <v>153</v>
      </c>
      <c r="R412" s="27">
        <f t="shared" si="126"/>
        <v>2.3897058823529411</v>
      </c>
      <c r="S412" s="27">
        <f t="shared" si="136"/>
        <v>17.389705882352942</v>
      </c>
      <c r="T412" s="27">
        <v>30</v>
      </c>
      <c r="U412" s="27">
        <v>9.5</v>
      </c>
      <c r="V412" s="27">
        <f t="shared" si="127"/>
        <v>39.5</v>
      </c>
      <c r="W412" s="27">
        <f t="shared" si="144"/>
        <v>43</v>
      </c>
      <c r="X412" s="27">
        <f t="shared" si="128"/>
        <v>9.1860465116279073</v>
      </c>
      <c r="Y412" s="27">
        <f t="shared" si="133"/>
        <v>49.740309356006165</v>
      </c>
      <c r="Z412" s="5">
        <f t="shared" si="145"/>
        <v>10</v>
      </c>
      <c r="AA412" s="5">
        <v>30</v>
      </c>
      <c r="AB412" s="9">
        <f t="shared" si="135"/>
        <v>0.33333333333333331</v>
      </c>
      <c r="AC412" s="6"/>
    </row>
    <row r="413" spans="1:29">
      <c r="A413" s="8" t="s">
        <v>861</v>
      </c>
      <c r="B413" s="8" t="s">
        <v>862</v>
      </c>
      <c r="C413" s="5" t="s">
        <v>297</v>
      </c>
      <c r="D413" s="5" t="s">
        <v>824</v>
      </c>
      <c r="E413" s="27">
        <v>50</v>
      </c>
      <c r="F413" s="27">
        <v>7</v>
      </c>
      <c r="G413" s="27">
        <f t="shared" si="139"/>
        <v>57</v>
      </c>
      <c r="H413" s="27">
        <f t="shared" si="140"/>
        <v>79</v>
      </c>
      <c r="I413" s="27">
        <f t="shared" si="137"/>
        <v>21.645569620253163</v>
      </c>
      <c r="J413" s="27">
        <v>85</v>
      </c>
      <c r="K413" s="27">
        <f t="shared" si="141"/>
        <v>90</v>
      </c>
      <c r="L413" s="27">
        <f t="shared" si="138"/>
        <v>14.166666666666666</v>
      </c>
      <c r="M413" s="27">
        <v>1.875</v>
      </c>
      <c r="N413" s="27">
        <v>0</v>
      </c>
      <c r="O413" s="27">
        <v>0</v>
      </c>
      <c r="P413" s="27">
        <v>1.875</v>
      </c>
      <c r="Q413" s="27">
        <f t="shared" si="143"/>
        <v>153</v>
      </c>
      <c r="R413" s="27">
        <f t="shared" si="126"/>
        <v>0.55147058823529416</v>
      </c>
      <c r="S413" s="27">
        <f t="shared" si="136"/>
        <v>14.71813725490196</v>
      </c>
      <c r="T413" s="27">
        <v>30</v>
      </c>
      <c r="U413" s="27">
        <v>5</v>
      </c>
      <c r="V413" s="27">
        <f t="shared" si="127"/>
        <v>35</v>
      </c>
      <c r="W413" s="27">
        <f t="shared" si="144"/>
        <v>43</v>
      </c>
      <c r="X413" s="27">
        <f t="shared" si="128"/>
        <v>8.1395348837209305</v>
      </c>
      <c r="Y413" s="27">
        <f t="shared" si="133"/>
        <v>44.503241758876058</v>
      </c>
      <c r="Z413" s="5">
        <f t="shared" si="145"/>
        <v>20</v>
      </c>
      <c r="AA413" s="5">
        <v>30</v>
      </c>
      <c r="AB413" s="9">
        <f t="shared" si="135"/>
        <v>0.66666666666666663</v>
      </c>
      <c r="AC413" s="6"/>
    </row>
    <row r="414" spans="1:29">
      <c r="A414" s="8" t="s">
        <v>863</v>
      </c>
      <c r="B414" s="8" t="s">
        <v>864</v>
      </c>
      <c r="C414" s="5" t="s">
        <v>297</v>
      </c>
      <c r="D414" s="5" t="s">
        <v>824</v>
      </c>
      <c r="E414" s="27">
        <v>50</v>
      </c>
      <c r="F414" s="27">
        <v>8</v>
      </c>
      <c r="G414" s="27">
        <f t="shared" si="139"/>
        <v>58</v>
      </c>
      <c r="H414" s="27">
        <f t="shared" si="140"/>
        <v>79</v>
      </c>
      <c r="I414" s="27">
        <f t="shared" si="137"/>
        <v>22.025316455696203</v>
      </c>
      <c r="J414" s="27">
        <v>85</v>
      </c>
      <c r="K414" s="27">
        <f t="shared" si="141"/>
        <v>90</v>
      </c>
      <c r="L414" s="27">
        <f t="shared" si="138"/>
        <v>14.166666666666666</v>
      </c>
      <c r="M414" s="27">
        <v>0.625</v>
      </c>
      <c r="N414" s="27">
        <v>0</v>
      </c>
      <c r="O414" s="27">
        <v>8</v>
      </c>
      <c r="P414" s="27">
        <v>8.625</v>
      </c>
      <c r="Q414" s="27">
        <f t="shared" si="143"/>
        <v>153</v>
      </c>
      <c r="R414" s="27">
        <f t="shared" si="126"/>
        <v>2.5367647058823528</v>
      </c>
      <c r="S414" s="27">
        <f t="shared" si="136"/>
        <v>16.703431372549019</v>
      </c>
      <c r="T414" s="27">
        <v>30</v>
      </c>
      <c r="U414" s="27">
        <v>0</v>
      </c>
      <c r="V414" s="27">
        <f t="shared" si="127"/>
        <v>30</v>
      </c>
      <c r="W414" s="27">
        <f t="shared" si="144"/>
        <v>43</v>
      </c>
      <c r="X414" s="27">
        <f t="shared" si="128"/>
        <v>6.9767441860465116</v>
      </c>
      <c r="Y414" s="27">
        <f t="shared" si="133"/>
        <v>45.705492014291728</v>
      </c>
      <c r="Z414" s="5">
        <f t="shared" si="145"/>
        <v>18</v>
      </c>
      <c r="AA414" s="5">
        <v>30</v>
      </c>
      <c r="AB414" s="9">
        <f t="shared" si="135"/>
        <v>0.6</v>
      </c>
      <c r="AC414" s="6"/>
    </row>
    <row r="415" spans="1:29">
      <c r="A415" s="8" t="s">
        <v>865</v>
      </c>
      <c r="B415" s="8" t="s">
        <v>866</v>
      </c>
      <c r="C415" s="5" t="s">
        <v>297</v>
      </c>
      <c r="D415" s="5" t="s">
        <v>824</v>
      </c>
      <c r="E415" s="27">
        <v>50</v>
      </c>
      <c r="F415" s="27">
        <v>3.9380000000000002</v>
      </c>
      <c r="G415" s="27">
        <f t="shared" si="139"/>
        <v>53.938000000000002</v>
      </c>
      <c r="H415" s="27">
        <f t="shared" si="140"/>
        <v>79</v>
      </c>
      <c r="I415" s="27">
        <f t="shared" si="137"/>
        <v>20.482784810126581</v>
      </c>
      <c r="J415" s="27">
        <v>90</v>
      </c>
      <c r="K415" s="27">
        <f t="shared" si="141"/>
        <v>90</v>
      </c>
      <c r="L415" s="27">
        <f t="shared" si="138"/>
        <v>15</v>
      </c>
      <c r="M415" s="27">
        <v>0.625</v>
      </c>
      <c r="N415" s="27">
        <v>0</v>
      </c>
      <c r="O415" s="27">
        <v>0</v>
      </c>
      <c r="P415" s="27">
        <v>0.625</v>
      </c>
      <c r="Q415" s="27">
        <f t="shared" si="143"/>
        <v>153</v>
      </c>
      <c r="R415" s="27">
        <f t="shared" si="126"/>
        <v>0.18382352941176472</v>
      </c>
      <c r="S415" s="27">
        <f t="shared" si="136"/>
        <v>15.183823529411764</v>
      </c>
      <c r="T415" s="27">
        <v>30</v>
      </c>
      <c r="U415" s="27">
        <v>0</v>
      </c>
      <c r="V415" s="27">
        <f t="shared" si="127"/>
        <v>30</v>
      </c>
      <c r="W415" s="27">
        <f t="shared" si="144"/>
        <v>43</v>
      </c>
      <c r="X415" s="27">
        <f t="shared" si="128"/>
        <v>6.9767441860465116</v>
      </c>
      <c r="Y415" s="27">
        <f t="shared" si="133"/>
        <v>42.643352525584852</v>
      </c>
      <c r="Z415" s="5">
        <f t="shared" si="145"/>
        <v>23</v>
      </c>
      <c r="AA415" s="5">
        <v>30</v>
      </c>
      <c r="AB415" s="9">
        <f t="shared" si="135"/>
        <v>0.76666666666666672</v>
      </c>
      <c r="AC415" s="6"/>
    </row>
    <row r="416" spans="1:29">
      <c r="A416" s="8" t="s">
        <v>867</v>
      </c>
      <c r="B416" s="8" t="s">
        <v>868</v>
      </c>
      <c r="C416" s="5" t="s">
        <v>297</v>
      </c>
      <c r="D416" s="5" t="s">
        <v>824</v>
      </c>
      <c r="E416" s="27">
        <v>50</v>
      </c>
      <c r="F416" s="27">
        <v>2</v>
      </c>
      <c r="G416" s="27">
        <f t="shared" si="139"/>
        <v>52</v>
      </c>
      <c r="H416" s="27">
        <f t="shared" si="140"/>
        <v>79</v>
      </c>
      <c r="I416" s="27">
        <f t="shared" si="137"/>
        <v>19.746835443037973</v>
      </c>
      <c r="J416" s="27">
        <v>90</v>
      </c>
      <c r="K416" s="27">
        <f t="shared" si="141"/>
        <v>90</v>
      </c>
      <c r="L416" s="27">
        <f t="shared" si="138"/>
        <v>15</v>
      </c>
      <c r="M416" s="27">
        <v>0</v>
      </c>
      <c r="N416" s="27">
        <v>0</v>
      </c>
      <c r="O416" s="27">
        <v>8</v>
      </c>
      <c r="P416" s="27">
        <v>8</v>
      </c>
      <c r="Q416" s="27">
        <f t="shared" si="143"/>
        <v>153</v>
      </c>
      <c r="R416" s="27">
        <f t="shared" si="126"/>
        <v>2.3529411764705883</v>
      </c>
      <c r="S416" s="27">
        <f t="shared" si="136"/>
        <v>17.352941176470587</v>
      </c>
      <c r="T416" s="27">
        <v>30</v>
      </c>
      <c r="U416" s="27">
        <v>3</v>
      </c>
      <c r="V416" s="27">
        <f t="shared" si="127"/>
        <v>33</v>
      </c>
      <c r="W416" s="27">
        <f t="shared" si="144"/>
        <v>43</v>
      </c>
      <c r="X416" s="27">
        <f t="shared" si="128"/>
        <v>7.6744186046511631</v>
      </c>
      <c r="Y416" s="27">
        <f t="shared" si="133"/>
        <v>44.774195224159726</v>
      </c>
      <c r="Z416" s="5">
        <f t="shared" si="145"/>
        <v>19</v>
      </c>
      <c r="AA416" s="5">
        <v>30</v>
      </c>
      <c r="AB416" s="9">
        <f t="shared" si="135"/>
        <v>0.6333333333333333</v>
      </c>
      <c r="AC416" s="6"/>
    </row>
    <row r="417" spans="1:29">
      <c r="A417" s="8" t="s">
        <v>869</v>
      </c>
      <c r="B417" s="8" t="s">
        <v>870</v>
      </c>
      <c r="C417" s="5" t="s">
        <v>297</v>
      </c>
      <c r="D417" s="5" t="s">
        <v>824</v>
      </c>
      <c r="E417" s="27">
        <v>50</v>
      </c>
      <c r="F417" s="27">
        <v>2</v>
      </c>
      <c r="G417" s="27">
        <f t="shared" si="139"/>
        <v>52</v>
      </c>
      <c r="H417" s="27">
        <f t="shared" si="140"/>
        <v>79</v>
      </c>
      <c r="I417" s="27">
        <f t="shared" si="137"/>
        <v>19.746835443037973</v>
      </c>
      <c r="J417" s="27">
        <v>80</v>
      </c>
      <c r="K417" s="27">
        <f t="shared" si="141"/>
        <v>90</v>
      </c>
      <c r="L417" s="27">
        <f t="shared" si="138"/>
        <v>13.333333333333332</v>
      </c>
      <c r="M417" s="27">
        <v>1.875</v>
      </c>
      <c r="N417" s="27">
        <v>0</v>
      </c>
      <c r="O417" s="27">
        <v>0</v>
      </c>
      <c r="P417" s="27">
        <v>1.875</v>
      </c>
      <c r="Q417" s="27">
        <f t="shared" si="143"/>
        <v>153</v>
      </c>
      <c r="R417" s="27">
        <f t="shared" si="126"/>
        <v>0.55147058823529416</v>
      </c>
      <c r="S417" s="27">
        <f t="shared" si="136"/>
        <v>13.884803921568626</v>
      </c>
      <c r="T417" s="27">
        <v>30</v>
      </c>
      <c r="U417" s="27">
        <v>0</v>
      </c>
      <c r="V417" s="27">
        <f t="shared" si="127"/>
        <v>30</v>
      </c>
      <c r="W417" s="27">
        <f t="shared" si="144"/>
        <v>43</v>
      </c>
      <c r="X417" s="27">
        <f t="shared" si="128"/>
        <v>6.9767441860465116</v>
      </c>
      <c r="Y417" s="27">
        <f t="shared" si="133"/>
        <v>40.608383550653109</v>
      </c>
      <c r="Z417" s="5">
        <f t="shared" si="145"/>
        <v>28</v>
      </c>
      <c r="AA417" s="5">
        <v>30</v>
      </c>
      <c r="AB417" s="9">
        <f t="shared" si="135"/>
        <v>0.93333333333333335</v>
      </c>
      <c r="AC417" s="6"/>
    </row>
    <row r="418" spans="1:29">
      <c r="A418" s="8" t="s">
        <v>871</v>
      </c>
      <c r="B418" s="8" t="s">
        <v>872</v>
      </c>
      <c r="C418" s="5" t="s">
        <v>297</v>
      </c>
      <c r="D418" s="5" t="s">
        <v>824</v>
      </c>
      <c r="E418" s="27">
        <v>50</v>
      </c>
      <c r="F418" s="27">
        <v>4</v>
      </c>
      <c r="G418" s="27">
        <f t="shared" si="139"/>
        <v>54</v>
      </c>
      <c r="H418" s="27">
        <f t="shared" si="140"/>
        <v>79</v>
      </c>
      <c r="I418" s="27">
        <f t="shared" si="137"/>
        <v>20.50632911392405</v>
      </c>
      <c r="J418" s="27">
        <v>90</v>
      </c>
      <c r="K418" s="27">
        <f t="shared" si="141"/>
        <v>90</v>
      </c>
      <c r="L418" s="27">
        <f t="shared" si="138"/>
        <v>15</v>
      </c>
      <c r="M418" s="27">
        <v>10</v>
      </c>
      <c r="N418" s="27">
        <v>80</v>
      </c>
      <c r="O418" s="27">
        <v>63</v>
      </c>
      <c r="P418" s="27">
        <v>153</v>
      </c>
      <c r="Q418" s="27">
        <f t="shared" si="143"/>
        <v>153</v>
      </c>
      <c r="R418" s="27">
        <f t="shared" si="126"/>
        <v>45</v>
      </c>
      <c r="S418" s="27">
        <f t="shared" si="136"/>
        <v>60</v>
      </c>
      <c r="T418" s="27">
        <v>30</v>
      </c>
      <c r="U418" s="27">
        <v>5.5</v>
      </c>
      <c r="V418" s="27">
        <f t="shared" si="127"/>
        <v>35.5</v>
      </c>
      <c r="W418" s="27">
        <f t="shared" si="144"/>
        <v>43</v>
      </c>
      <c r="X418" s="27">
        <f t="shared" si="128"/>
        <v>8.2558139534883725</v>
      </c>
      <c r="Y418" s="27">
        <f t="shared" si="133"/>
        <v>88.762143067412424</v>
      </c>
      <c r="Z418" s="5">
        <f t="shared" si="145"/>
        <v>1</v>
      </c>
      <c r="AA418" s="5">
        <v>30</v>
      </c>
      <c r="AB418" s="9">
        <f t="shared" si="135"/>
        <v>3.3333333333333333E-2</v>
      </c>
      <c r="AC418" s="6"/>
    </row>
    <row r="419" spans="1:29">
      <c r="A419" s="8" t="s">
        <v>873</v>
      </c>
      <c r="B419" s="8" t="s">
        <v>874</v>
      </c>
      <c r="C419" s="5" t="s">
        <v>297</v>
      </c>
      <c r="D419" s="5" t="s">
        <v>824</v>
      </c>
      <c r="E419" s="27">
        <v>50</v>
      </c>
      <c r="F419" s="27">
        <v>-0.36</v>
      </c>
      <c r="G419" s="27">
        <f t="shared" si="139"/>
        <v>49.64</v>
      </c>
      <c r="H419" s="27">
        <f t="shared" si="140"/>
        <v>79</v>
      </c>
      <c r="I419" s="27">
        <f t="shared" si="137"/>
        <v>18.850632911392402</v>
      </c>
      <c r="J419" s="27">
        <v>80</v>
      </c>
      <c r="K419" s="27">
        <f t="shared" si="141"/>
        <v>90</v>
      </c>
      <c r="L419" s="27">
        <f t="shared" si="138"/>
        <v>13.333333333333332</v>
      </c>
      <c r="M419" s="27">
        <v>0.625</v>
      </c>
      <c r="N419" s="27">
        <v>0</v>
      </c>
      <c r="O419" s="27">
        <v>8</v>
      </c>
      <c r="P419" s="27">
        <v>8.6750000000000007</v>
      </c>
      <c r="Q419" s="27">
        <f t="shared" si="143"/>
        <v>153</v>
      </c>
      <c r="R419" s="27">
        <f t="shared" si="126"/>
        <v>2.5514705882352944</v>
      </c>
      <c r="S419" s="27">
        <f t="shared" si="136"/>
        <v>15.884803921568626</v>
      </c>
      <c r="T419" s="27">
        <v>30</v>
      </c>
      <c r="U419" s="27">
        <v>1</v>
      </c>
      <c r="V419" s="27">
        <f t="shared" si="127"/>
        <v>31</v>
      </c>
      <c r="W419" s="27">
        <f t="shared" si="144"/>
        <v>43</v>
      </c>
      <c r="X419" s="27">
        <f t="shared" si="128"/>
        <v>7.2093023255813948</v>
      </c>
      <c r="Y419" s="27">
        <f t="shared" si="133"/>
        <v>41.944739158542426</v>
      </c>
      <c r="Z419" s="5">
        <f t="shared" si="145"/>
        <v>27</v>
      </c>
      <c r="AA419" s="5">
        <v>30</v>
      </c>
      <c r="AB419" s="9">
        <f t="shared" si="135"/>
        <v>0.9</v>
      </c>
      <c r="AC419" s="6"/>
    </row>
    <row r="420" spans="1:29">
      <c r="A420" s="8" t="s">
        <v>875</v>
      </c>
      <c r="B420" s="8" t="s">
        <v>876</v>
      </c>
      <c r="C420" s="5" t="s">
        <v>297</v>
      </c>
      <c r="D420" s="5" t="s">
        <v>824</v>
      </c>
      <c r="E420" s="27">
        <v>50</v>
      </c>
      <c r="F420" s="27">
        <v>7</v>
      </c>
      <c r="G420" s="27">
        <f t="shared" si="139"/>
        <v>57</v>
      </c>
      <c r="H420" s="27">
        <f t="shared" si="140"/>
        <v>79</v>
      </c>
      <c r="I420" s="27">
        <f t="shared" si="137"/>
        <v>21.645569620253163</v>
      </c>
      <c r="J420" s="27">
        <v>85</v>
      </c>
      <c r="K420" s="27">
        <f t="shared" si="141"/>
        <v>90</v>
      </c>
      <c r="L420" s="27">
        <f t="shared" si="138"/>
        <v>14.166666666666666</v>
      </c>
      <c r="M420" s="27">
        <v>0</v>
      </c>
      <c r="N420" s="27">
        <v>0</v>
      </c>
      <c r="O420" s="27">
        <v>10</v>
      </c>
      <c r="P420" s="27">
        <v>10</v>
      </c>
      <c r="Q420" s="27">
        <f t="shared" si="143"/>
        <v>153</v>
      </c>
      <c r="R420" s="27">
        <f t="shared" si="126"/>
        <v>2.9411764705882355</v>
      </c>
      <c r="S420" s="27">
        <f t="shared" si="136"/>
        <v>17.107843137254903</v>
      </c>
      <c r="T420" s="27">
        <v>30</v>
      </c>
      <c r="U420" s="27">
        <v>2</v>
      </c>
      <c r="V420" s="27">
        <f t="shared" si="127"/>
        <v>32</v>
      </c>
      <c r="W420" s="27">
        <f t="shared" si="144"/>
        <v>43</v>
      </c>
      <c r="X420" s="27">
        <f t="shared" si="128"/>
        <v>7.441860465116279</v>
      </c>
      <c r="Y420" s="27">
        <f t="shared" si="133"/>
        <v>46.195273222624344</v>
      </c>
      <c r="Z420" s="5">
        <f t="shared" si="145"/>
        <v>17</v>
      </c>
      <c r="AA420" s="5">
        <v>30</v>
      </c>
      <c r="AB420" s="9">
        <f t="shared" si="135"/>
        <v>0.56666666666666665</v>
      </c>
      <c r="AC420" s="6"/>
    </row>
    <row r="421" spans="1:29">
      <c r="A421" s="8" t="s">
        <v>877</v>
      </c>
      <c r="B421" s="8" t="s">
        <v>878</v>
      </c>
      <c r="C421" s="5" t="s">
        <v>297</v>
      </c>
      <c r="D421" s="5" t="s">
        <v>824</v>
      </c>
      <c r="E421" s="27">
        <v>50</v>
      </c>
      <c r="F421" s="27">
        <v>-0.5</v>
      </c>
      <c r="G421" s="27">
        <f t="shared" si="139"/>
        <v>49.5</v>
      </c>
      <c r="H421" s="27">
        <f t="shared" si="140"/>
        <v>79</v>
      </c>
      <c r="I421" s="27">
        <f t="shared" si="137"/>
        <v>18.797468354430379</v>
      </c>
      <c r="J421" s="27">
        <v>85</v>
      </c>
      <c r="K421" s="27">
        <f t="shared" si="141"/>
        <v>90</v>
      </c>
      <c r="L421" s="27">
        <f t="shared" si="138"/>
        <v>14.166666666666666</v>
      </c>
      <c r="M421" s="27">
        <v>0</v>
      </c>
      <c r="N421" s="27">
        <v>0</v>
      </c>
      <c r="O421" s="27">
        <v>0</v>
      </c>
      <c r="P421" s="27">
        <v>0</v>
      </c>
      <c r="Q421" s="27">
        <f t="shared" si="143"/>
        <v>153</v>
      </c>
      <c r="R421" s="27">
        <f t="shared" si="126"/>
        <v>0</v>
      </c>
      <c r="S421" s="27">
        <f t="shared" si="136"/>
        <v>14.166666666666666</v>
      </c>
      <c r="T421" s="27">
        <v>30</v>
      </c>
      <c r="U421" s="27">
        <v>0.5</v>
      </c>
      <c r="V421" s="27">
        <f t="shared" si="127"/>
        <v>30.5</v>
      </c>
      <c r="W421" s="27">
        <f t="shared" si="144"/>
        <v>43</v>
      </c>
      <c r="X421" s="27">
        <f t="shared" si="128"/>
        <v>7.0930232558139537</v>
      </c>
      <c r="Y421" s="27">
        <f t="shared" si="133"/>
        <v>40.057158276910997</v>
      </c>
      <c r="Z421" s="5">
        <f t="shared" si="145"/>
        <v>29</v>
      </c>
      <c r="AA421" s="5">
        <v>30</v>
      </c>
      <c r="AB421" s="9">
        <f t="shared" si="135"/>
        <v>0.96666666666666667</v>
      </c>
      <c r="AC421" s="6"/>
    </row>
    <row r="422" spans="1:29">
      <c r="A422" s="8" t="s">
        <v>879</v>
      </c>
      <c r="B422" s="8" t="s">
        <v>880</v>
      </c>
      <c r="C422" s="5" t="s">
        <v>297</v>
      </c>
      <c r="D422" s="5" t="s">
        <v>824</v>
      </c>
      <c r="E422" s="27">
        <v>50</v>
      </c>
      <c r="F422" s="27">
        <v>8</v>
      </c>
      <c r="G422" s="27">
        <f t="shared" si="139"/>
        <v>58</v>
      </c>
      <c r="H422" s="27">
        <f t="shared" si="140"/>
        <v>79</v>
      </c>
      <c r="I422" s="27">
        <f t="shared" si="137"/>
        <v>22.025316455696203</v>
      </c>
      <c r="J422" s="27">
        <v>90</v>
      </c>
      <c r="K422" s="27">
        <f t="shared" si="141"/>
        <v>90</v>
      </c>
      <c r="L422" s="27">
        <f t="shared" si="138"/>
        <v>15</v>
      </c>
      <c r="M422" s="27">
        <v>1.25</v>
      </c>
      <c r="N422" s="27">
        <v>0</v>
      </c>
      <c r="O422" s="27">
        <v>5</v>
      </c>
      <c r="P422" s="27">
        <v>6.25</v>
      </c>
      <c r="Q422" s="27">
        <f t="shared" si="143"/>
        <v>153</v>
      </c>
      <c r="R422" s="27">
        <f t="shared" si="126"/>
        <v>1.8382352941176472</v>
      </c>
      <c r="S422" s="27">
        <f t="shared" si="136"/>
        <v>16.838235294117649</v>
      </c>
      <c r="T422" s="27">
        <v>30</v>
      </c>
      <c r="U422" s="27">
        <v>2</v>
      </c>
      <c r="V422" s="27">
        <f t="shared" si="127"/>
        <v>32</v>
      </c>
      <c r="W422" s="27">
        <f t="shared" si="144"/>
        <v>43</v>
      </c>
      <c r="X422" s="27">
        <f t="shared" si="128"/>
        <v>7.441860465116279</v>
      </c>
      <c r="Y422" s="27">
        <f t="shared" si="133"/>
        <v>46.305412214930129</v>
      </c>
      <c r="Z422" s="5">
        <f t="shared" si="145"/>
        <v>16</v>
      </c>
      <c r="AA422" s="5">
        <v>30</v>
      </c>
      <c r="AB422" s="9">
        <f t="shared" si="135"/>
        <v>0.53333333333333333</v>
      </c>
      <c r="AC422" s="6"/>
    </row>
    <row r="423" spans="1:29">
      <c r="A423" s="8" t="s">
        <v>881</v>
      </c>
      <c r="B423" s="8" t="s">
        <v>882</v>
      </c>
      <c r="C423" s="5" t="s">
        <v>297</v>
      </c>
      <c r="D423" s="5" t="s">
        <v>824</v>
      </c>
      <c r="E423" s="27">
        <v>50</v>
      </c>
      <c r="F423" s="27">
        <v>5</v>
      </c>
      <c r="G423" s="27">
        <f t="shared" si="139"/>
        <v>55</v>
      </c>
      <c r="H423" s="27">
        <f t="shared" si="140"/>
        <v>79</v>
      </c>
      <c r="I423" s="27">
        <f t="shared" si="137"/>
        <v>20.88607594936709</v>
      </c>
      <c r="J423" s="27">
        <v>85</v>
      </c>
      <c r="K423" s="27">
        <f t="shared" si="141"/>
        <v>90</v>
      </c>
      <c r="L423" s="27">
        <f t="shared" si="138"/>
        <v>14.166666666666666</v>
      </c>
      <c r="M423" s="27">
        <v>0</v>
      </c>
      <c r="N423" s="27">
        <v>0</v>
      </c>
      <c r="O423" s="27">
        <v>0</v>
      </c>
      <c r="P423" s="27">
        <v>0</v>
      </c>
      <c r="Q423" s="27">
        <f t="shared" si="143"/>
        <v>153</v>
      </c>
      <c r="R423" s="27">
        <f t="shared" si="126"/>
        <v>0</v>
      </c>
      <c r="S423" s="27">
        <f t="shared" si="136"/>
        <v>14.166666666666666</v>
      </c>
      <c r="T423" s="27">
        <v>30</v>
      </c>
      <c r="U423" s="27">
        <v>1.5</v>
      </c>
      <c r="V423" s="27">
        <f t="shared" si="127"/>
        <v>31.5</v>
      </c>
      <c r="W423" s="27">
        <f t="shared" si="144"/>
        <v>43</v>
      </c>
      <c r="X423" s="27">
        <f t="shared" si="128"/>
        <v>7.3255813953488369</v>
      </c>
      <c r="Y423" s="27">
        <f t="shared" si="133"/>
        <v>42.378324011382588</v>
      </c>
      <c r="Z423" s="5">
        <f t="shared" si="145"/>
        <v>24</v>
      </c>
      <c r="AA423" s="5">
        <v>30</v>
      </c>
      <c r="AB423" s="9">
        <f t="shared" si="135"/>
        <v>0.8</v>
      </c>
      <c r="AC423" s="6"/>
    </row>
    <row r="424" spans="1:29">
      <c r="A424" s="8" t="s">
        <v>883</v>
      </c>
      <c r="B424" s="8" t="s">
        <v>884</v>
      </c>
      <c r="C424" s="5" t="s">
        <v>297</v>
      </c>
      <c r="D424" s="5" t="s">
        <v>885</v>
      </c>
      <c r="E424" s="27">
        <v>50</v>
      </c>
      <c r="F424" s="27">
        <v>3.375</v>
      </c>
      <c r="G424" s="27">
        <f t="shared" si="139"/>
        <v>53.375</v>
      </c>
      <c r="H424" s="27">
        <v>73.5</v>
      </c>
      <c r="I424" s="27">
        <f t="shared" si="137"/>
        <v>21.785714285714285</v>
      </c>
      <c r="J424" s="27">
        <v>80</v>
      </c>
      <c r="K424" s="27">
        <v>95</v>
      </c>
      <c r="L424" s="27">
        <f t="shared" si="138"/>
        <v>12.631578947368421</v>
      </c>
      <c r="M424" s="27">
        <v>0</v>
      </c>
      <c r="N424" s="27">
        <v>0</v>
      </c>
      <c r="O424" s="27">
        <v>0</v>
      </c>
      <c r="P424" s="27">
        <f t="shared" ref="P424:P445" si="146">M424+N424+O424</f>
        <v>0</v>
      </c>
      <c r="Q424" s="27">
        <v>120</v>
      </c>
      <c r="R424" s="27">
        <f t="shared" ref="R424:R487" si="147">(P424/Q424)*45</f>
        <v>0</v>
      </c>
      <c r="S424" s="27">
        <f t="shared" si="136"/>
        <v>12.631578947368421</v>
      </c>
      <c r="T424" s="27">
        <v>30</v>
      </c>
      <c r="U424" s="27">
        <v>1</v>
      </c>
      <c r="V424" s="27">
        <f t="shared" si="127"/>
        <v>31</v>
      </c>
      <c r="W424" s="27">
        <v>40.5</v>
      </c>
      <c r="X424" s="27">
        <f t="shared" ref="X424:X487" si="148">(V424/W424)*10</f>
        <v>7.6543209876543203</v>
      </c>
      <c r="Y424" s="27">
        <f t="shared" si="133"/>
        <v>42.071614220737025</v>
      </c>
      <c r="Z424" s="5">
        <f>RANK(Y424,$Y$424:$Y$498)</f>
        <v>28</v>
      </c>
      <c r="AA424" s="5">
        <v>75</v>
      </c>
      <c r="AB424" s="9">
        <f t="shared" si="135"/>
        <v>0.37333333333333335</v>
      </c>
      <c r="AC424" s="6"/>
    </row>
    <row r="425" spans="1:29">
      <c r="A425" s="8" t="s">
        <v>886</v>
      </c>
      <c r="B425" s="8" t="s">
        <v>887</v>
      </c>
      <c r="C425" s="5" t="s">
        <v>297</v>
      </c>
      <c r="D425" s="5" t="s">
        <v>885</v>
      </c>
      <c r="E425" s="27">
        <v>50</v>
      </c>
      <c r="F425" s="27">
        <v>1</v>
      </c>
      <c r="G425" s="27">
        <f t="shared" si="139"/>
        <v>51</v>
      </c>
      <c r="H425" s="27">
        <v>73.5</v>
      </c>
      <c r="I425" s="27">
        <f t="shared" si="137"/>
        <v>20.816326530612244</v>
      </c>
      <c r="J425" s="27">
        <v>70</v>
      </c>
      <c r="K425" s="27">
        <v>95</v>
      </c>
      <c r="L425" s="27">
        <f t="shared" si="138"/>
        <v>11.052631578947368</v>
      </c>
      <c r="M425" s="27">
        <v>0</v>
      </c>
      <c r="N425" s="27">
        <v>0</v>
      </c>
      <c r="O425" s="27">
        <v>0</v>
      </c>
      <c r="P425" s="27">
        <f t="shared" si="146"/>
        <v>0</v>
      </c>
      <c r="Q425" s="27">
        <v>120</v>
      </c>
      <c r="R425" s="27">
        <f t="shared" si="147"/>
        <v>0</v>
      </c>
      <c r="S425" s="27">
        <f t="shared" si="136"/>
        <v>11.052631578947368</v>
      </c>
      <c r="T425" s="27">
        <v>30</v>
      </c>
      <c r="U425" s="27">
        <v>0</v>
      </c>
      <c r="V425" s="27">
        <f t="shared" si="127"/>
        <v>30</v>
      </c>
      <c r="W425" s="27">
        <v>40.5</v>
      </c>
      <c r="X425" s="27">
        <f t="shared" si="148"/>
        <v>7.4074074074074066</v>
      </c>
      <c r="Y425" s="27">
        <f t="shared" si="133"/>
        <v>39.276365516967019</v>
      </c>
      <c r="Z425" s="5">
        <f t="shared" ref="Z425:Z488" si="149">RANK(Y425,$Y$424:$Y$498)</f>
        <v>75</v>
      </c>
      <c r="AA425" s="5">
        <v>75</v>
      </c>
      <c r="AB425" s="9">
        <f t="shared" si="135"/>
        <v>1</v>
      </c>
      <c r="AC425" s="6"/>
    </row>
    <row r="426" spans="1:29">
      <c r="A426" s="8" t="s">
        <v>888</v>
      </c>
      <c r="B426" s="8" t="s">
        <v>889</v>
      </c>
      <c r="C426" s="5" t="s">
        <v>297</v>
      </c>
      <c r="D426" s="5" t="s">
        <v>885</v>
      </c>
      <c r="E426" s="27">
        <v>50</v>
      </c>
      <c r="F426" s="27">
        <v>8</v>
      </c>
      <c r="G426" s="27">
        <f t="shared" si="139"/>
        <v>58</v>
      </c>
      <c r="H426" s="27">
        <v>73.5</v>
      </c>
      <c r="I426" s="27">
        <f t="shared" si="137"/>
        <v>23.673469387755102</v>
      </c>
      <c r="J426" s="27">
        <v>85</v>
      </c>
      <c r="K426" s="27">
        <v>95</v>
      </c>
      <c r="L426" s="27">
        <f t="shared" si="138"/>
        <v>13.421052631578947</v>
      </c>
      <c r="M426" s="27">
        <v>5</v>
      </c>
      <c r="N426" s="27">
        <v>0</v>
      </c>
      <c r="O426" s="27">
        <v>0</v>
      </c>
      <c r="P426" s="27">
        <f t="shared" si="146"/>
        <v>5</v>
      </c>
      <c r="Q426" s="27">
        <v>120</v>
      </c>
      <c r="R426" s="27">
        <f t="shared" si="147"/>
        <v>1.875</v>
      </c>
      <c r="S426" s="27">
        <f t="shared" si="136"/>
        <v>15.296052631578947</v>
      </c>
      <c r="T426" s="27">
        <v>30</v>
      </c>
      <c r="U426" s="27">
        <v>2.5</v>
      </c>
      <c r="V426" s="27">
        <f t="shared" si="127"/>
        <v>32.5</v>
      </c>
      <c r="W426" s="27">
        <v>40.5</v>
      </c>
      <c r="X426" s="27">
        <f t="shared" si="148"/>
        <v>8.0246913580246915</v>
      </c>
      <c r="Y426" s="27">
        <f t="shared" si="133"/>
        <v>46.99421337735874</v>
      </c>
      <c r="Z426" s="5">
        <f t="shared" si="149"/>
        <v>11</v>
      </c>
      <c r="AA426" s="5">
        <v>75</v>
      </c>
      <c r="AB426" s="9">
        <f t="shared" si="135"/>
        <v>0.14666666666666667</v>
      </c>
      <c r="AC426" s="6"/>
    </row>
    <row r="427" spans="1:29">
      <c r="A427" s="8" t="s">
        <v>890</v>
      </c>
      <c r="B427" s="8" t="s">
        <v>891</v>
      </c>
      <c r="C427" s="5" t="s">
        <v>297</v>
      </c>
      <c r="D427" s="5" t="s">
        <v>885</v>
      </c>
      <c r="E427" s="27">
        <v>50</v>
      </c>
      <c r="F427" s="27">
        <v>-6</v>
      </c>
      <c r="G427" s="27">
        <f t="shared" si="139"/>
        <v>44</v>
      </c>
      <c r="H427" s="27">
        <v>73.5</v>
      </c>
      <c r="I427" s="27">
        <f t="shared" si="137"/>
        <v>17.959183673469386</v>
      </c>
      <c r="J427" s="27">
        <v>80</v>
      </c>
      <c r="K427" s="27">
        <v>95</v>
      </c>
      <c r="L427" s="27">
        <f t="shared" si="138"/>
        <v>12.631578947368421</v>
      </c>
      <c r="M427" s="27">
        <v>0</v>
      </c>
      <c r="N427" s="27">
        <v>30</v>
      </c>
      <c r="O427" s="27">
        <v>0</v>
      </c>
      <c r="P427" s="27">
        <f t="shared" si="146"/>
        <v>30</v>
      </c>
      <c r="Q427" s="27">
        <v>120</v>
      </c>
      <c r="R427" s="27">
        <f t="shared" si="147"/>
        <v>11.25</v>
      </c>
      <c r="S427" s="27">
        <f t="shared" si="136"/>
        <v>23.881578947368421</v>
      </c>
      <c r="T427" s="27">
        <v>30</v>
      </c>
      <c r="U427" s="27">
        <v>0</v>
      </c>
      <c r="V427" s="27">
        <f t="shared" si="127"/>
        <v>30</v>
      </c>
      <c r="W427" s="27">
        <v>40.5</v>
      </c>
      <c r="X427" s="27">
        <f t="shared" si="148"/>
        <v>7.4074074074074066</v>
      </c>
      <c r="Y427" s="27">
        <f t="shared" si="133"/>
        <v>49.248170028245212</v>
      </c>
      <c r="Z427" s="5">
        <f t="shared" si="149"/>
        <v>9</v>
      </c>
      <c r="AA427" s="5">
        <v>75</v>
      </c>
      <c r="AB427" s="9">
        <f t="shared" si="135"/>
        <v>0.12</v>
      </c>
      <c r="AC427" s="6"/>
    </row>
    <row r="428" spans="1:29">
      <c r="A428" s="8" t="s">
        <v>892</v>
      </c>
      <c r="B428" s="8" t="s">
        <v>893</v>
      </c>
      <c r="C428" s="5" t="s">
        <v>297</v>
      </c>
      <c r="D428" s="5" t="s">
        <v>885</v>
      </c>
      <c r="E428" s="27">
        <v>50</v>
      </c>
      <c r="F428" s="27">
        <v>3.6124999999999998</v>
      </c>
      <c r="G428" s="27">
        <f t="shared" si="139"/>
        <v>53.612499999999997</v>
      </c>
      <c r="H428" s="27">
        <v>73.5</v>
      </c>
      <c r="I428" s="27">
        <f t="shared" si="137"/>
        <v>21.882653061224488</v>
      </c>
      <c r="J428" s="27">
        <v>80</v>
      </c>
      <c r="K428" s="27">
        <v>95</v>
      </c>
      <c r="L428" s="27">
        <f t="shared" si="138"/>
        <v>12.631578947368421</v>
      </c>
      <c r="M428" s="27">
        <v>0</v>
      </c>
      <c r="N428" s="27">
        <v>0</v>
      </c>
      <c r="O428" s="27">
        <v>0</v>
      </c>
      <c r="P428" s="27">
        <f t="shared" si="146"/>
        <v>0</v>
      </c>
      <c r="Q428" s="27">
        <v>120</v>
      </c>
      <c r="R428" s="27">
        <f t="shared" si="147"/>
        <v>0</v>
      </c>
      <c r="S428" s="27">
        <f t="shared" si="136"/>
        <v>12.631578947368421</v>
      </c>
      <c r="T428" s="27">
        <v>30</v>
      </c>
      <c r="U428" s="27">
        <v>3.5</v>
      </c>
      <c r="V428" s="27">
        <f t="shared" si="127"/>
        <v>33.5</v>
      </c>
      <c r="W428" s="27">
        <v>40.5</v>
      </c>
      <c r="X428" s="27">
        <f t="shared" si="148"/>
        <v>8.2716049382716044</v>
      </c>
      <c r="Y428" s="27">
        <f t="shared" si="133"/>
        <v>42.785836946864521</v>
      </c>
      <c r="Z428" s="5">
        <f t="shared" si="149"/>
        <v>24</v>
      </c>
      <c r="AA428" s="5">
        <v>75</v>
      </c>
      <c r="AB428" s="9">
        <f t="shared" si="135"/>
        <v>0.32</v>
      </c>
      <c r="AC428" s="6"/>
    </row>
    <row r="429" spans="1:29">
      <c r="A429" s="8" t="s">
        <v>894</v>
      </c>
      <c r="B429" s="8" t="s">
        <v>895</v>
      </c>
      <c r="C429" s="5" t="s">
        <v>297</v>
      </c>
      <c r="D429" s="5" t="s">
        <v>885</v>
      </c>
      <c r="E429" s="27">
        <v>50</v>
      </c>
      <c r="F429" s="27">
        <v>22</v>
      </c>
      <c r="G429" s="27">
        <f t="shared" si="139"/>
        <v>72</v>
      </c>
      <c r="H429" s="27">
        <v>73.5</v>
      </c>
      <c r="I429" s="27">
        <f t="shared" si="137"/>
        <v>29.387755102040817</v>
      </c>
      <c r="J429" s="27">
        <v>80</v>
      </c>
      <c r="K429" s="27">
        <v>95</v>
      </c>
      <c r="L429" s="27">
        <f t="shared" si="138"/>
        <v>12.631578947368421</v>
      </c>
      <c r="M429" s="27">
        <v>17.5</v>
      </c>
      <c r="N429" s="27">
        <v>0</v>
      </c>
      <c r="O429" s="27">
        <v>0</v>
      </c>
      <c r="P429" s="27">
        <f t="shared" si="146"/>
        <v>17.5</v>
      </c>
      <c r="Q429" s="27">
        <v>120</v>
      </c>
      <c r="R429" s="27">
        <f t="shared" si="147"/>
        <v>6.5625</v>
      </c>
      <c r="S429" s="27">
        <f t="shared" si="136"/>
        <v>19.194078947368421</v>
      </c>
      <c r="T429" s="27">
        <v>30</v>
      </c>
      <c r="U429" s="27">
        <v>10.5</v>
      </c>
      <c r="V429" s="27">
        <f t="shared" si="127"/>
        <v>40.5</v>
      </c>
      <c r="W429" s="27">
        <v>40.5</v>
      </c>
      <c r="X429" s="27">
        <f t="shared" si="148"/>
        <v>10</v>
      </c>
      <c r="Y429" s="27">
        <f t="shared" si="133"/>
        <v>58.581834049409238</v>
      </c>
      <c r="Z429" s="5">
        <f t="shared" si="149"/>
        <v>6</v>
      </c>
      <c r="AA429" s="5">
        <v>75</v>
      </c>
      <c r="AB429" s="9">
        <f t="shared" si="135"/>
        <v>0.08</v>
      </c>
      <c r="AC429" s="6"/>
    </row>
    <row r="430" spans="1:29">
      <c r="A430" s="8" t="s">
        <v>896</v>
      </c>
      <c r="B430" s="8" t="s">
        <v>1272</v>
      </c>
      <c r="C430" s="5" t="s">
        <v>297</v>
      </c>
      <c r="D430" s="5" t="s">
        <v>885</v>
      </c>
      <c r="E430" s="27">
        <v>50</v>
      </c>
      <c r="F430" s="27">
        <v>0.75</v>
      </c>
      <c r="G430" s="27">
        <f t="shared" si="139"/>
        <v>50.75</v>
      </c>
      <c r="H430" s="27">
        <v>73.5</v>
      </c>
      <c r="I430" s="27">
        <f t="shared" si="137"/>
        <v>20.714285714285715</v>
      </c>
      <c r="J430" s="27">
        <v>80</v>
      </c>
      <c r="K430" s="27">
        <v>95</v>
      </c>
      <c r="L430" s="27">
        <f t="shared" si="138"/>
        <v>12.631578947368421</v>
      </c>
      <c r="M430" s="27">
        <v>0</v>
      </c>
      <c r="N430" s="27">
        <v>0</v>
      </c>
      <c r="O430" s="27">
        <v>0</v>
      </c>
      <c r="P430" s="27">
        <f t="shared" si="146"/>
        <v>0</v>
      </c>
      <c r="Q430" s="27">
        <v>120</v>
      </c>
      <c r="R430" s="27">
        <f t="shared" si="147"/>
        <v>0</v>
      </c>
      <c r="S430" s="27">
        <f t="shared" si="136"/>
        <v>12.631578947368421</v>
      </c>
      <c r="T430" s="27">
        <v>30</v>
      </c>
      <c r="U430" s="27">
        <v>0</v>
      </c>
      <c r="V430" s="27">
        <f t="shared" si="127"/>
        <v>30</v>
      </c>
      <c r="W430" s="27">
        <v>40.5</v>
      </c>
      <c r="X430" s="27">
        <f t="shared" si="148"/>
        <v>7.4074074074074066</v>
      </c>
      <c r="Y430" s="27">
        <f t="shared" si="133"/>
        <v>40.753272069061538</v>
      </c>
      <c r="Z430" s="5">
        <f t="shared" si="149"/>
        <v>44</v>
      </c>
      <c r="AA430" s="5">
        <v>75</v>
      </c>
      <c r="AB430" s="9">
        <f t="shared" si="135"/>
        <v>0.58666666666666667</v>
      </c>
      <c r="AC430" s="6"/>
    </row>
    <row r="431" spans="1:29">
      <c r="A431" s="8" t="s">
        <v>897</v>
      </c>
      <c r="B431" s="8" t="s">
        <v>1273</v>
      </c>
      <c r="C431" s="5" t="s">
        <v>297</v>
      </c>
      <c r="D431" s="5" t="s">
        <v>885</v>
      </c>
      <c r="E431" s="27">
        <v>50</v>
      </c>
      <c r="F431" s="27">
        <v>0.25</v>
      </c>
      <c r="G431" s="27">
        <f t="shared" si="139"/>
        <v>50.25</v>
      </c>
      <c r="H431" s="27">
        <v>73.5</v>
      </c>
      <c r="I431" s="27">
        <f t="shared" si="137"/>
        <v>20.510204081632651</v>
      </c>
      <c r="J431" s="27">
        <v>80</v>
      </c>
      <c r="K431" s="27">
        <v>95</v>
      </c>
      <c r="L431" s="27">
        <f t="shared" si="138"/>
        <v>12.631578947368421</v>
      </c>
      <c r="M431" s="27">
        <v>0</v>
      </c>
      <c r="N431" s="27">
        <v>0</v>
      </c>
      <c r="O431" s="27">
        <v>0</v>
      </c>
      <c r="P431" s="27">
        <f t="shared" si="146"/>
        <v>0</v>
      </c>
      <c r="Q431" s="27">
        <v>120</v>
      </c>
      <c r="R431" s="27">
        <f t="shared" si="147"/>
        <v>0</v>
      </c>
      <c r="S431" s="27">
        <f t="shared" si="136"/>
        <v>12.631578947368421</v>
      </c>
      <c r="T431" s="27">
        <v>30</v>
      </c>
      <c r="U431" s="27">
        <v>0</v>
      </c>
      <c r="V431" s="27">
        <f t="shared" si="127"/>
        <v>30</v>
      </c>
      <c r="W431" s="27">
        <v>40.5</v>
      </c>
      <c r="X431" s="27">
        <f t="shared" si="148"/>
        <v>7.4074074074074066</v>
      </c>
      <c r="Y431" s="27">
        <f t="shared" si="133"/>
        <v>40.54919043640848</v>
      </c>
      <c r="Z431" s="5">
        <f t="shared" si="149"/>
        <v>48</v>
      </c>
      <c r="AA431" s="5">
        <v>75</v>
      </c>
      <c r="AB431" s="9">
        <f t="shared" si="135"/>
        <v>0.64</v>
      </c>
      <c r="AC431" s="6"/>
    </row>
    <row r="432" spans="1:29">
      <c r="A432" s="8" t="s">
        <v>898</v>
      </c>
      <c r="B432" s="8" t="s">
        <v>1274</v>
      </c>
      <c r="C432" s="5" t="s">
        <v>297</v>
      </c>
      <c r="D432" s="5" t="s">
        <v>885</v>
      </c>
      <c r="E432" s="27">
        <v>50</v>
      </c>
      <c r="F432" s="27">
        <v>-2</v>
      </c>
      <c r="G432" s="27">
        <f t="shared" si="139"/>
        <v>48</v>
      </c>
      <c r="H432" s="27">
        <v>73.5</v>
      </c>
      <c r="I432" s="27">
        <f t="shared" si="137"/>
        <v>19.591836734693874</v>
      </c>
      <c r="J432" s="27">
        <v>80</v>
      </c>
      <c r="K432" s="27">
        <v>95</v>
      </c>
      <c r="L432" s="27">
        <f t="shared" si="138"/>
        <v>12.631578947368421</v>
      </c>
      <c r="M432" s="27">
        <v>0</v>
      </c>
      <c r="N432" s="27">
        <v>0</v>
      </c>
      <c r="O432" s="27">
        <v>0</v>
      </c>
      <c r="P432" s="27">
        <f t="shared" si="146"/>
        <v>0</v>
      </c>
      <c r="Q432" s="27">
        <v>120</v>
      </c>
      <c r="R432" s="27">
        <f t="shared" si="147"/>
        <v>0</v>
      </c>
      <c r="S432" s="27">
        <f t="shared" si="136"/>
        <v>12.631578947368421</v>
      </c>
      <c r="T432" s="27">
        <v>30</v>
      </c>
      <c r="U432" s="27">
        <v>0</v>
      </c>
      <c r="V432" s="27">
        <f t="shared" si="127"/>
        <v>30</v>
      </c>
      <c r="W432" s="27">
        <v>40.5</v>
      </c>
      <c r="X432" s="27">
        <f t="shared" si="148"/>
        <v>7.4074074074074066</v>
      </c>
      <c r="Y432" s="27">
        <f t="shared" si="133"/>
        <v>39.6308230894697</v>
      </c>
      <c r="Z432" s="5">
        <f t="shared" si="149"/>
        <v>67</v>
      </c>
      <c r="AA432" s="5">
        <v>75</v>
      </c>
      <c r="AB432" s="9">
        <f t="shared" si="135"/>
        <v>0.89333333333333331</v>
      </c>
      <c r="AC432" s="6"/>
    </row>
    <row r="433" spans="1:29">
      <c r="A433" s="8" t="s">
        <v>899</v>
      </c>
      <c r="B433" s="8" t="s">
        <v>1275</v>
      </c>
      <c r="C433" s="5" t="s">
        <v>297</v>
      </c>
      <c r="D433" s="5" t="s">
        <v>885</v>
      </c>
      <c r="E433" s="27">
        <v>50</v>
      </c>
      <c r="F433" s="27">
        <v>0.5</v>
      </c>
      <c r="G433" s="27">
        <f t="shared" si="139"/>
        <v>50.5</v>
      </c>
      <c r="H433" s="27">
        <v>73.5</v>
      </c>
      <c r="I433" s="27">
        <f t="shared" si="137"/>
        <v>20.612244897959183</v>
      </c>
      <c r="J433" s="27">
        <v>85</v>
      </c>
      <c r="K433" s="27">
        <v>95</v>
      </c>
      <c r="L433" s="27">
        <f t="shared" si="138"/>
        <v>13.421052631578947</v>
      </c>
      <c r="M433" s="27">
        <v>0</v>
      </c>
      <c r="N433" s="27">
        <v>0</v>
      </c>
      <c r="O433" s="27">
        <v>0</v>
      </c>
      <c r="P433" s="27">
        <f t="shared" si="146"/>
        <v>0</v>
      </c>
      <c r="Q433" s="27">
        <v>120</v>
      </c>
      <c r="R433" s="27">
        <f t="shared" si="147"/>
        <v>0</v>
      </c>
      <c r="S433" s="27">
        <f t="shared" si="136"/>
        <v>13.421052631578947</v>
      </c>
      <c r="T433" s="27">
        <v>30</v>
      </c>
      <c r="U433" s="27">
        <v>0</v>
      </c>
      <c r="V433" s="27">
        <f t="shared" ref="V433:V496" si="150">T433+U433</f>
        <v>30</v>
      </c>
      <c r="W433" s="27">
        <v>40.5</v>
      </c>
      <c r="X433" s="27">
        <f t="shared" si="148"/>
        <v>7.4074074074074066</v>
      </c>
      <c r="Y433" s="27">
        <f t="shared" si="133"/>
        <v>41.440704936945536</v>
      </c>
      <c r="Z433" s="5">
        <f t="shared" si="149"/>
        <v>36</v>
      </c>
      <c r="AA433" s="5">
        <v>75</v>
      </c>
      <c r="AB433" s="9">
        <f t="shared" si="135"/>
        <v>0.48</v>
      </c>
      <c r="AC433" s="6"/>
    </row>
    <row r="434" spans="1:29">
      <c r="A434" s="8" t="s">
        <v>900</v>
      </c>
      <c r="B434" s="8" t="s">
        <v>1276</v>
      </c>
      <c r="C434" s="5" t="s">
        <v>297</v>
      </c>
      <c r="D434" s="5" t="s">
        <v>885</v>
      </c>
      <c r="E434" s="27">
        <v>50</v>
      </c>
      <c r="F434" s="27">
        <v>-2</v>
      </c>
      <c r="G434" s="27">
        <f t="shared" si="139"/>
        <v>48</v>
      </c>
      <c r="H434" s="27">
        <v>73.5</v>
      </c>
      <c r="I434" s="27">
        <f t="shared" si="137"/>
        <v>19.591836734693874</v>
      </c>
      <c r="J434" s="27">
        <v>80</v>
      </c>
      <c r="K434" s="27">
        <v>95</v>
      </c>
      <c r="L434" s="27">
        <f t="shared" si="138"/>
        <v>12.631578947368421</v>
      </c>
      <c r="M434" s="27">
        <v>0</v>
      </c>
      <c r="N434" s="27">
        <v>0</v>
      </c>
      <c r="O434" s="27">
        <v>0</v>
      </c>
      <c r="P434" s="27">
        <f t="shared" si="146"/>
        <v>0</v>
      </c>
      <c r="Q434" s="27">
        <v>120</v>
      </c>
      <c r="R434" s="27">
        <f t="shared" si="147"/>
        <v>0</v>
      </c>
      <c r="S434" s="27">
        <f t="shared" si="136"/>
        <v>12.631578947368421</v>
      </c>
      <c r="T434" s="27">
        <v>30</v>
      </c>
      <c r="U434" s="27">
        <v>0</v>
      </c>
      <c r="V434" s="27">
        <f t="shared" si="150"/>
        <v>30</v>
      </c>
      <c r="W434" s="27">
        <v>40.5</v>
      </c>
      <c r="X434" s="27">
        <f t="shared" si="148"/>
        <v>7.4074074074074066</v>
      </c>
      <c r="Y434" s="27">
        <f t="shared" ref="Y434:Y497" si="151">I434+S434+X434</f>
        <v>39.6308230894697</v>
      </c>
      <c r="Z434" s="5">
        <f t="shared" si="149"/>
        <v>67</v>
      </c>
      <c r="AA434" s="5">
        <v>75</v>
      </c>
      <c r="AB434" s="9">
        <f t="shared" ref="AB434:AB497" si="152">Z434/AA434</f>
        <v>0.89333333333333331</v>
      </c>
      <c r="AC434" s="6"/>
    </row>
    <row r="435" spans="1:29">
      <c r="A435" s="8" t="s">
        <v>901</v>
      </c>
      <c r="B435" s="8" t="s">
        <v>1277</v>
      </c>
      <c r="C435" s="5" t="s">
        <v>297</v>
      </c>
      <c r="D435" s="5" t="s">
        <v>885</v>
      </c>
      <c r="E435" s="27">
        <v>50</v>
      </c>
      <c r="F435" s="27">
        <v>0.25</v>
      </c>
      <c r="G435" s="27">
        <f t="shared" si="139"/>
        <v>50.25</v>
      </c>
      <c r="H435" s="27">
        <v>73.5</v>
      </c>
      <c r="I435" s="27">
        <f t="shared" si="137"/>
        <v>20.510204081632651</v>
      </c>
      <c r="J435" s="27">
        <v>80</v>
      </c>
      <c r="K435" s="27">
        <v>95</v>
      </c>
      <c r="L435" s="27">
        <f t="shared" si="138"/>
        <v>12.631578947368421</v>
      </c>
      <c r="M435" s="27">
        <v>0</v>
      </c>
      <c r="N435" s="27">
        <v>0</v>
      </c>
      <c r="O435" s="27">
        <v>0</v>
      </c>
      <c r="P435" s="27">
        <f t="shared" si="146"/>
        <v>0</v>
      </c>
      <c r="Q435" s="27">
        <v>120</v>
      </c>
      <c r="R435" s="27">
        <f t="shared" si="147"/>
        <v>0</v>
      </c>
      <c r="S435" s="27">
        <f t="shared" ref="S435:S498" si="153">L435+R435</f>
        <v>12.631578947368421</v>
      </c>
      <c r="T435" s="27">
        <v>30</v>
      </c>
      <c r="U435" s="27">
        <v>0</v>
      </c>
      <c r="V435" s="27">
        <f t="shared" si="150"/>
        <v>30</v>
      </c>
      <c r="W435" s="27">
        <v>40.5</v>
      </c>
      <c r="X435" s="27">
        <f t="shared" si="148"/>
        <v>7.4074074074074066</v>
      </c>
      <c r="Y435" s="27">
        <f t="shared" si="151"/>
        <v>40.54919043640848</v>
      </c>
      <c r="Z435" s="5">
        <f t="shared" si="149"/>
        <v>48</v>
      </c>
      <c r="AA435" s="5">
        <v>75</v>
      </c>
      <c r="AB435" s="9">
        <f t="shared" si="152"/>
        <v>0.64</v>
      </c>
      <c r="AC435" s="6"/>
    </row>
    <row r="436" spans="1:29">
      <c r="A436" s="8" t="s">
        <v>902</v>
      </c>
      <c r="B436" s="8" t="s">
        <v>1278</v>
      </c>
      <c r="C436" s="5" t="s">
        <v>297</v>
      </c>
      <c r="D436" s="5" t="s">
        <v>885</v>
      </c>
      <c r="E436" s="27">
        <v>50</v>
      </c>
      <c r="F436" s="27">
        <v>2.375</v>
      </c>
      <c r="G436" s="27">
        <f t="shared" si="139"/>
        <v>52.375</v>
      </c>
      <c r="H436" s="27">
        <v>73.5</v>
      </c>
      <c r="I436" s="27">
        <f t="shared" si="137"/>
        <v>21.377551020408163</v>
      </c>
      <c r="J436" s="27">
        <v>80</v>
      </c>
      <c r="K436" s="27">
        <v>95</v>
      </c>
      <c r="L436" s="27">
        <f t="shared" si="138"/>
        <v>12.631578947368421</v>
      </c>
      <c r="M436" s="27">
        <v>5</v>
      </c>
      <c r="N436" s="27">
        <v>0</v>
      </c>
      <c r="O436" s="27">
        <v>0</v>
      </c>
      <c r="P436" s="27">
        <f t="shared" si="146"/>
        <v>5</v>
      </c>
      <c r="Q436" s="27">
        <v>120</v>
      </c>
      <c r="R436" s="27">
        <f t="shared" si="147"/>
        <v>1.875</v>
      </c>
      <c r="S436" s="27">
        <f t="shared" si="153"/>
        <v>14.506578947368421</v>
      </c>
      <c r="T436" s="27">
        <v>30</v>
      </c>
      <c r="U436" s="27">
        <v>2.5</v>
      </c>
      <c r="V436" s="27">
        <f t="shared" si="150"/>
        <v>32.5</v>
      </c>
      <c r="W436" s="27">
        <v>40.5</v>
      </c>
      <c r="X436" s="27">
        <f t="shared" si="148"/>
        <v>8.0246913580246915</v>
      </c>
      <c r="Y436" s="27">
        <f t="shared" si="151"/>
        <v>43.908821325801277</v>
      </c>
      <c r="Z436" s="5">
        <f t="shared" si="149"/>
        <v>16</v>
      </c>
      <c r="AA436" s="5">
        <v>75</v>
      </c>
      <c r="AB436" s="9">
        <f t="shared" si="152"/>
        <v>0.21333333333333335</v>
      </c>
      <c r="AC436" s="6"/>
    </row>
    <row r="437" spans="1:29">
      <c r="A437" s="8" t="s">
        <v>903</v>
      </c>
      <c r="B437" s="8" t="s">
        <v>1286</v>
      </c>
      <c r="C437" s="5" t="s">
        <v>297</v>
      </c>
      <c r="D437" s="5" t="s">
        <v>885</v>
      </c>
      <c r="E437" s="27">
        <v>50</v>
      </c>
      <c r="F437" s="27">
        <v>1.75</v>
      </c>
      <c r="G437" s="27">
        <f t="shared" si="139"/>
        <v>51.75</v>
      </c>
      <c r="H437" s="27">
        <v>73.5</v>
      </c>
      <c r="I437" s="27">
        <f t="shared" si="137"/>
        <v>21.122448979591837</v>
      </c>
      <c r="J437" s="27">
        <v>80</v>
      </c>
      <c r="K437" s="27">
        <v>95</v>
      </c>
      <c r="L437" s="27">
        <f t="shared" si="138"/>
        <v>12.631578947368421</v>
      </c>
      <c r="M437" s="27">
        <v>0</v>
      </c>
      <c r="N437" s="27">
        <v>0</v>
      </c>
      <c r="O437" s="27">
        <v>0</v>
      </c>
      <c r="P437" s="27">
        <f t="shared" si="146"/>
        <v>0</v>
      </c>
      <c r="Q437" s="27">
        <v>120</v>
      </c>
      <c r="R437" s="27">
        <f t="shared" si="147"/>
        <v>0</v>
      </c>
      <c r="S437" s="27">
        <f t="shared" si="153"/>
        <v>12.631578947368421</v>
      </c>
      <c r="T437" s="27">
        <v>30</v>
      </c>
      <c r="U437" s="27">
        <v>0.5</v>
      </c>
      <c r="V437" s="27">
        <f t="shared" si="150"/>
        <v>30.5</v>
      </c>
      <c r="W437" s="27">
        <v>40.5</v>
      </c>
      <c r="X437" s="27">
        <f t="shared" si="148"/>
        <v>7.5308641975308639</v>
      </c>
      <c r="Y437" s="27">
        <f t="shared" si="151"/>
        <v>41.284892124491122</v>
      </c>
      <c r="Z437" s="5">
        <f t="shared" si="149"/>
        <v>39</v>
      </c>
      <c r="AA437" s="5">
        <v>75</v>
      </c>
      <c r="AB437" s="9">
        <f t="shared" si="152"/>
        <v>0.52</v>
      </c>
      <c r="AC437" s="6"/>
    </row>
    <row r="438" spans="1:29">
      <c r="A438" s="8" t="s">
        <v>904</v>
      </c>
      <c r="B438" s="8" t="s">
        <v>905</v>
      </c>
      <c r="C438" s="5" t="s">
        <v>297</v>
      </c>
      <c r="D438" s="5" t="s">
        <v>885</v>
      </c>
      <c r="E438" s="27">
        <v>50</v>
      </c>
      <c r="F438" s="27">
        <v>0.625</v>
      </c>
      <c r="G438" s="27">
        <f t="shared" si="139"/>
        <v>50.625</v>
      </c>
      <c r="H438" s="27">
        <v>73.5</v>
      </c>
      <c r="I438" s="27">
        <f t="shared" si="137"/>
        <v>20.663265306122451</v>
      </c>
      <c r="J438" s="27">
        <v>80</v>
      </c>
      <c r="K438" s="27">
        <v>95</v>
      </c>
      <c r="L438" s="27">
        <f t="shared" si="138"/>
        <v>12.631578947368421</v>
      </c>
      <c r="M438" s="27">
        <v>0</v>
      </c>
      <c r="N438" s="27">
        <v>160</v>
      </c>
      <c r="O438" s="27">
        <v>0</v>
      </c>
      <c r="P438" s="27">
        <f t="shared" si="146"/>
        <v>160</v>
      </c>
      <c r="Q438" s="27">
        <v>120</v>
      </c>
      <c r="R438" s="27">
        <f t="shared" si="147"/>
        <v>60</v>
      </c>
      <c r="S438" s="27">
        <f t="shared" si="153"/>
        <v>72.631578947368425</v>
      </c>
      <c r="T438" s="27">
        <v>30</v>
      </c>
      <c r="U438" s="27">
        <v>0</v>
      </c>
      <c r="V438" s="27">
        <f t="shared" si="150"/>
        <v>30</v>
      </c>
      <c r="W438" s="27">
        <v>40.5</v>
      </c>
      <c r="X438" s="27">
        <f t="shared" si="148"/>
        <v>7.4074074074074066</v>
      </c>
      <c r="Y438" s="27">
        <f t="shared" si="151"/>
        <v>100.70225166089828</v>
      </c>
      <c r="Z438" s="5">
        <f t="shared" si="149"/>
        <v>1</v>
      </c>
      <c r="AA438" s="5">
        <v>75</v>
      </c>
      <c r="AB438" s="9">
        <f t="shared" si="152"/>
        <v>1.3333333333333334E-2</v>
      </c>
      <c r="AC438" s="6"/>
    </row>
    <row r="439" spans="1:29">
      <c r="A439" s="8" t="s">
        <v>906</v>
      </c>
      <c r="B439" s="8" t="s">
        <v>907</v>
      </c>
      <c r="C439" s="5" t="s">
        <v>297</v>
      </c>
      <c r="D439" s="5" t="s">
        <v>885</v>
      </c>
      <c r="E439" s="27">
        <v>50</v>
      </c>
      <c r="F439" s="27">
        <v>-2</v>
      </c>
      <c r="G439" s="27">
        <f t="shared" si="139"/>
        <v>48</v>
      </c>
      <c r="H439" s="27">
        <v>73.5</v>
      </c>
      <c r="I439" s="27">
        <f t="shared" si="137"/>
        <v>19.591836734693874</v>
      </c>
      <c r="J439" s="27">
        <v>85</v>
      </c>
      <c r="K439" s="27">
        <v>95</v>
      </c>
      <c r="L439" s="27">
        <f t="shared" si="138"/>
        <v>13.421052631578947</v>
      </c>
      <c r="M439" s="27">
        <v>0</v>
      </c>
      <c r="N439" s="27">
        <v>0</v>
      </c>
      <c r="O439" s="27">
        <v>0</v>
      </c>
      <c r="P439" s="27">
        <f t="shared" si="146"/>
        <v>0</v>
      </c>
      <c r="Q439" s="27">
        <v>120</v>
      </c>
      <c r="R439" s="27">
        <f t="shared" si="147"/>
        <v>0</v>
      </c>
      <c r="S439" s="27">
        <f t="shared" si="153"/>
        <v>13.421052631578947</v>
      </c>
      <c r="T439" s="27">
        <v>30</v>
      </c>
      <c r="U439" s="27">
        <v>0</v>
      </c>
      <c r="V439" s="27">
        <f t="shared" si="150"/>
        <v>30</v>
      </c>
      <c r="W439" s="27">
        <v>40.5</v>
      </c>
      <c r="X439" s="27">
        <f t="shared" si="148"/>
        <v>7.4074074074074066</v>
      </c>
      <c r="Y439" s="27">
        <f t="shared" si="151"/>
        <v>40.420296773680228</v>
      </c>
      <c r="Z439" s="5">
        <f t="shared" si="149"/>
        <v>61</v>
      </c>
      <c r="AA439" s="5">
        <v>75</v>
      </c>
      <c r="AB439" s="9">
        <f t="shared" si="152"/>
        <v>0.81333333333333335</v>
      </c>
      <c r="AC439" s="6"/>
    </row>
    <row r="440" spans="1:29">
      <c r="A440" s="8" t="s">
        <v>908</v>
      </c>
      <c r="B440" s="8" t="s">
        <v>909</v>
      </c>
      <c r="C440" s="5" t="s">
        <v>297</v>
      </c>
      <c r="D440" s="5" t="s">
        <v>885</v>
      </c>
      <c r="E440" s="27">
        <v>50</v>
      </c>
      <c r="F440" s="27">
        <v>1.36</v>
      </c>
      <c r="G440" s="27">
        <f t="shared" si="139"/>
        <v>51.36</v>
      </c>
      <c r="H440" s="27">
        <v>73.5</v>
      </c>
      <c r="I440" s="27">
        <f t="shared" si="137"/>
        <v>20.963265306122448</v>
      </c>
      <c r="J440" s="27">
        <v>85</v>
      </c>
      <c r="K440" s="27">
        <v>95</v>
      </c>
      <c r="L440" s="27">
        <f t="shared" si="138"/>
        <v>13.421052631578947</v>
      </c>
      <c r="M440" s="27">
        <v>0</v>
      </c>
      <c r="N440" s="27">
        <v>0</v>
      </c>
      <c r="O440" s="27">
        <v>0</v>
      </c>
      <c r="P440" s="27">
        <f t="shared" si="146"/>
        <v>0</v>
      </c>
      <c r="Q440" s="27">
        <v>120</v>
      </c>
      <c r="R440" s="27">
        <f t="shared" si="147"/>
        <v>0</v>
      </c>
      <c r="S440" s="27">
        <f t="shared" si="153"/>
        <v>13.421052631578947</v>
      </c>
      <c r="T440" s="27">
        <v>30</v>
      </c>
      <c r="U440" s="27">
        <v>0.5</v>
      </c>
      <c r="V440" s="27">
        <f t="shared" si="150"/>
        <v>30.5</v>
      </c>
      <c r="W440" s="27">
        <v>40.5</v>
      </c>
      <c r="X440" s="27">
        <f t="shared" si="148"/>
        <v>7.5308641975308639</v>
      </c>
      <c r="Y440" s="27">
        <f t="shared" si="151"/>
        <v>41.915182135232257</v>
      </c>
      <c r="Z440" s="5">
        <f t="shared" si="149"/>
        <v>30</v>
      </c>
      <c r="AA440" s="5">
        <v>75</v>
      </c>
      <c r="AB440" s="9">
        <f t="shared" si="152"/>
        <v>0.4</v>
      </c>
      <c r="AC440" s="6"/>
    </row>
    <row r="441" spans="1:29">
      <c r="A441" s="8" t="s">
        <v>910</v>
      </c>
      <c r="B441" s="8" t="s">
        <v>911</v>
      </c>
      <c r="C441" s="5" t="s">
        <v>297</v>
      </c>
      <c r="D441" s="5" t="s">
        <v>885</v>
      </c>
      <c r="E441" s="27">
        <v>50</v>
      </c>
      <c r="F441" s="27">
        <v>0</v>
      </c>
      <c r="G441" s="27">
        <f t="shared" si="139"/>
        <v>50</v>
      </c>
      <c r="H441" s="27">
        <v>73.5</v>
      </c>
      <c r="I441" s="27">
        <f t="shared" si="137"/>
        <v>20.408163265306122</v>
      </c>
      <c r="J441" s="27">
        <v>80</v>
      </c>
      <c r="K441" s="27">
        <v>95</v>
      </c>
      <c r="L441" s="27">
        <f t="shared" si="138"/>
        <v>12.631578947368421</v>
      </c>
      <c r="M441" s="27">
        <v>0</v>
      </c>
      <c r="N441" s="27">
        <v>0</v>
      </c>
      <c r="O441" s="27">
        <v>0</v>
      </c>
      <c r="P441" s="27">
        <f t="shared" si="146"/>
        <v>0</v>
      </c>
      <c r="Q441" s="27">
        <v>120</v>
      </c>
      <c r="R441" s="27">
        <f t="shared" si="147"/>
        <v>0</v>
      </c>
      <c r="S441" s="27">
        <f t="shared" si="153"/>
        <v>12.631578947368421</v>
      </c>
      <c r="T441" s="27">
        <v>30</v>
      </c>
      <c r="U441" s="27">
        <v>0</v>
      </c>
      <c r="V441" s="27">
        <f t="shared" si="150"/>
        <v>30</v>
      </c>
      <c r="W441" s="27">
        <v>40.5</v>
      </c>
      <c r="X441" s="27">
        <f t="shared" si="148"/>
        <v>7.4074074074074066</v>
      </c>
      <c r="Y441" s="27">
        <f t="shared" si="151"/>
        <v>40.447149620081944</v>
      </c>
      <c r="Z441" s="5">
        <f t="shared" si="149"/>
        <v>54</v>
      </c>
      <c r="AA441" s="5">
        <v>75</v>
      </c>
      <c r="AB441" s="9">
        <f t="shared" si="152"/>
        <v>0.72</v>
      </c>
      <c r="AC441" s="6"/>
    </row>
    <row r="442" spans="1:29">
      <c r="A442" s="8" t="s">
        <v>912</v>
      </c>
      <c r="B442" s="8" t="s">
        <v>913</v>
      </c>
      <c r="C442" s="5" t="s">
        <v>297</v>
      </c>
      <c r="D442" s="5" t="s">
        <v>885</v>
      </c>
      <c r="E442" s="27">
        <v>50</v>
      </c>
      <c r="F442" s="27">
        <v>-2</v>
      </c>
      <c r="G442" s="27">
        <f t="shared" si="139"/>
        <v>48</v>
      </c>
      <c r="H442" s="27">
        <v>73.5</v>
      </c>
      <c r="I442" s="27">
        <f t="shared" si="137"/>
        <v>19.591836734693874</v>
      </c>
      <c r="J442" s="27">
        <v>80</v>
      </c>
      <c r="K442" s="27">
        <v>95</v>
      </c>
      <c r="L442" s="27">
        <f t="shared" si="138"/>
        <v>12.631578947368421</v>
      </c>
      <c r="M442" s="27">
        <v>0</v>
      </c>
      <c r="N442" s="27">
        <v>0</v>
      </c>
      <c r="O442" s="27">
        <v>0</v>
      </c>
      <c r="P442" s="27">
        <f t="shared" si="146"/>
        <v>0</v>
      </c>
      <c r="Q442" s="27">
        <v>120</v>
      </c>
      <c r="R442" s="27">
        <f t="shared" si="147"/>
        <v>0</v>
      </c>
      <c r="S442" s="27">
        <f t="shared" si="153"/>
        <v>12.631578947368421</v>
      </c>
      <c r="T442" s="27">
        <v>30</v>
      </c>
      <c r="U442" s="27">
        <v>0</v>
      </c>
      <c r="V442" s="27">
        <f t="shared" si="150"/>
        <v>30</v>
      </c>
      <c r="W442" s="27">
        <v>40.5</v>
      </c>
      <c r="X442" s="27">
        <f t="shared" si="148"/>
        <v>7.4074074074074066</v>
      </c>
      <c r="Y442" s="27">
        <f t="shared" si="151"/>
        <v>39.6308230894697</v>
      </c>
      <c r="Z442" s="5">
        <f t="shared" si="149"/>
        <v>67</v>
      </c>
      <c r="AA442" s="5">
        <v>75</v>
      </c>
      <c r="AB442" s="9">
        <f t="shared" si="152"/>
        <v>0.89333333333333331</v>
      </c>
      <c r="AC442" s="6"/>
    </row>
    <row r="443" spans="1:29">
      <c r="A443" s="8" t="s">
        <v>914</v>
      </c>
      <c r="B443" s="8" t="s">
        <v>915</v>
      </c>
      <c r="C443" s="5" t="s">
        <v>297</v>
      </c>
      <c r="D443" s="5" t="s">
        <v>885</v>
      </c>
      <c r="E443" s="27">
        <v>50</v>
      </c>
      <c r="F443" s="27">
        <v>6.25E-2</v>
      </c>
      <c r="G443" s="27">
        <f t="shared" si="139"/>
        <v>50.0625</v>
      </c>
      <c r="H443" s="27">
        <v>73.5</v>
      </c>
      <c r="I443" s="27">
        <f t="shared" si="137"/>
        <v>20.433673469387756</v>
      </c>
      <c r="J443" s="27">
        <v>80</v>
      </c>
      <c r="K443" s="27">
        <v>95</v>
      </c>
      <c r="L443" s="27">
        <f t="shared" si="138"/>
        <v>12.631578947368421</v>
      </c>
      <c r="M443" s="27">
        <v>0</v>
      </c>
      <c r="N443" s="27">
        <v>0</v>
      </c>
      <c r="O443" s="27">
        <v>0</v>
      </c>
      <c r="P443" s="27">
        <f t="shared" si="146"/>
        <v>0</v>
      </c>
      <c r="Q443" s="27">
        <v>120</v>
      </c>
      <c r="R443" s="27">
        <f t="shared" si="147"/>
        <v>0</v>
      </c>
      <c r="S443" s="27">
        <f t="shared" si="153"/>
        <v>12.631578947368421</v>
      </c>
      <c r="T443" s="27">
        <v>30</v>
      </c>
      <c r="U443" s="27">
        <v>0</v>
      </c>
      <c r="V443" s="27">
        <f t="shared" si="150"/>
        <v>30</v>
      </c>
      <c r="W443" s="27">
        <v>40.5</v>
      </c>
      <c r="X443" s="27">
        <f t="shared" si="148"/>
        <v>7.4074074074074066</v>
      </c>
      <c r="Y443" s="27">
        <f t="shared" si="151"/>
        <v>40.472659824163586</v>
      </c>
      <c r="Z443" s="5">
        <f t="shared" si="149"/>
        <v>53</v>
      </c>
      <c r="AA443" s="5">
        <v>75</v>
      </c>
      <c r="AB443" s="9">
        <f t="shared" si="152"/>
        <v>0.70666666666666667</v>
      </c>
      <c r="AC443" s="6"/>
    </row>
    <row r="444" spans="1:29">
      <c r="A444" s="8" t="s">
        <v>916</v>
      </c>
      <c r="B444" s="8" t="s">
        <v>917</v>
      </c>
      <c r="C444" s="5" t="s">
        <v>297</v>
      </c>
      <c r="D444" s="5" t="s">
        <v>885</v>
      </c>
      <c r="E444" s="27">
        <v>50</v>
      </c>
      <c r="F444" s="27">
        <v>0.125</v>
      </c>
      <c r="G444" s="27">
        <f t="shared" si="139"/>
        <v>50.125</v>
      </c>
      <c r="H444" s="27">
        <v>73.5</v>
      </c>
      <c r="I444" s="27">
        <f t="shared" si="137"/>
        <v>20.45918367346939</v>
      </c>
      <c r="J444" s="27">
        <v>80</v>
      </c>
      <c r="K444" s="27">
        <v>95</v>
      </c>
      <c r="L444" s="27">
        <f t="shared" si="138"/>
        <v>12.631578947368421</v>
      </c>
      <c r="M444" s="27">
        <v>0</v>
      </c>
      <c r="N444" s="27">
        <v>0</v>
      </c>
      <c r="O444" s="27">
        <v>0</v>
      </c>
      <c r="P444" s="27">
        <f t="shared" si="146"/>
        <v>0</v>
      </c>
      <c r="Q444" s="27">
        <v>120</v>
      </c>
      <c r="R444" s="27">
        <f t="shared" si="147"/>
        <v>0</v>
      </c>
      <c r="S444" s="27">
        <f t="shared" si="153"/>
        <v>12.631578947368421</v>
      </c>
      <c r="T444" s="27">
        <v>30</v>
      </c>
      <c r="U444" s="27">
        <v>0</v>
      </c>
      <c r="V444" s="27">
        <f t="shared" si="150"/>
        <v>30</v>
      </c>
      <c r="W444" s="27">
        <v>40.5</v>
      </c>
      <c r="X444" s="27">
        <f t="shared" si="148"/>
        <v>7.4074074074074066</v>
      </c>
      <c r="Y444" s="27">
        <f t="shared" si="151"/>
        <v>40.498170028245212</v>
      </c>
      <c r="Z444" s="5">
        <f t="shared" si="149"/>
        <v>52</v>
      </c>
      <c r="AA444" s="5">
        <v>75</v>
      </c>
      <c r="AB444" s="9">
        <f t="shared" si="152"/>
        <v>0.69333333333333336</v>
      </c>
      <c r="AC444" s="6"/>
    </row>
    <row r="445" spans="1:29">
      <c r="A445" s="8" t="s">
        <v>918</v>
      </c>
      <c r="B445" s="8" t="s">
        <v>919</v>
      </c>
      <c r="C445" s="5" t="s">
        <v>297</v>
      </c>
      <c r="D445" s="5" t="s">
        <v>885</v>
      </c>
      <c r="E445" s="27">
        <v>50</v>
      </c>
      <c r="F445" s="27">
        <v>-2</v>
      </c>
      <c r="G445" s="27">
        <f t="shared" si="139"/>
        <v>48</v>
      </c>
      <c r="H445" s="27">
        <v>73.5</v>
      </c>
      <c r="I445" s="27">
        <f t="shared" si="137"/>
        <v>19.591836734693874</v>
      </c>
      <c r="J445" s="27">
        <v>80</v>
      </c>
      <c r="K445" s="27">
        <v>95</v>
      </c>
      <c r="L445" s="27">
        <f t="shared" si="138"/>
        <v>12.631578947368421</v>
      </c>
      <c r="M445" s="27">
        <v>0</v>
      </c>
      <c r="N445" s="27">
        <v>0</v>
      </c>
      <c r="O445" s="27">
        <v>0</v>
      </c>
      <c r="P445" s="27">
        <f t="shared" si="146"/>
        <v>0</v>
      </c>
      <c r="Q445" s="27">
        <v>120</v>
      </c>
      <c r="R445" s="27">
        <f t="shared" si="147"/>
        <v>0</v>
      </c>
      <c r="S445" s="27">
        <f t="shared" si="153"/>
        <v>12.631578947368421</v>
      </c>
      <c r="T445" s="27">
        <v>30</v>
      </c>
      <c r="U445" s="27">
        <v>0</v>
      </c>
      <c r="V445" s="27">
        <f t="shared" si="150"/>
        <v>30</v>
      </c>
      <c r="W445" s="27">
        <v>40.5</v>
      </c>
      <c r="X445" s="27">
        <f t="shared" si="148"/>
        <v>7.4074074074074066</v>
      </c>
      <c r="Y445" s="27">
        <f t="shared" si="151"/>
        <v>39.6308230894697</v>
      </c>
      <c r="Z445" s="5">
        <f t="shared" si="149"/>
        <v>67</v>
      </c>
      <c r="AA445" s="5">
        <v>75</v>
      </c>
      <c r="AB445" s="9">
        <f t="shared" si="152"/>
        <v>0.89333333333333331</v>
      </c>
      <c r="AC445" s="6"/>
    </row>
    <row r="446" spans="1:29">
      <c r="A446" s="8" t="s">
        <v>920</v>
      </c>
      <c r="B446" s="8" t="s">
        <v>921</v>
      </c>
      <c r="C446" s="5" t="s">
        <v>297</v>
      </c>
      <c r="D446" s="5" t="s">
        <v>885</v>
      </c>
      <c r="E446" s="27">
        <v>50</v>
      </c>
      <c r="F446" s="27">
        <v>0.625</v>
      </c>
      <c r="G446" s="27">
        <f t="shared" si="139"/>
        <v>50.625</v>
      </c>
      <c r="H446" s="27">
        <v>73.5</v>
      </c>
      <c r="I446" s="27">
        <f t="shared" si="137"/>
        <v>20.663265306122451</v>
      </c>
      <c r="J446" s="27">
        <v>80</v>
      </c>
      <c r="K446" s="27">
        <v>95</v>
      </c>
      <c r="L446" s="27">
        <f t="shared" si="138"/>
        <v>12.631578947368421</v>
      </c>
      <c r="M446" s="27">
        <v>0</v>
      </c>
      <c r="N446" s="27">
        <v>60</v>
      </c>
      <c r="O446" s="27">
        <v>0</v>
      </c>
      <c r="P446" s="27">
        <f>M446+N446+O446</f>
        <v>60</v>
      </c>
      <c r="Q446" s="27">
        <v>120</v>
      </c>
      <c r="R446" s="27">
        <f t="shared" si="147"/>
        <v>22.5</v>
      </c>
      <c r="S446" s="27">
        <f t="shared" si="153"/>
        <v>35.131578947368425</v>
      </c>
      <c r="T446" s="27">
        <v>30</v>
      </c>
      <c r="U446" s="27">
        <v>0</v>
      </c>
      <c r="V446" s="27">
        <f t="shared" si="150"/>
        <v>30</v>
      </c>
      <c r="W446" s="27">
        <v>40.5</v>
      </c>
      <c r="X446" s="27">
        <f t="shared" si="148"/>
        <v>7.4074074074074066</v>
      </c>
      <c r="Y446" s="27">
        <f t="shared" si="151"/>
        <v>63.202251660898284</v>
      </c>
      <c r="Z446" s="5">
        <f t="shared" si="149"/>
        <v>5</v>
      </c>
      <c r="AA446" s="5">
        <v>75</v>
      </c>
      <c r="AB446" s="9">
        <f t="shared" si="152"/>
        <v>6.6666666666666666E-2</v>
      </c>
      <c r="AC446" s="6"/>
    </row>
    <row r="447" spans="1:29">
      <c r="A447" s="8" t="s">
        <v>922</v>
      </c>
      <c r="B447" s="8" t="s">
        <v>923</v>
      </c>
      <c r="C447" s="5" t="s">
        <v>297</v>
      </c>
      <c r="D447" s="5" t="s">
        <v>885</v>
      </c>
      <c r="E447" s="27">
        <v>50</v>
      </c>
      <c r="F447" s="27">
        <v>0</v>
      </c>
      <c r="G447" s="27">
        <f t="shared" si="139"/>
        <v>50</v>
      </c>
      <c r="H447" s="27">
        <v>73.5</v>
      </c>
      <c r="I447" s="27">
        <f t="shared" si="137"/>
        <v>20.408163265306122</v>
      </c>
      <c r="J447" s="27">
        <v>80</v>
      </c>
      <c r="K447" s="27">
        <v>95</v>
      </c>
      <c r="L447" s="27">
        <f t="shared" si="138"/>
        <v>12.631578947368421</v>
      </c>
      <c r="M447" s="27">
        <v>0</v>
      </c>
      <c r="N447" s="27">
        <v>0</v>
      </c>
      <c r="O447" s="27">
        <v>0</v>
      </c>
      <c r="P447" s="27">
        <f t="shared" ref="P447:P510" si="154">M447+N447+O447</f>
        <v>0</v>
      </c>
      <c r="Q447" s="27">
        <v>120</v>
      </c>
      <c r="R447" s="27">
        <f t="shared" si="147"/>
        <v>0</v>
      </c>
      <c r="S447" s="27">
        <f t="shared" si="153"/>
        <v>12.631578947368421</v>
      </c>
      <c r="T447" s="27">
        <v>30</v>
      </c>
      <c r="U447" s="27">
        <v>0</v>
      </c>
      <c r="V447" s="27">
        <f t="shared" si="150"/>
        <v>30</v>
      </c>
      <c r="W447" s="27">
        <v>40.5</v>
      </c>
      <c r="X447" s="27">
        <f t="shared" si="148"/>
        <v>7.4074074074074066</v>
      </c>
      <c r="Y447" s="27">
        <f t="shared" si="151"/>
        <v>40.447149620081944</v>
      </c>
      <c r="Z447" s="5">
        <f t="shared" si="149"/>
        <v>54</v>
      </c>
      <c r="AA447" s="5">
        <v>75</v>
      </c>
      <c r="AB447" s="9">
        <f t="shared" si="152"/>
        <v>0.72</v>
      </c>
      <c r="AC447" s="6"/>
    </row>
    <row r="448" spans="1:29">
      <c r="A448" s="8" t="s">
        <v>924</v>
      </c>
      <c r="B448" s="8" t="s">
        <v>925</v>
      </c>
      <c r="C448" s="5" t="s">
        <v>297</v>
      </c>
      <c r="D448" s="5" t="s">
        <v>885</v>
      </c>
      <c r="E448" s="27">
        <v>50</v>
      </c>
      <c r="F448" s="27">
        <v>0</v>
      </c>
      <c r="G448" s="27">
        <f t="shared" si="139"/>
        <v>50</v>
      </c>
      <c r="H448" s="27">
        <v>73.5</v>
      </c>
      <c r="I448" s="27">
        <f t="shared" si="137"/>
        <v>20.408163265306122</v>
      </c>
      <c r="J448" s="27">
        <v>80</v>
      </c>
      <c r="K448" s="27">
        <v>95</v>
      </c>
      <c r="L448" s="27">
        <f t="shared" si="138"/>
        <v>12.631578947368421</v>
      </c>
      <c r="M448" s="27">
        <v>0</v>
      </c>
      <c r="N448" s="27">
        <v>0</v>
      </c>
      <c r="O448" s="27">
        <v>0</v>
      </c>
      <c r="P448" s="27">
        <f t="shared" si="154"/>
        <v>0</v>
      </c>
      <c r="Q448" s="27">
        <v>120</v>
      </c>
      <c r="R448" s="27">
        <f t="shared" si="147"/>
        <v>0</v>
      </c>
      <c r="S448" s="27">
        <f t="shared" si="153"/>
        <v>12.631578947368421</v>
      </c>
      <c r="T448" s="27">
        <v>30</v>
      </c>
      <c r="U448" s="27">
        <v>0</v>
      </c>
      <c r="V448" s="27">
        <f t="shared" si="150"/>
        <v>30</v>
      </c>
      <c r="W448" s="27">
        <v>40.5</v>
      </c>
      <c r="X448" s="27">
        <f t="shared" si="148"/>
        <v>7.4074074074074066</v>
      </c>
      <c r="Y448" s="27">
        <f t="shared" si="151"/>
        <v>40.447149620081944</v>
      </c>
      <c r="Z448" s="5">
        <f t="shared" si="149"/>
        <v>54</v>
      </c>
      <c r="AA448" s="5">
        <v>75</v>
      </c>
      <c r="AB448" s="9">
        <f t="shared" si="152"/>
        <v>0.72</v>
      </c>
      <c r="AC448" s="6"/>
    </row>
    <row r="449" spans="1:29">
      <c r="A449" s="8" t="s">
        <v>926</v>
      </c>
      <c r="B449" s="8" t="s">
        <v>927</v>
      </c>
      <c r="C449" s="5" t="s">
        <v>297</v>
      </c>
      <c r="D449" s="5" t="s">
        <v>885</v>
      </c>
      <c r="E449" s="27">
        <v>50</v>
      </c>
      <c r="F449" s="27">
        <v>0.25</v>
      </c>
      <c r="G449" s="27">
        <f t="shared" si="139"/>
        <v>50.25</v>
      </c>
      <c r="H449" s="27">
        <v>73.5</v>
      </c>
      <c r="I449" s="27">
        <f t="shared" si="137"/>
        <v>20.510204081632651</v>
      </c>
      <c r="J449" s="27">
        <v>85</v>
      </c>
      <c r="K449" s="27">
        <v>95</v>
      </c>
      <c r="L449" s="27">
        <f t="shared" si="138"/>
        <v>13.421052631578947</v>
      </c>
      <c r="M449" s="27">
        <v>0</v>
      </c>
      <c r="N449" s="27">
        <v>0</v>
      </c>
      <c r="O449" s="27">
        <v>0</v>
      </c>
      <c r="P449" s="27">
        <f t="shared" si="154"/>
        <v>0</v>
      </c>
      <c r="Q449" s="27">
        <v>120</v>
      </c>
      <c r="R449" s="27">
        <f t="shared" si="147"/>
        <v>0</v>
      </c>
      <c r="S449" s="27">
        <f t="shared" si="153"/>
        <v>13.421052631578947</v>
      </c>
      <c r="T449" s="27">
        <v>30</v>
      </c>
      <c r="U449" s="27">
        <v>0</v>
      </c>
      <c r="V449" s="27">
        <f t="shared" si="150"/>
        <v>30</v>
      </c>
      <c r="W449" s="27">
        <v>40.5</v>
      </c>
      <c r="X449" s="27">
        <f t="shared" si="148"/>
        <v>7.4074074074074066</v>
      </c>
      <c r="Y449" s="27">
        <f t="shared" si="151"/>
        <v>41.338664120619001</v>
      </c>
      <c r="Z449" s="5">
        <f t="shared" si="149"/>
        <v>37</v>
      </c>
      <c r="AA449" s="5">
        <v>75</v>
      </c>
      <c r="AB449" s="9">
        <f t="shared" si="152"/>
        <v>0.49333333333333335</v>
      </c>
      <c r="AC449" s="6"/>
    </row>
    <row r="450" spans="1:29">
      <c r="A450" s="8" t="s">
        <v>928</v>
      </c>
      <c r="B450" s="8" t="s">
        <v>929</v>
      </c>
      <c r="C450" s="5" t="s">
        <v>297</v>
      </c>
      <c r="D450" s="5" t="s">
        <v>885</v>
      </c>
      <c r="E450" s="27">
        <v>50</v>
      </c>
      <c r="F450" s="27">
        <v>0</v>
      </c>
      <c r="G450" s="27">
        <f t="shared" si="139"/>
        <v>50</v>
      </c>
      <c r="H450" s="27">
        <v>73.5</v>
      </c>
      <c r="I450" s="27">
        <f t="shared" si="137"/>
        <v>20.408163265306122</v>
      </c>
      <c r="J450" s="27">
        <v>80</v>
      </c>
      <c r="K450" s="27">
        <v>95</v>
      </c>
      <c r="L450" s="27">
        <f t="shared" si="138"/>
        <v>12.631578947368421</v>
      </c>
      <c r="M450" s="27">
        <v>0</v>
      </c>
      <c r="N450" s="27">
        <v>0</v>
      </c>
      <c r="O450" s="27">
        <v>0</v>
      </c>
      <c r="P450" s="27">
        <f t="shared" si="154"/>
        <v>0</v>
      </c>
      <c r="Q450" s="27">
        <v>120</v>
      </c>
      <c r="R450" s="27">
        <f t="shared" si="147"/>
        <v>0</v>
      </c>
      <c r="S450" s="27">
        <f t="shared" si="153"/>
        <v>12.631578947368421</v>
      </c>
      <c r="T450" s="27">
        <v>30</v>
      </c>
      <c r="U450" s="27">
        <v>0</v>
      </c>
      <c r="V450" s="27">
        <f t="shared" si="150"/>
        <v>30</v>
      </c>
      <c r="W450" s="27">
        <v>40.5</v>
      </c>
      <c r="X450" s="27">
        <f t="shared" si="148"/>
        <v>7.4074074074074066</v>
      </c>
      <c r="Y450" s="27">
        <f t="shared" si="151"/>
        <v>40.447149620081944</v>
      </c>
      <c r="Z450" s="5">
        <f t="shared" si="149"/>
        <v>54</v>
      </c>
      <c r="AA450" s="5">
        <v>75</v>
      </c>
      <c r="AB450" s="9">
        <f t="shared" si="152"/>
        <v>0.72</v>
      </c>
      <c r="AC450" s="6"/>
    </row>
    <row r="451" spans="1:29">
      <c r="A451" s="8" t="s">
        <v>930</v>
      </c>
      <c r="B451" s="8" t="s">
        <v>931</v>
      </c>
      <c r="C451" s="5" t="s">
        <v>297</v>
      </c>
      <c r="D451" s="5" t="s">
        <v>885</v>
      </c>
      <c r="E451" s="27">
        <v>50</v>
      </c>
      <c r="F451" s="27">
        <v>3</v>
      </c>
      <c r="G451" s="27">
        <f t="shared" si="139"/>
        <v>53</v>
      </c>
      <c r="H451" s="27">
        <v>73.5</v>
      </c>
      <c r="I451" s="27">
        <f t="shared" si="137"/>
        <v>21.632653061224492</v>
      </c>
      <c r="J451" s="27">
        <v>85</v>
      </c>
      <c r="K451" s="27">
        <v>95</v>
      </c>
      <c r="L451" s="27">
        <f t="shared" si="138"/>
        <v>13.421052631578947</v>
      </c>
      <c r="M451" s="27">
        <v>0</v>
      </c>
      <c r="N451" s="27">
        <v>20</v>
      </c>
      <c r="O451" s="27">
        <v>0</v>
      </c>
      <c r="P451" s="27">
        <f t="shared" si="154"/>
        <v>20</v>
      </c>
      <c r="Q451" s="27">
        <v>120</v>
      </c>
      <c r="R451" s="27">
        <f t="shared" si="147"/>
        <v>7.5</v>
      </c>
      <c r="S451" s="27">
        <f t="shared" si="153"/>
        <v>20.921052631578945</v>
      </c>
      <c r="T451" s="27">
        <v>30</v>
      </c>
      <c r="U451" s="27">
        <v>3</v>
      </c>
      <c r="V451" s="27">
        <f t="shared" si="150"/>
        <v>33</v>
      </c>
      <c r="W451" s="27">
        <v>40.5</v>
      </c>
      <c r="X451" s="27">
        <f t="shared" si="148"/>
        <v>8.148148148148147</v>
      </c>
      <c r="Y451" s="27">
        <f t="shared" si="151"/>
        <v>50.701853840951578</v>
      </c>
      <c r="Z451" s="5">
        <f t="shared" si="149"/>
        <v>8</v>
      </c>
      <c r="AA451" s="5">
        <v>75</v>
      </c>
      <c r="AB451" s="9">
        <f t="shared" si="152"/>
        <v>0.10666666666666667</v>
      </c>
      <c r="AC451" s="6"/>
    </row>
    <row r="452" spans="1:29">
      <c r="A452" s="8" t="s">
        <v>932</v>
      </c>
      <c r="B452" s="8" t="s">
        <v>933</v>
      </c>
      <c r="C452" s="5" t="s">
        <v>297</v>
      </c>
      <c r="D452" s="5" t="s">
        <v>885</v>
      </c>
      <c r="E452" s="27">
        <v>50</v>
      </c>
      <c r="F452" s="27">
        <v>6</v>
      </c>
      <c r="G452" s="27">
        <f t="shared" si="139"/>
        <v>56</v>
      </c>
      <c r="H452" s="27">
        <v>73.5</v>
      </c>
      <c r="I452" s="27">
        <f t="shared" si="137"/>
        <v>22.857142857142854</v>
      </c>
      <c r="J452" s="27">
        <v>85</v>
      </c>
      <c r="K452" s="27">
        <v>95</v>
      </c>
      <c r="L452" s="27">
        <f t="shared" si="138"/>
        <v>13.421052631578947</v>
      </c>
      <c r="M452" s="27">
        <v>0</v>
      </c>
      <c r="N452" s="27">
        <v>0</v>
      </c>
      <c r="O452" s="27">
        <v>0</v>
      </c>
      <c r="P452" s="27">
        <f t="shared" si="154"/>
        <v>0</v>
      </c>
      <c r="Q452" s="27">
        <v>120</v>
      </c>
      <c r="R452" s="27">
        <f t="shared" si="147"/>
        <v>0</v>
      </c>
      <c r="S452" s="27">
        <f t="shared" si="153"/>
        <v>13.421052631578947</v>
      </c>
      <c r="T452" s="27">
        <v>30</v>
      </c>
      <c r="U452" s="27">
        <v>0</v>
      </c>
      <c r="V452" s="27">
        <f t="shared" si="150"/>
        <v>30</v>
      </c>
      <c r="W452" s="27">
        <v>40.5</v>
      </c>
      <c r="X452" s="27">
        <f t="shared" si="148"/>
        <v>7.4074074074074066</v>
      </c>
      <c r="Y452" s="27">
        <f t="shared" si="151"/>
        <v>43.685602896129204</v>
      </c>
      <c r="Z452" s="5">
        <f t="shared" si="149"/>
        <v>18</v>
      </c>
      <c r="AA452" s="5">
        <v>75</v>
      </c>
      <c r="AB452" s="9">
        <f t="shared" si="152"/>
        <v>0.24</v>
      </c>
      <c r="AC452" s="6"/>
    </row>
    <row r="453" spans="1:29">
      <c r="A453" s="8" t="s">
        <v>934</v>
      </c>
      <c r="B453" s="8" t="s">
        <v>935</v>
      </c>
      <c r="C453" s="5" t="s">
        <v>297</v>
      </c>
      <c r="D453" s="5" t="s">
        <v>885</v>
      </c>
      <c r="E453" s="27">
        <v>50</v>
      </c>
      <c r="F453" s="27">
        <v>-2</v>
      </c>
      <c r="G453" s="27">
        <f t="shared" si="139"/>
        <v>48</v>
      </c>
      <c r="H453" s="27">
        <v>73.5</v>
      </c>
      <c r="I453" s="27">
        <f t="shared" si="137"/>
        <v>19.591836734693874</v>
      </c>
      <c r="J453" s="27">
        <v>80</v>
      </c>
      <c r="K453" s="27">
        <v>95</v>
      </c>
      <c r="L453" s="27">
        <f t="shared" si="138"/>
        <v>12.631578947368421</v>
      </c>
      <c r="M453" s="27">
        <v>0</v>
      </c>
      <c r="N453" s="27">
        <v>0</v>
      </c>
      <c r="O453" s="27">
        <v>0</v>
      </c>
      <c r="P453" s="27">
        <f t="shared" si="154"/>
        <v>0</v>
      </c>
      <c r="Q453" s="27">
        <v>120</v>
      </c>
      <c r="R453" s="27">
        <f t="shared" si="147"/>
        <v>0</v>
      </c>
      <c r="S453" s="27">
        <f t="shared" si="153"/>
        <v>12.631578947368421</v>
      </c>
      <c r="T453" s="27">
        <v>30</v>
      </c>
      <c r="U453" s="27">
        <v>0</v>
      </c>
      <c r="V453" s="27">
        <f t="shared" si="150"/>
        <v>30</v>
      </c>
      <c r="W453" s="27">
        <v>40.5</v>
      </c>
      <c r="X453" s="27">
        <f t="shared" si="148"/>
        <v>7.4074074074074066</v>
      </c>
      <c r="Y453" s="27">
        <f t="shared" si="151"/>
        <v>39.6308230894697</v>
      </c>
      <c r="Z453" s="5">
        <f t="shared" si="149"/>
        <v>67</v>
      </c>
      <c r="AA453" s="5">
        <v>75</v>
      </c>
      <c r="AB453" s="9">
        <f t="shared" si="152"/>
        <v>0.89333333333333331</v>
      </c>
      <c r="AC453" s="6"/>
    </row>
    <row r="454" spans="1:29">
      <c r="A454" s="8" t="s">
        <v>936</v>
      </c>
      <c r="B454" s="8" t="s">
        <v>937</v>
      </c>
      <c r="C454" s="5" t="s">
        <v>297</v>
      </c>
      <c r="D454" s="5" t="s">
        <v>885</v>
      </c>
      <c r="E454" s="27">
        <v>50</v>
      </c>
      <c r="F454" s="27">
        <v>3</v>
      </c>
      <c r="G454" s="27">
        <f t="shared" si="139"/>
        <v>53</v>
      </c>
      <c r="H454" s="27">
        <v>73.5</v>
      </c>
      <c r="I454" s="27">
        <f t="shared" si="137"/>
        <v>21.632653061224492</v>
      </c>
      <c r="J454" s="27">
        <v>90</v>
      </c>
      <c r="K454" s="27">
        <v>95</v>
      </c>
      <c r="L454" s="27">
        <f t="shared" si="138"/>
        <v>14.210526315789473</v>
      </c>
      <c r="M454" s="27">
        <v>0</v>
      </c>
      <c r="N454" s="27">
        <v>0</v>
      </c>
      <c r="O454" s="27">
        <v>0</v>
      </c>
      <c r="P454" s="27">
        <f t="shared" si="154"/>
        <v>0</v>
      </c>
      <c r="Q454" s="27">
        <v>120</v>
      </c>
      <c r="R454" s="27">
        <f t="shared" si="147"/>
        <v>0</v>
      </c>
      <c r="S454" s="27">
        <f t="shared" si="153"/>
        <v>14.210526315789473</v>
      </c>
      <c r="T454" s="27">
        <v>30</v>
      </c>
      <c r="U454" s="27">
        <v>2.5</v>
      </c>
      <c r="V454" s="27">
        <f t="shared" si="150"/>
        <v>32.5</v>
      </c>
      <c r="W454" s="27">
        <v>40.5</v>
      </c>
      <c r="X454" s="27">
        <f t="shared" si="148"/>
        <v>8.0246913580246915</v>
      </c>
      <c r="Y454" s="27">
        <f t="shared" si="151"/>
        <v>43.867870735038657</v>
      </c>
      <c r="Z454" s="5">
        <f t="shared" si="149"/>
        <v>17</v>
      </c>
      <c r="AA454" s="5">
        <v>75</v>
      </c>
      <c r="AB454" s="9">
        <f t="shared" si="152"/>
        <v>0.22666666666666666</v>
      </c>
      <c r="AC454" s="6"/>
    </row>
    <row r="455" spans="1:29">
      <c r="A455" s="8" t="s">
        <v>938</v>
      </c>
      <c r="B455" s="8" t="s">
        <v>939</v>
      </c>
      <c r="C455" s="5" t="s">
        <v>297</v>
      </c>
      <c r="D455" s="5" t="s">
        <v>885</v>
      </c>
      <c r="E455" s="27">
        <v>50</v>
      </c>
      <c r="F455" s="27">
        <v>3.75</v>
      </c>
      <c r="G455" s="27">
        <f t="shared" si="139"/>
        <v>53.75</v>
      </c>
      <c r="H455" s="27">
        <v>73.5</v>
      </c>
      <c r="I455" s="27">
        <f t="shared" si="137"/>
        <v>21.938775510204081</v>
      </c>
      <c r="J455" s="27">
        <v>85</v>
      </c>
      <c r="K455" s="27">
        <v>95</v>
      </c>
      <c r="L455" s="27">
        <f t="shared" si="138"/>
        <v>13.421052631578947</v>
      </c>
      <c r="M455" s="27">
        <v>0</v>
      </c>
      <c r="N455" s="27">
        <v>0</v>
      </c>
      <c r="O455" s="27">
        <v>0</v>
      </c>
      <c r="P455" s="27">
        <f t="shared" si="154"/>
        <v>0</v>
      </c>
      <c r="Q455" s="27">
        <v>120</v>
      </c>
      <c r="R455" s="27">
        <f t="shared" si="147"/>
        <v>0</v>
      </c>
      <c r="S455" s="27">
        <f t="shared" si="153"/>
        <v>13.421052631578947</v>
      </c>
      <c r="T455" s="27">
        <v>30</v>
      </c>
      <c r="U455" s="27">
        <v>1</v>
      </c>
      <c r="V455" s="27">
        <f t="shared" si="150"/>
        <v>31</v>
      </c>
      <c r="W455" s="27">
        <v>40.5</v>
      </c>
      <c r="X455" s="27">
        <f t="shared" si="148"/>
        <v>7.6543209876543203</v>
      </c>
      <c r="Y455" s="27">
        <f t="shared" si="151"/>
        <v>43.014149129437349</v>
      </c>
      <c r="Z455" s="5">
        <f t="shared" si="149"/>
        <v>20</v>
      </c>
      <c r="AA455" s="5">
        <v>75</v>
      </c>
      <c r="AB455" s="9">
        <f t="shared" si="152"/>
        <v>0.26666666666666666</v>
      </c>
      <c r="AC455" s="6"/>
    </row>
    <row r="456" spans="1:29">
      <c r="A456" s="8" t="s">
        <v>940</v>
      </c>
      <c r="B456" s="8" t="s">
        <v>941</v>
      </c>
      <c r="C456" s="5" t="s">
        <v>297</v>
      </c>
      <c r="D456" s="5" t="s">
        <v>885</v>
      </c>
      <c r="E456" s="27">
        <v>50</v>
      </c>
      <c r="F456" s="27">
        <v>1</v>
      </c>
      <c r="G456" s="27">
        <f t="shared" si="139"/>
        <v>51</v>
      </c>
      <c r="H456" s="27">
        <v>73.5</v>
      </c>
      <c r="I456" s="27">
        <f t="shared" si="137"/>
        <v>20.816326530612244</v>
      </c>
      <c r="J456" s="27">
        <v>85</v>
      </c>
      <c r="K456" s="27">
        <v>95</v>
      </c>
      <c r="L456" s="27">
        <f t="shared" si="138"/>
        <v>13.421052631578947</v>
      </c>
      <c r="M456" s="27">
        <v>0</v>
      </c>
      <c r="N456" s="27">
        <v>0</v>
      </c>
      <c r="O456" s="27">
        <v>0</v>
      </c>
      <c r="P456" s="27">
        <f t="shared" si="154"/>
        <v>0</v>
      </c>
      <c r="Q456" s="27">
        <v>120</v>
      </c>
      <c r="R456" s="27">
        <f t="shared" si="147"/>
        <v>0</v>
      </c>
      <c r="S456" s="27">
        <f t="shared" si="153"/>
        <v>13.421052631578947</v>
      </c>
      <c r="T456" s="27">
        <v>30</v>
      </c>
      <c r="U456" s="27">
        <v>0</v>
      </c>
      <c r="V456" s="27">
        <f t="shared" si="150"/>
        <v>30</v>
      </c>
      <c r="W456" s="27">
        <v>40.5</v>
      </c>
      <c r="X456" s="27">
        <f t="shared" si="148"/>
        <v>7.4074074074074066</v>
      </c>
      <c r="Y456" s="27">
        <f t="shared" si="151"/>
        <v>41.644786569598594</v>
      </c>
      <c r="Z456" s="5">
        <f t="shared" si="149"/>
        <v>33</v>
      </c>
      <c r="AA456" s="5">
        <v>75</v>
      </c>
      <c r="AB456" s="9">
        <f t="shared" si="152"/>
        <v>0.44</v>
      </c>
      <c r="AC456" s="6"/>
    </row>
    <row r="457" spans="1:29">
      <c r="A457" s="8" t="s">
        <v>1109</v>
      </c>
      <c r="B457" s="8" t="s">
        <v>942</v>
      </c>
      <c r="C457" s="5" t="s">
        <v>297</v>
      </c>
      <c r="D457" s="5" t="s">
        <v>885</v>
      </c>
      <c r="E457" s="27">
        <v>50</v>
      </c>
      <c r="F457" s="27">
        <v>-2</v>
      </c>
      <c r="G457" s="27">
        <f t="shared" si="139"/>
        <v>48</v>
      </c>
      <c r="H457" s="27">
        <v>73.5</v>
      </c>
      <c r="I457" s="27">
        <f t="shared" si="137"/>
        <v>19.591836734693874</v>
      </c>
      <c r="J457" s="27">
        <v>80</v>
      </c>
      <c r="K457" s="27">
        <v>95</v>
      </c>
      <c r="L457" s="27">
        <f t="shared" si="138"/>
        <v>12.631578947368421</v>
      </c>
      <c r="M457" s="27">
        <v>0</v>
      </c>
      <c r="N457" s="27">
        <v>0</v>
      </c>
      <c r="O457" s="27">
        <v>0</v>
      </c>
      <c r="P457" s="27">
        <f t="shared" si="154"/>
        <v>0</v>
      </c>
      <c r="Q457" s="27">
        <v>120</v>
      </c>
      <c r="R457" s="27">
        <f t="shared" si="147"/>
        <v>0</v>
      </c>
      <c r="S457" s="27">
        <f t="shared" si="153"/>
        <v>12.631578947368421</v>
      </c>
      <c r="T457" s="27">
        <v>30</v>
      </c>
      <c r="U457" s="27">
        <v>0</v>
      </c>
      <c r="V457" s="27">
        <f t="shared" si="150"/>
        <v>30</v>
      </c>
      <c r="W457" s="27">
        <v>40.5</v>
      </c>
      <c r="X457" s="27">
        <f t="shared" si="148"/>
        <v>7.4074074074074066</v>
      </c>
      <c r="Y457" s="27">
        <f t="shared" si="151"/>
        <v>39.6308230894697</v>
      </c>
      <c r="Z457" s="5">
        <f t="shared" si="149"/>
        <v>67</v>
      </c>
      <c r="AA457" s="5">
        <v>75</v>
      </c>
      <c r="AB457" s="9">
        <f t="shared" si="152"/>
        <v>0.89333333333333331</v>
      </c>
      <c r="AC457" s="6"/>
    </row>
    <row r="458" spans="1:29">
      <c r="A458" s="8" t="s">
        <v>943</v>
      </c>
      <c r="B458" s="8" t="s">
        <v>944</v>
      </c>
      <c r="C458" s="5" t="s">
        <v>297</v>
      </c>
      <c r="D458" s="5" t="s">
        <v>885</v>
      </c>
      <c r="E458" s="27">
        <v>50</v>
      </c>
      <c r="F458" s="27">
        <v>8.75</v>
      </c>
      <c r="G458" s="27">
        <f t="shared" si="139"/>
        <v>58.75</v>
      </c>
      <c r="H458" s="27">
        <v>73.5</v>
      </c>
      <c r="I458" s="27">
        <f t="shared" ref="I458:I498" si="155">(G458/H458)*30</f>
        <v>23.979591836734695</v>
      </c>
      <c r="J458" s="27">
        <v>85</v>
      </c>
      <c r="K458" s="27">
        <v>95</v>
      </c>
      <c r="L458" s="27">
        <f t="shared" ref="L458:L498" si="156">(J458/K458)*15</f>
        <v>13.421052631578947</v>
      </c>
      <c r="M458" s="27">
        <v>0</v>
      </c>
      <c r="N458" s="27">
        <v>60</v>
      </c>
      <c r="O458" s="27">
        <v>0</v>
      </c>
      <c r="P458" s="27">
        <f t="shared" si="154"/>
        <v>60</v>
      </c>
      <c r="Q458" s="27">
        <v>120</v>
      </c>
      <c r="R458" s="27">
        <f t="shared" si="147"/>
        <v>22.5</v>
      </c>
      <c r="S458" s="27">
        <f t="shared" si="153"/>
        <v>35.921052631578945</v>
      </c>
      <c r="T458" s="27">
        <v>30</v>
      </c>
      <c r="U458" s="27">
        <v>1.5</v>
      </c>
      <c r="V458" s="27">
        <f t="shared" si="150"/>
        <v>31.5</v>
      </c>
      <c r="W458" s="27">
        <v>40.5</v>
      </c>
      <c r="X458" s="27">
        <f t="shared" si="148"/>
        <v>7.7777777777777777</v>
      </c>
      <c r="Y458" s="27">
        <f t="shared" si="151"/>
        <v>67.678422246091415</v>
      </c>
      <c r="Z458" s="5">
        <f t="shared" si="149"/>
        <v>3</v>
      </c>
      <c r="AA458" s="5">
        <v>75</v>
      </c>
      <c r="AB458" s="9">
        <f t="shared" si="152"/>
        <v>0.04</v>
      </c>
      <c r="AC458" s="6"/>
    </row>
    <row r="459" spans="1:29">
      <c r="A459" s="8" t="s">
        <v>945</v>
      </c>
      <c r="B459" s="8" t="s">
        <v>946</v>
      </c>
      <c r="C459" s="5" t="s">
        <v>297</v>
      </c>
      <c r="D459" s="5" t="s">
        <v>885</v>
      </c>
      <c r="E459" s="27">
        <v>50</v>
      </c>
      <c r="F459" s="27">
        <v>0.3125</v>
      </c>
      <c r="G459" s="27">
        <f t="shared" ref="G459:G522" si="157">E459+F459</f>
        <v>50.3125</v>
      </c>
      <c r="H459" s="27">
        <v>73.5</v>
      </c>
      <c r="I459" s="27">
        <f t="shared" si="155"/>
        <v>20.535714285714285</v>
      </c>
      <c r="J459" s="27">
        <v>80</v>
      </c>
      <c r="K459" s="27">
        <v>95</v>
      </c>
      <c r="L459" s="27">
        <f t="shared" si="156"/>
        <v>12.631578947368421</v>
      </c>
      <c r="M459" s="27">
        <v>0</v>
      </c>
      <c r="N459" s="27">
        <v>0</v>
      </c>
      <c r="O459" s="27">
        <v>0</v>
      </c>
      <c r="P459" s="27">
        <f t="shared" si="154"/>
        <v>0</v>
      </c>
      <c r="Q459" s="27">
        <v>120</v>
      </c>
      <c r="R459" s="27">
        <f t="shared" si="147"/>
        <v>0</v>
      </c>
      <c r="S459" s="27">
        <f t="shared" si="153"/>
        <v>12.631578947368421</v>
      </c>
      <c r="T459" s="27">
        <v>30</v>
      </c>
      <c r="U459" s="27">
        <v>0</v>
      </c>
      <c r="V459" s="27">
        <f t="shared" si="150"/>
        <v>30</v>
      </c>
      <c r="W459" s="27">
        <v>40.5</v>
      </c>
      <c r="X459" s="27">
        <f t="shared" si="148"/>
        <v>7.4074074074074066</v>
      </c>
      <c r="Y459" s="27">
        <f t="shared" si="151"/>
        <v>40.574700640490107</v>
      </c>
      <c r="Z459" s="5">
        <f t="shared" si="149"/>
        <v>46</v>
      </c>
      <c r="AA459" s="5">
        <v>75</v>
      </c>
      <c r="AB459" s="9">
        <f t="shared" si="152"/>
        <v>0.61333333333333329</v>
      </c>
      <c r="AC459" s="6"/>
    </row>
    <row r="460" spans="1:29">
      <c r="A460" s="8" t="s">
        <v>947</v>
      </c>
      <c r="B460" s="8" t="s">
        <v>948</v>
      </c>
      <c r="C460" s="5" t="s">
        <v>297</v>
      </c>
      <c r="D460" s="5" t="s">
        <v>885</v>
      </c>
      <c r="E460" s="27">
        <v>50</v>
      </c>
      <c r="F460" s="27">
        <v>-2</v>
      </c>
      <c r="G460" s="27">
        <f t="shared" si="157"/>
        <v>48</v>
      </c>
      <c r="H460" s="27">
        <v>73.5</v>
      </c>
      <c r="I460" s="27">
        <f t="shared" si="155"/>
        <v>19.591836734693874</v>
      </c>
      <c r="J460" s="27">
        <v>85</v>
      </c>
      <c r="K460" s="27">
        <v>95</v>
      </c>
      <c r="L460" s="27">
        <f t="shared" si="156"/>
        <v>13.421052631578947</v>
      </c>
      <c r="M460" s="27">
        <v>0</v>
      </c>
      <c r="N460" s="27">
        <v>0</v>
      </c>
      <c r="O460" s="27">
        <v>0</v>
      </c>
      <c r="P460" s="27">
        <f t="shared" si="154"/>
        <v>0</v>
      </c>
      <c r="Q460" s="27">
        <v>120</v>
      </c>
      <c r="R460" s="27">
        <f t="shared" si="147"/>
        <v>0</v>
      </c>
      <c r="S460" s="27">
        <f t="shared" si="153"/>
        <v>13.421052631578947</v>
      </c>
      <c r="T460" s="27">
        <v>30</v>
      </c>
      <c r="U460" s="27">
        <v>0</v>
      </c>
      <c r="V460" s="27">
        <f t="shared" si="150"/>
        <v>30</v>
      </c>
      <c r="W460" s="27">
        <v>40.5</v>
      </c>
      <c r="X460" s="27">
        <f t="shared" si="148"/>
        <v>7.4074074074074066</v>
      </c>
      <c r="Y460" s="27">
        <f t="shared" si="151"/>
        <v>40.420296773680228</v>
      </c>
      <c r="Z460" s="5">
        <f t="shared" si="149"/>
        <v>61</v>
      </c>
      <c r="AA460" s="5">
        <v>75</v>
      </c>
      <c r="AB460" s="9">
        <f t="shared" si="152"/>
        <v>0.81333333333333335</v>
      </c>
      <c r="AC460" s="6"/>
    </row>
    <row r="461" spans="1:29">
      <c r="A461" s="8" t="s">
        <v>949</v>
      </c>
      <c r="B461" s="8" t="s">
        <v>950</v>
      </c>
      <c r="C461" s="5" t="s">
        <v>297</v>
      </c>
      <c r="D461" s="5" t="s">
        <v>885</v>
      </c>
      <c r="E461" s="27">
        <v>50</v>
      </c>
      <c r="F461" s="27">
        <v>0.5</v>
      </c>
      <c r="G461" s="27">
        <f t="shared" si="157"/>
        <v>50.5</v>
      </c>
      <c r="H461" s="27">
        <v>73.5</v>
      </c>
      <c r="I461" s="27">
        <f t="shared" si="155"/>
        <v>20.612244897959183</v>
      </c>
      <c r="J461" s="27">
        <v>85</v>
      </c>
      <c r="K461" s="27">
        <v>95</v>
      </c>
      <c r="L461" s="27">
        <f t="shared" si="156"/>
        <v>13.421052631578947</v>
      </c>
      <c r="M461" s="27">
        <v>1.25</v>
      </c>
      <c r="N461" s="27">
        <v>0</v>
      </c>
      <c r="O461" s="27">
        <v>0</v>
      </c>
      <c r="P461" s="27">
        <f t="shared" si="154"/>
        <v>1.25</v>
      </c>
      <c r="Q461" s="27">
        <v>120</v>
      </c>
      <c r="R461" s="27">
        <f t="shared" si="147"/>
        <v>0.46875</v>
      </c>
      <c r="S461" s="27">
        <f t="shared" si="153"/>
        <v>13.889802631578947</v>
      </c>
      <c r="T461" s="27">
        <v>30</v>
      </c>
      <c r="U461" s="27">
        <v>0</v>
      </c>
      <c r="V461" s="27">
        <f t="shared" si="150"/>
        <v>30</v>
      </c>
      <c r="W461" s="27">
        <v>40.5</v>
      </c>
      <c r="X461" s="27">
        <f t="shared" si="148"/>
        <v>7.4074074074074066</v>
      </c>
      <c r="Y461" s="27">
        <f t="shared" si="151"/>
        <v>41.909454936945536</v>
      </c>
      <c r="Z461" s="5">
        <f t="shared" si="149"/>
        <v>31</v>
      </c>
      <c r="AA461" s="5">
        <v>75</v>
      </c>
      <c r="AB461" s="9">
        <f t="shared" si="152"/>
        <v>0.41333333333333333</v>
      </c>
      <c r="AC461" s="6"/>
    </row>
    <row r="462" spans="1:29">
      <c r="A462" s="8" t="s">
        <v>951</v>
      </c>
      <c r="B462" s="8" t="s">
        <v>952</v>
      </c>
      <c r="C462" s="5" t="s">
        <v>297</v>
      </c>
      <c r="D462" s="5" t="s">
        <v>885</v>
      </c>
      <c r="E462" s="27">
        <v>50</v>
      </c>
      <c r="F462" s="27">
        <v>4</v>
      </c>
      <c r="G462" s="27">
        <f t="shared" si="157"/>
        <v>54</v>
      </c>
      <c r="H462" s="27">
        <v>73.5</v>
      </c>
      <c r="I462" s="27">
        <f t="shared" si="155"/>
        <v>22.040816326530614</v>
      </c>
      <c r="J462" s="27">
        <v>80</v>
      </c>
      <c r="K462" s="27">
        <v>95</v>
      </c>
      <c r="L462" s="27">
        <f t="shared" si="156"/>
        <v>12.631578947368421</v>
      </c>
      <c r="M462" s="27">
        <v>0</v>
      </c>
      <c r="N462" s="27">
        <v>60</v>
      </c>
      <c r="O462" s="27">
        <v>0</v>
      </c>
      <c r="P462" s="27">
        <f t="shared" si="154"/>
        <v>60</v>
      </c>
      <c r="Q462" s="27">
        <v>120</v>
      </c>
      <c r="R462" s="27">
        <f t="shared" si="147"/>
        <v>22.5</v>
      </c>
      <c r="S462" s="27">
        <f t="shared" si="153"/>
        <v>35.131578947368425</v>
      </c>
      <c r="T462" s="27">
        <v>30</v>
      </c>
      <c r="U462" s="27">
        <v>0</v>
      </c>
      <c r="V462" s="27">
        <f t="shared" si="150"/>
        <v>30</v>
      </c>
      <c r="W462" s="27">
        <v>40.5</v>
      </c>
      <c r="X462" s="27">
        <f t="shared" si="148"/>
        <v>7.4074074074074066</v>
      </c>
      <c r="Y462" s="27">
        <f t="shared" si="151"/>
        <v>64.579802681306447</v>
      </c>
      <c r="Z462" s="5">
        <f t="shared" si="149"/>
        <v>4</v>
      </c>
      <c r="AA462" s="5">
        <v>75</v>
      </c>
      <c r="AB462" s="9">
        <f t="shared" si="152"/>
        <v>5.3333333333333337E-2</v>
      </c>
      <c r="AC462" s="6"/>
    </row>
    <row r="463" spans="1:29">
      <c r="A463" s="8" t="s">
        <v>953</v>
      </c>
      <c r="B463" s="8" t="s">
        <v>954</v>
      </c>
      <c r="C463" s="5" t="s">
        <v>297</v>
      </c>
      <c r="D463" s="5" t="s">
        <v>885</v>
      </c>
      <c r="E463" s="27">
        <v>50</v>
      </c>
      <c r="F463" s="27">
        <v>0.25</v>
      </c>
      <c r="G463" s="27">
        <f t="shared" si="157"/>
        <v>50.25</v>
      </c>
      <c r="H463" s="27">
        <v>73.5</v>
      </c>
      <c r="I463" s="27">
        <f t="shared" si="155"/>
        <v>20.510204081632651</v>
      </c>
      <c r="J463" s="27">
        <v>85</v>
      </c>
      <c r="K463" s="27">
        <v>95</v>
      </c>
      <c r="L463" s="27">
        <f t="shared" si="156"/>
        <v>13.421052631578947</v>
      </c>
      <c r="M463" s="27">
        <v>0</v>
      </c>
      <c r="N463" s="27">
        <v>0</v>
      </c>
      <c r="O463" s="27">
        <v>0</v>
      </c>
      <c r="P463" s="27">
        <f t="shared" si="154"/>
        <v>0</v>
      </c>
      <c r="Q463" s="27">
        <v>120</v>
      </c>
      <c r="R463" s="27">
        <f t="shared" si="147"/>
        <v>0</v>
      </c>
      <c r="S463" s="27">
        <f t="shared" si="153"/>
        <v>13.421052631578947</v>
      </c>
      <c r="T463" s="27">
        <v>30</v>
      </c>
      <c r="U463" s="27">
        <v>0</v>
      </c>
      <c r="V463" s="27">
        <f t="shared" si="150"/>
        <v>30</v>
      </c>
      <c r="W463" s="27">
        <v>40.5</v>
      </c>
      <c r="X463" s="27">
        <f t="shared" si="148"/>
        <v>7.4074074074074066</v>
      </c>
      <c r="Y463" s="27">
        <f t="shared" si="151"/>
        <v>41.338664120619001</v>
      </c>
      <c r="Z463" s="5">
        <f t="shared" si="149"/>
        <v>37</v>
      </c>
      <c r="AA463" s="5">
        <v>75</v>
      </c>
      <c r="AB463" s="9">
        <f t="shared" si="152"/>
        <v>0.49333333333333335</v>
      </c>
      <c r="AC463" s="6"/>
    </row>
    <row r="464" spans="1:29">
      <c r="A464" s="8" t="s">
        <v>955</v>
      </c>
      <c r="B464" s="8" t="s">
        <v>956</v>
      </c>
      <c r="C464" s="5" t="s">
        <v>297</v>
      </c>
      <c r="D464" s="5" t="s">
        <v>885</v>
      </c>
      <c r="E464" s="27">
        <v>50</v>
      </c>
      <c r="F464" s="27">
        <v>2.25</v>
      </c>
      <c r="G464" s="27">
        <f t="shared" si="157"/>
        <v>52.25</v>
      </c>
      <c r="H464" s="27">
        <v>73.5</v>
      </c>
      <c r="I464" s="27">
        <f t="shared" si="155"/>
        <v>21.326530612244898</v>
      </c>
      <c r="J464" s="27">
        <v>80</v>
      </c>
      <c r="K464" s="27">
        <v>95</v>
      </c>
      <c r="L464" s="27">
        <f t="shared" si="156"/>
        <v>12.631578947368421</v>
      </c>
      <c r="M464" s="27">
        <v>11.25</v>
      </c>
      <c r="N464" s="27">
        <v>0</v>
      </c>
      <c r="O464" s="27">
        <v>0</v>
      </c>
      <c r="P464" s="27">
        <f t="shared" si="154"/>
        <v>11.25</v>
      </c>
      <c r="Q464" s="27">
        <v>120</v>
      </c>
      <c r="R464" s="27">
        <f t="shared" si="147"/>
        <v>4.21875</v>
      </c>
      <c r="S464" s="27">
        <f t="shared" si="153"/>
        <v>16.850328947368421</v>
      </c>
      <c r="T464" s="27">
        <v>30</v>
      </c>
      <c r="U464" s="27">
        <v>2</v>
      </c>
      <c r="V464" s="27">
        <f t="shared" si="150"/>
        <v>32</v>
      </c>
      <c r="W464" s="27">
        <v>40.5</v>
      </c>
      <c r="X464" s="27">
        <f t="shared" si="148"/>
        <v>7.9012345679012341</v>
      </c>
      <c r="Y464" s="27">
        <f t="shared" si="151"/>
        <v>46.078094127514554</v>
      </c>
      <c r="Z464" s="5">
        <f t="shared" si="149"/>
        <v>13</v>
      </c>
      <c r="AA464" s="5">
        <v>75</v>
      </c>
      <c r="AB464" s="9">
        <f t="shared" si="152"/>
        <v>0.17333333333333334</v>
      </c>
      <c r="AC464" s="6"/>
    </row>
    <row r="465" spans="1:29">
      <c r="A465" s="8" t="s">
        <v>957</v>
      </c>
      <c r="B465" s="8" t="s">
        <v>958</v>
      </c>
      <c r="C465" s="5" t="s">
        <v>297</v>
      </c>
      <c r="D465" s="5" t="s">
        <v>885</v>
      </c>
      <c r="E465" s="27">
        <v>50</v>
      </c>
      <c r="F465" s="27">
        <v>-2</v>
      </c>
      <c r="G465" s="27">
        <f t="shared" si="157"/>
        <v>48</v>
      </c>
      <c r="H465" s="27">
        <v>73.5</v>
      </c>
      <c r="I465" s="27">
        <f t="shared" si="155"/>
        <v>19.591836734693874</v>
      </c>
      <c r="J465" s="27">
        <v>90</v>
      </c>
      <c r="K465" s="27">
        <v>95</v>
      </c>
      <c r="L465" s="27">
        <f t="shared" si="156"/>
        <v>14.210526315789473</v>
      </c>
      <c r="M465" s="27">
        <v>0</v>
      </c>
      <c r="N465" s="27">
        <v>0</v>
      </c>
      <c r="O465" s="27">
        <v>0</v>
      </c>
      <c r="P465" s="27">
        <f t="shared" si="154"/>
        <v>0</v>
      </c>
      <c r="Q465" s="27">
        <v>120</v>
      </c>
      <c r="R465" s="27">
        <f t="shared" si="147"/>
        <v>0</v>
      </c>
      <c r="S465" s="27">
        <f t="shared" si="153"/>
        <v>14.210526315789473</v>
      </c>
      <c r="T465" s="27">
        <v>30</v>
      </c>
      <c r="U465" s="27">
        <v>0</v>
      </c>
      <c r="V465" s="27">
        <f t="shared" si="150"/>
        <v>30</v>
      </c>
      <c r="W465" s="27">
        <v>40.5</v>
      </c>
      <c r="X465" s="27">
        <f t="shared" si="148"/>
        <v>7.4074074074074066</v>
      </c>
      <c r="Y465" s="27">
        <f t="shared" si="151"/>
        <v>41.209770457890755</v>
      </c>
      <c r="Z465" s="5">
        <f t="shared" si="149"/>
        <v>42</v>
      </c>
      <c r="AA465" s="5">
        <v>75</v>
      </c>
      <c r="AB465" s="9">
        <f t="shared" si="152"/>
        <v>0.56000000000000005</v>
      </c>
      <c r="AC465" s="6"/>
    </row>
    <row r="466" spans="1:29">
      <c r="A466" s="8" t="s">
        <v>959</v>
      </c>
      <c r="B466" s="8" t="s">
        <v>960</v>
      </c>
      <c r="C466" s="5" t="s">
        <v>297</v>
      </c>
      <c r="D466" s="5" t="s">
        <v>885</v>
      </c>
      <c r="E466" s="27">
        <v>50</v>
      </c>
      <c r="F466" s="27">
        <v>-2</v>
      </c>
      <c r="G466" s="27">
        <f t="shared" si="157"/>
        <v>48</v>
      </c>
      <c r="H466" s="27">
        <v>73.5</v>
      </c>
      <c r="I466" s="27">
        <f t="shared" si="155"/>
        <v>19.591836734693874</v>
      </c>
      <c r="J466" s="27">
        <v>80</v>
      </c>
      <c r="K466" s="27">
        <v>95</v>
      </c>
      <c r="L466" s="27">
        <f t="shared" si="156"/>
        <v>12.631578947368421</v>
      </c>
      <c r="M466" s="27">
        <v>0</v>
      </c>
      <c r="N466" s="27">
        <v>0</v>
      </c>
      <c r="O466" s="27">
        <v>0</v>
      </c>
      <c r="P466" s="27">
        <f t="shared" si="154"/>
        <v>0</v>
      </c>
      <c r="Q466" s="27">
        <v>120</v>
      </c>
      <c r="R466" s="27">
        <f t="shared" si="147"/>
        <v>0</v>
      </c>
      <c r="S466" s="27">
        <f t="shared" si="153"/>
        <v>12.631578947368421</v>
      </c>
      <c r="T466" s="27">
        <v>30</v>
      </c>
      <c r="U466" s="27">
        <v>0</v>
      </c>
      <c r="V466" s="27">
        <f t="shared" si="150"/>
        <v>30</v>
      </c>
      <c r="W466" s="27">
        <v>40.5</v>
      </c>
      <c r="X466" s="27">
        <f t="shared" si="148"/>
        <v>7.4074074074074066</v>
      </c>
      <c r="Y466" s="27">
        <f t="shared" si="151"/>
        <v>39.6308230894697</v>
      </c>
      <c r="Z466" s="5">
        <f t="shared" si="149"/>
        <v>67</v>
      </c>
      <c r="AA466" s="5">
        <v>75</v>
      </c>
      <c r="AB466" s="9">
        <f t="shared" si="152"/>
        <v>0.89333333333333331</v>
      </c>
      <c r="AC466" s="6"/>
    </row>
    <row r="467" spans="1:29">
      <c r="A467" s="8" t="s">
        <v>961</v>
      </c>
      <c r="B467" s="8" t="s">
        <v>962</v>
      </c>
      <c r="C467" s="5" t="s">
        <v>297</v>
      </c>
      <c r="D467" s="5" t="s">
        <v>885</v>
      </c>
      <c r="E467" s="27">
        <v>50</v>
      </c>
      <c r="F467" s="27">
        <v>-2</v>
      </c>
      <c r="G467" s="27">
        <f t="shared" si="157"/>
        <v>48</v>
      </c>
      <c r="H467" s="27">
        <v>73.5</v>
      </c>
      <c r="I467" s="27">
        <f t="shared" si="155"/>
        <v>19.591836734693874</v>
      </c>
      <c r="J467" s="27">
        <v>80</v>
      </c>
      <c r="K467" s="27">
        <v>95</v>
      </c>
      <c r="L467" s="27">
        <f t="shared" si="156"/>
        <v>12.631578947368421</v>
      </c>
      <c r="M467" s="27">
        <v>0</v>
      </c>
      <c r="N467" s="27">
        <v>0</v>
      </c>
      <c r="O467" s="27">
        <v>0</v>
      </c>
      <c r="P467" s="27">
        <f t="shared" si="154"/>
        <v>0</v>
      </c>
      <c r="Q467" s="27">
        <v>120</v>
      </c>
      <c r="R467" s="27">
        <f t="shared" si="147"/>
        <v>0</v>
      </c>
      <c r="S467" s="27">
        <f t="shared" si="153"/>
        <v>12.631578947368421</v>
      </c>
      <c r="T467" s="27">
        <v>30</v>
      </c>
      <c r="U467" s="27">
        <v>0</v>
      </c>
      <c r="V467" s="27">
        <f t="shared" si="150"/>
        <v>30</v>
      </c>
      <c r="W467" s="27">
        <v>40.5</v>
      </c>
      <c r="X467" s="27">
        <f t="shared" si="148"/>
        <v>7.4074074074074066</v>
      </c>
      <c r="Y467" s="27">
        <f t="shared" si="151"/>
        <v>39.6308230894697</v>
      </c>
      <c r="Z467" s="5">
        <f t="shared" si="149"/>
        <v>67</v>
      </c>
      <c r="AA467" s="5">
        <v>75</v>
      </c>
      <c r="AB467" s="9">
        <f t="shared" si="152"/>
        <v>0.89333333333333331</v>
      </c>
      <c r="AC467" s="6"/>
    </row>
    <row r="468" spans="1:29">
      <c r="A468" s="8" t="s">
        <v>963</v>
      </c>
      <c r="B468" s="8" t="s">
        <v>964</v>
      </c>
      <c r="C468" s="5" t="s">
        <v>297</v>
      </c>
      <c r="D468" s="5" t="s">
        <v>885</v>
      </c>
      <c r="E468" s="27">
        <v>50</v>
      </c>
      <c r="F468" s="27">
        <v>7.5625</v>
      </c>
      <c r="G468" s="27">
        <f t="shared" si="157"/>
        <v>57.5625</v>
      </c>
      <c r="H468" s="27">
        <v>73.5</v>
      </c>
      <c r="I468" s="27">
        <f t="shared" si="155"/>
        <v>23.494897959183675</v>
      </c>
      <c r="J468" s="27">
        <v>80</v>
      </c>
      <c r="K468" s="27">
        <v>95</v>
      </c>
      <c r="L468" s="27">
        <f t="shared" si="156"/>
        <v>12.631578947368421</v>
      </c>
      <c r="M468" s="27">
        <v>0</v>
      </c>
      <c r="N468" s="27">
        <v>0</v>
      </c>
      <c r="O468" s="27">
        <v>0</v>
      </c>
      <c r="P468" s="27">
        <f t="shared" si="154"/>
        <v>0</v>
      </c>
      <c r="Q468" s="27">
        <v>120</v>
      </c>
      <c r="R468" s="27">
        <f t="shared" si="147"/>
        <v>0</v>
      </c>
      <c r="S468" s="27">
        <f t="shared" si="153"/>
        <v>12.631578947368421</v>
      </c>
      <c r="T468" s="27">
        <v>30</v>
      </c>
      <c r="U468" s="27">
        <v>0</v>
      </c>
      <c r="V468" s="27">
        <f t="shared" si="150"/>
        <v>30</v>
      </c>
      <c r="W468" s="27">
        <v>40.5</v>
      </c>
      <c r="X468" s="27">
        <f t="shared" si="148"/>
        <v>7.4074074074074066</v>
      </c>
      <c r="Y468" s="27">
        <f t="shared" si="151"/>
        <v>43.533884313959504</v>
      </c>
      <c r="Z468" s="5">
        <f t="shared" si="149"/>
        <v>19</v>
      </c>
      <c r="AA468" s="5">
        <v>75</v>
      </c>
      <c r="AB468" s="9">
        <f t="shared" si="152"/>
        <v>0.25333333333333335</v>
      </c>
      <c r="AC468" s="6"/>
    </row>
    <row r="469" spans="1:29">
      <c r="A469" s="8" t="s">
        <v>965</v>
      </c>
      <c r="B469" s="8" t="s">
        <v>966</v>
      </c>
      <c r="C469" s="5" t="s">
        <v>297</v>
      </c>
      <c r="D469" s="5" t="s">
        <v>885</v>
      </c>
      <c r="E469" s="27">
        <v>50</v>
      </c>
      <c r="F469" s="27">
        <v>9.625</v>
      </c>
      <c r="G469" s="27">
        <f t="shared" si="157"/>
        <v>59.625</v>
      </c>
      <c r="H469" s="27">
        <v>73.5</v>
      </c>
      <c r="I469" s="27">
        <f t="shared" si="155"/>
        <v>24.336734693877549</v>
      </c>
      <c r="J469" s="27">
        <v>80</v>
      </c>
      <c r="K469" s="27">
        <v>95</v>
      </c>
      <c r="L469" s="27">
        <f t="shared" si="156"/>
        <v>12.631578947368421</v>
      </c>
      <c r="M469" s="27">
        <v>0</v>
      </c>
      <c r="N469" s="27">
        <v>0</v>
      </c>
      <c r="O469" s="27">
        <v>0</v>
      </c>
      <c r="P469" s="27">
        <f t="shared" si="154"/>
        <v>0</v>
      </c>
      <c r="Q469" s="27">
        <v>120</v>
      </c>
      <c r="R469" s="27">
        <f t="shared" si="147"/>
        <v>0</v>
      </c>
      <c r="S469" s="27">
        <f t="shared" si="153"/>
        <v>12.631578947368421</v>
      </c>
      <c r="T469" s="27">
        <v>30</v>
      </c>
      <c r="U469" s="27">
        <v>2</v>
      </c>
      <c r="V469" s="27">
        <f t="shared" si="150"/>
        <v>32</v>
      </c>
      <c r="W469" s="27">
        <v>40.5</v>
      </c>
      <c r="X469" s="27">
        <f t="shared" si="148"/>
        <v>7.9012345679012341</v>
      </c>
      <c r="Y469" s="27">
        <f t="shared" si="151"/>
        <v>44.869548209147204</v>
      </c>
      <c r="Z469" s="5">
        <f t="shared" si="149"/>
        <v>15</v>
      </c>
      <c r="AA469" s="5">
        <v>75</v>
      </c>
      <c r="AB469" s="9">
        <f t="shared" si="152"/>
        <v>0.2</v>
      </c>
      <c r="AC469" s="6"/>
    </row>
    <row r="470" spans="1:29">
      <c r="A470" s="8" t="s">
        <v>967</v>
      </c>
      <c r="B470" s="8" t="s">
        <v>968</v>
      </c>
      <c r="C470" s="5" t="s">
        <v>297</v>
      </c>
      <c r="D470" s="5" t="s">
        <v>885</v>
      </c>
      <c r="E470" s="27">
        <v>50</v>
      </c>
      <c r="F470" s="27">
        <v>14</v>
      </c>
      <c r="G470" s="27">
        <f t="shared" si="157"/>
        <v>64</v>
      </c>
      <c r="H470" s="27">
        <v>73.5</v>
      </c>
      <c r="I470" s="27">
        <f t="shared" si="155"/>
        <v>26.122448979591837</v>
      </c>
      <c r="J470" s="27">
        <v>80</v>
      </c>
      <c r="K470" s="27">
        <v>95</v>
      </c>
      <c r="L470" s="27">
        <f t="shared" si="156"/>
        <v>12.631578947368421</v>
      </c>
      <c r="M470" s="27">
        <v>0</v>
      </c>
      <c r="N470" s="27">
        <v>0</v>
      </c>
      <c r="O470" s="27">
        <v>0</v>
      </c>
      <c r="P470" s="27">
        <f t="shared" si="154"/>
        <v>0</v>
      </c>
      <c r="Q470" s="27">
        <v>120</v>
      </c>
      <c r="R470" s="27">
        <f t="shared" si="147"/>
        <v>0</v>
      </c>
      <c r="S470" s="27">
        <f t="shared" si="153"/>
        <v>12.631578947368421</v>
      </c>
      <c r="T470" s="27">
        <v>30</v>
      </c>
      <c r="U470" s="27">
        <v>0.5</v>
      </c>
      <c r="V470" s="27">
        <f t="shared" si="150"/>
        <v>30.5</v>
      </c>
      <c r="W470" s="27">
        <v>40.5</v>
      </c>
      <c r="X470" s="27">
        <f t="shared" si="148"/>
        <v>7.5308641975308639</v>
      </c>
      <c r="Y470" s="27">
        <f t="shared" si="151"/>
        <v>46.284892124491122</v>
      </c>
      <c r="Z470" s="5">
        <f t="shared" si="149"/>
        <v>12</v>
      </c>
      <c r="AA470" s="5">
        <v>75</v>
      </c>
      <c r="AB470" s="9">
        <f t="shared" si="152"/>
        <v>0.16</v>
      </c>
      <c r="AC470" s="6"/>
    </row>
    <row r="471" spans="1:29">
      <c r="A471" s="8" t="s">
        <v>969</v>
      </c>
      <c r="B471" s="8" t="s">
        <v>970</v>
      </c>
      <c r="C471" s="5" t="s">
        <v>297</v>
      </c>
      <c r="D471" s="5" t="s">
        <v>885</v>
      </c>
      <c r="E471" s="27">
        <v>50</v>
      </c>
      <c r="F471" s="27">
        <v>2</v>
      </c>
      <c r="G471" s="27">
        <f t="shared" si="157"/>
        <v>52</v>
      </c>
      <c r="H471" s="27">
        <v>73.5</v>
      </c>
      <c r="I471" s="27">
        <f t="shared" si="155"/>
        <v>21.224489795918366</v>
      </c>
      <c r="J471" s="27">
        <v>80</v>
      </c>
      <c r="K471" s="27">
        <v>95</v>
      </c>
      <c r="L471" s="27">
        <f t="shared" si="156"/>
        <v>12.631578947368421</v>
      </c>
      <c r="M471" s="27">
        <v>0</v>
      </c>
      <c r="N471" s="27">
        <v>0</v>
      </c>
      <c r="O471" s="27">
        <v>0</v>
      </c>
      <c r="P471" s="27">
        <f t="shared" si="154"/>
        <v>0</v>
      </c>
      <c r="Q471" s="27">
        <v>120</v>
      </c>
      <c r="R471" s="27">
        <f t="shared" si="147"/>
        <v>0</v>
      </c>
      <c r="S471" s="27">
        <f t="shared" si="153"/>
        <v>12.631578947368421</v>
      </c>
      <c r="T471" s="27">
        <v>30</v>
      </c>
      <c r="U471" s="27">
        <v>2</v>
      </c>
      <c r="V471" s="27">
        <f t="shared" si="150"/>
        <v>32</v>
      </c>
      <c r="W471" s="27">
        <v>40.5</v>
      </c>
      <c r="X471" s="27">
        <f t="shared" si="148"/>
        <v>7.9012345679012341</v>
      </c>
      <c r="Y471" s="27">
        <f t="shared" si="151"/>
        <v>41.757303311188018</v>
      </c>
      <c r="Z471" s="5">
        <f t="shared" si="149"/>
        <v>32</v>
      </c>
      <c r="AA471" s="5">
        <v>75</v>
      </c>
      <c r="AB471" s="9">
        <f t="shared" si="152"/>
        <v>0.42666666666666669</v>
      </c>
      <c r="AC471" s="6"/>
    </row>
    <row r="472" spans="1:29">
      <c r="A472" s="8" t="s">
        <v>971</v>
      </c>
      <c r="B472" s="8" t="s">
        <v>972</v>
      </c>
      <c r="C472" s="5" t="s">
        <v>297</v>
      </c>
      <c r="D472" s="5" t="s">
        <v>885</v>
      </c>
      <c r="E472" s="27">
        <v>50</v>
      </c>
      <c r="F472" s="27">
        <v>0</v>
      </c>
      <c r="G472" s="27">
        <f t="shared" si="157"/>
        <v>50</v>
      </c>
      <c r="H472" s="27">
        <v>73.5</v>
      </c>
      <c r="I472" s="27">
        <f t="shared" si="155"/>
        <v>20.408163265306122</v>
      </c>
      <c r="J472" s="27">
        <v>85</v>
      </c>
      <c r="K472" s="27">
        <v>95</v>
      </c>
      <c r="L472" s="27">
        <f t="shared" si="156"/>
        <v>13.421052631578947</v>
      </c>
      <c r="M472" s="27">
        <v>0</v>
      </c>
      <c r="N472" s="27">
        <v>0</v>
      </c>
      <c r="O472" s="27">
        <v>0</v>
      </c>
      <c r="P472" s="27">
        <f t="shared" si="154"/>
        <v>0</v>
      </c>
      <c r="Q472" s="27">
        <v>120</v>
      </c>
      <c r="R472" s="27">
        <f t="shared" si="147"/>
        <v>0</v>
      </c>
      <c r="S472" s="27">
        <f t="shared" si="153"/>
        <v>13.421052631578947</v>
      </c>
      <c r="T472" s="27">
        <v>30</v>
      </c>
      <c r="U472" s="27">
        <v>0</v>
      </c>
      <c r="V472" s="27">
        <f t="shared" si="150"/>
        <v>30</v>
      </c>
      <c r="W472" s="27">
        <v>40.5</v>
      </c>
      <c r="X472" s="27">
        <f t="shared" si="148"/>
        <v>7.4074074074074066</v>
      </c>
      <c r="Y472" s="27">
        <f t="shared" si="151"/>
        <v>41.236623304292472</v>
      </c>
      <c r="Z472" s="5">
        <f t="shared" si="149"/>
        <v>40</v>
      </c>
      <c r="AA472" s="5">
        <v>75</v>
      </c>
      <c r="AB472" s="9">
        <f t="shared" si="152"/>
        <v>0.53333333333333333</v>
      </c>
      <c r="AC472" s="6"/>
    </row>
    <row r="473" spans="1:29">
      <c r="A473" s="8" t="s">
        <v>973</v>
      </c>
      <c r="B473" s="8" t="s">
        <v>974</v>
      </c>
      <c r="C473" s="5" t="s">
        <v>297</v>
      </c>
      <c r="D473" s="5" t="s">
        <v>885</v>
      </c>
      <c r="E473" s="27">
        <v>50</v>
      </c>
      <c r="F473" s="27">
        <v>0</v>
      </c>
      <c r="G473" s="27">
        <f t="shared" si="157"/>
        <v>50</v>
      </c>
      <c r="H473" s="27">
        <v>73.5</v>
      </c>
      <c r="I473" s="27">
        <f t="shared" si="155"/>
        <v>20.408163265306122</v>
      </c>
      <c r="J473" s="27">
        <v>80</v>
      </c>
      <c r="K473" s="27">
        <v>95</v>
      </c>
      <c r="L473" s="27">
        <f t="shared" si="156"/>
        <v>12.631578947368421</v>
      </c>
      <c r="M473" s="27">
        <v>0</v>
      </c>
      <c r="N473" s="27">
        <v>0</v>
      </c>
      <c r="O473" s="27">
        <v>0</v>
      </c>
      <c r="P473" s="27">
        <f t="shared" si="154"/>
        <v>0</v>
      </c>
      <c r="Q473" s="27">
        <v>120</v>
      </c>
      <c r="R473" s="27">
        <f t="shared" si="147"/>
        <v>0</v>
      </c>
      <c r="S473" s="27">
        <f t="shared" si="153"/>
        <v>12.631578947368421</v>
      </c>
      <c r="T473" s="27">
        <v>30</v>
      </c>
      <c r="U473" s="27">
        <v>0</v>
      </c>
      <c r="V473" s="27">
        <f t="shared" si="150"/>
        <v>30</v>
      </c>
      <c r="W473" s="27">
        <v>40.5</v>
      </c>
      <c r="X473" s="27">
        <f t="shared" si="148"/>
        <v>7.4074074074074066</v>
      </c>
      <c r="Y473" s="27">
        <f t="shared" si="151"/>
        <v>40.447149620081944</v>
      </c>
      <c r="Z473" s="5">
        <f t="shared" si="149"/>
        <v>54</v>
      </c>
      <c r="AA473" s="5">
        <v>75</v>
      </c>
      <c r="AB473" s="9">
        <f t="shared" si="152"/>
        <v>0.72</v>
      </c>
      <c r="AC473" s="6"/>
    </row>
    <row r="474" spans="1:29">
      <c r="A474" s="8" t="s">
        <v>975</v>
      </c>
      <c r="B474" s="8" t="s">
        <v>976</v>
      </c>
      <c r="C474" s="5" t="s">
        <v>297</v>
      </c>
      <c r="D474" s="5" t="s">
        <v>885</v>
      </c>
      <c r="E474" s="27">
        <v>50</v>
      </c>
      <c r="F474" s="27">
        <v>0</v>
      </c>
      <c r="G474" s="27">
        <f t="shared" si="157"/>
        <v>50</v>
      </c>
      <c r="H474" s="27">
        <v>73.5</v>
      </c>
      <c r="I474" s="27">
        <f t="shared" si="155"/>
        <v>20.408163265306122</v>
      </c>
      <c r="J474" s="27">
        <v>95</v>
      </c>
      <c r="K474" s="27">
        <v>95</v>
      </c>
      <c r="L474" s="27">
        <f t="shared" si="156"/>
        <v>15</v>
      </c>
      <c r="M474" s="27">
        <v>0</v>
      </c>
      <c r="N474" s="27">
        <v>0</v>
      </c>
      <c r="O474" s="27">
        <v>0</v>
      </c>
      <c r="P474" s="27">
        <f t="shared" si="154"/>
        <v>0</v>
      </c>
      <c r="Q474" s="27">
        <v>120</v>
      </c>
      <c r="R474" s="27">
        <f t="shared" si="147"/>
        <v>0</v>
      </c>
      <c r="S474" s="27">
        <f t="shared" si="153"/>
        <v>15</v>
      </c>
      <c r="T474" s="27">
        <v>30</v>
      </c>
      <c r="U474" s="27">
        <v>0</v>
      </c>
      <c r="V474" s="27">
        <f t="shared" si="150"/>
        <v>30</v>
      </c>
      <c r="W474" s="27">
        <v>40.5</v>
      </c>
      <c r="X474" s="27">
        <f t="shared" si="148"/>
        <v>7.4074074074074066</v>
      </c>
      <c r="Y474" s="27">
        <f t="shared" si="151"/>
        <v>42.815570672713527</v>
      </c>
      <c r="Z474" s="5">
        <f t="shared" si="149"/>
        <v>23</v>
      </c>
      <c r="AA474" s="5">
        <v>75</v>
      </c>
      <c r="AB474" s="9">
        <f t="shared" si="152"/>
        <v>0.30666666666666664</v>
      </c>
      <c r="AC474" s="6"/>
    </row>
    <row r="475" spans="1:29">
      <c r="A475" s="8" t="s">
        <v>977</v>
      </c>
      <c r="B475" s="8" t="s">
        <v>978</v>
      </c>
      <c r="C475" s="5" t="s">
        <v>297</v>
      </c>
      <c r="D475" s="5" t="s">
        <v>885</v>
      </c>
      <c r="E475" s="27">
        <v>50</v>
      </c>
      <c r="F475" s="27">
        <v>0</v>
      </c>
      <c r="G475" s="27">
        <f t="shared" si="157"/>
        <v>50</v>
      </c>
      <c r="H475" s="27">
        <v>73.5</v>
      </c>
      <c r="I475" s="27">
        <f t="shared" si="155"/>
        <v>20.408163265306122</v>
      </c>
      <c r="J475" s="27">
        <v>85</v>
      </c>
      <c r="K475" s="27">
        <v>95</v>
      </c>
      <c r="L475" s="27">
        <f t="shared" si="156"/>
        <v>13.421052631578947</v>
      </c>
      <c r="M475" s="27">
        <v>0</v>
      </c>
      <c r="N475" s="27">
        <v>0</v>
      </c>
      <c r="O475" s="27">
        <v>0</v>
      </c>
      <c r="P475" s="27">
        <f t="shared" si="154"/>
        <v>0</v>
      </c>
      <c r="Q475" s="27">
        <v>120</v>
      </c>
      <c r="R475" s="27">
        <f t="shared" si="147"/>
        <v>0</v>
      </c>
      <c r="S475" s="27">
        <f t="shared" si="153"/>
        <v>13.421052631578947</v>
      </c>
      <c r="T475" s="27">
        <v>30</v>
      </c>
      <c r="U475" s="27">
        <v>0</v>
      </c>
      <c r="V475" s="27">
        <f t="shared" si="150"/>
        <v>30</v>
      </c>
      <c r="W475" s="27">
        <v>40.5</v>
      </c>
      <c r="X475" s="27">
        <f t="shared" si="148"/>
        <v>7.4074074074074066</v>
      </c>
      <c r="Y475" s="27">
        <f t="shared" si="151"/>
        <v>41.236623304292472</v>
      </c>
      <c r="Z475" s="5">
        <f t="shared" si="149"/>
        <v>40</v>
      </c>
      <c r="AA475" s="5">
        <v>75</v>
      </c>
      <c r="AB475" s="9">
        <f t="shared" si="152"/>
        <v>0.53333333333333333</v>
      </c>
      <c r="AC475" s="6"/>
    </row>
    <row r="476" spans="1:29">
      <c r="A476" s="8" t="s">
        <v>979</v>
      </c>
      <c r="B476" s="8" t="s">
        <v>980</v>
      </c>
      <c r="C476" s="5" t="s">
        <v>297</v>
      </c>
      <c r="D476" s="5" t="s">
        <v>885</v>
      </c>
      <c r="E476" s="27">
        <v>50</v>
      </c>
      <c r="F476" s="27">
        <v>0</v>
      </c>
      <c r="G476" s="27">
        <f t="shared" si="157"/>
        <v>50</v>
      </c>
      <c r="H476" s="27">
        <v>73.5</v>
      </c>
      <c r="I476" s="27">
        <f t="shared" si="155"/>
        <v>20.408163265306122</v>
      </c>
      <c r="J476" s="27">
        <v>80</v>
      </c>
      <c r="K476" s="27">
        <v>95</v>
      </c>
      <c r="L476" s="27">
        <f t="shared" si="156"/>
        <v>12.631578947368421</v>
      </c>
      <c r="M476" s="27">
        <v>0</v>
      </c>
      <c r="N476" s="27">
        <v>0</v>
      </c>
      <c r="O476" s="27">
        <v>0</v>
      </c>
      <c r="P476" s="27">
        <f t="shared" si="154"/>
        <v>0</v>
      </c>
      <c r="Q476" s="27">
        <v>120</v>
      </c>
      <c r="R476" s="27">
        <f t="shared" si="147"/>
        <v>0</v>
      </c>
      <c r="S476" s="27">
        <f t="shared" si="153"/>
        <v>12.631578947368421</v>
      </c>
      <c r="T476" s="27">
        <v>30</v>
      </c>
      <c r="U476" s="27">
        <v>0</v>
      </c>
      <c r="V476" s="27">
        <f t="shared" si="150"/>
        <v>30</v>
      </c>
      <c r="W476" s="27">
        <v>40.5</v>
      </c>
      <c r="X476" s="27">
        <f t="shared" si="148"/>
        <v>7.4074074074074066</v>
      </c>
      <c r="Y476" s="27">
        <f t="shared" si="151"/>
        <v>40.447149620081944</v>
      </c>
      <c r="Z476" s="5">
        <f t="shared" si="149"/>
        <v>54</v>
      </c>
      <c r="AA476" s="5">
        <v>75</v>
      </c>
      <c r="AB476" s="9">
        <f t="shared" si="152"/>
        <v>0.72</v>
      </c>
      <c r="AC476" s="6"/>
    </row>
    <row r="477" spans="1:29">
      <c r="A477" s="8" t="s">
        <v>981</v>
      </c>
      <c r="B477" s="8" t="s">
        <v>982</v>
      </c>
      <c r="C477" s="5" t="s">
        <v>297</v>
      </c>
      <c r="D477" s="5" t="s">
        <v>885</v>
      </c>
      <c r="E477" s="27">
        <v>50</v>
      </c>
      <c r="F477" s="27">
        <v>0.75</v>
      </c>
      <c r="G477" s="27">
        <f t="shared" si="157"/>
        <v>50.75</v>
      </c>
      <c r="H477" s="27">
        <v>73.5</v>
      </c>
      <c r="I477" s="27">
        <f t="shared" si="155"/>
        <v>20.714285714285715</v>
      </c>
      <c r="J477" s="27">
        <v>85</v>
      </c>
      <c r="K477" s="27">
        <v>95</v>
      </c>
      <c r="L477" s="27">
        <f t="shared" si="156"/>
        <v>13.421052631578947</v>
      </c>
      <c r="M477" s="27">
        <v>0</v>
      </c>
      <c r="N477" s="27">
        <v>0</v>
      </c>
      <c r="O477" s="27">
        <v>0</v>
      </c>
      <c r="P477" s="27">
        <f t="shared" si="154"/>
        <v>0</v>
      </c>
      <c r="Q477" s="27">
        <v>120</v>
      </c>
      <c r="R477" s="27">
        <f t="shared" si="147"/>
        <v>0</v>
      </c>
      <c r="S477" s="27">
        <f t="shared" si="153"/>
        <v>13.421052631578947</v>
      </c>
      <c r="T477" s="27">
        <v>30</v>
      </c>
      <c r="U477" s="27">
        <v>3.5</v>
      </c>
      <c r="V477" s="27">
        <f t="shared" si="150"/>
        <v>33.5</v>
      </c>
      <c r="W477" s="27">
        <v>40.5</v>
      </c>
      <c r="X477" s="27">
        <f t="shared" si="148"/>
        <v>8.2716049382716044</v>
      </c>
      <c r="Y477" s="27">
        <f t="shared" si="151"/>
        <v>42.406943284136261</v>
      </c>
      <c r="Z477" s="5">
        <f t="shared" si="149"/>
        <v>27</v>
      </c>
      <c r="AA477" s="5">
        <v>75</v>
      </c>
      <c r="AB477" s="9">
        <f t="shared" si="152"/>
        <v>0.36</v>
      </c>
      <c r="AC477" s="6"/>
    </row>
    <row r="478" spans="1:29">
      <c r="A478" s="8" t="s">
        <v>983</v>
      </c>
      <c r="B478" s="8" t="s">
        <v>984</v>
      </c>
      <c r="C478" s="5" t="s">
        <v>297</v>
      </c>
      <c r="D478" s="5" t="s">
        <v>885</v>
      </c>
      <c r="E478" s="27">
        <v>50</v>
      </c>
      <c r="F478" s="27">
        <v>0.875</v>
      </c>
      <c r="G478" s="27">
        <f t="shared" si="157"/>
        <v>50.875</v>
      </c>
      <c r="H478" s="27">
        <v>73.5</v>
      </c>
      <c r="I478" s="27">
        <f t="shared" si="155"/>
        <v>20.76530612244898</v>
      </c>
      <c r="J478" s="27">
        <v>80</v>
      </c>
      <c r="K478" s="27">
        <v>95</v>
      </c>
      <c r="L478" s="27">
        <f t="shared" si="156"/>
        <v>12.631578947368421</v>
      </c>
      <c r="M478" s="27">
        <v>0</v>
      </c>
      <c r="N478" s="27">
        <v>0</v>
      </c>
      <c r="O478" s="27">
        <v>0</v>
      </c>
      <c r="P478" s="27">
        <f t="shared" si="154"/>
        <v>0</v>
      </c>
      <c r="Q478" s="27">
        <v>120</v>
      </c>
      <c r="R478" s="27">
        <f t="shared" si="147"/>
        <v>0</v>
      </c>
      <c r="S478" s="27">
        <f t="shared" si="153"/>
        <v>12.631578947368421</v>
      </c>
      <c r="T478" s="27">
        <v>30</v>
      </c>
      <c r="U478" s="27">
        <v>0</v>
      </c>
      <c r="V478" s="27">
        <f t="shared" si="150"/>
        <v>30</v>
      </c>
      <c r="W478" s="27">
        <v>40.5</v>
      </c>
      <c r="X478" s="27">
        <f t="shared" si="148"/>
        <v>7.4074074074074066</v>
      </c>
      <c r="Y478" s="27">
        <f t="shared" si="151"/>
        <v>40.804292477224806</v>
      </c>
      <c r="Z478" s="5">
        <f t="shared" si="149"/>
        <v>43</v>
      </c>
      <c r="AA478" s="5">
        <v>75</v>
      </c>
      <c r="AB478" s="9">
        <f t="shared" si="152"/>
        <v>0.57333333333333336</v>
      </c>
      <c r="AC478" s="6"/>
    </row>
    <row r="479" spans="1:29">
      <c r="A479" s="8" t="s">
        <v>985</v>
      </c>
      <c r="B479" s="8" t="s">
        <v>986</v>
      </c>
      <c r="C479" s="5" t="s">
        <v>297</v>
      </c>
      <c r="D479" s="5" t="s">
        <v>885</v>
      </c>
      <c r="E479" s="27">
        <v>50</v>
      </c>
      <c r="F479" s="27">
        <v>1.125</v>
      </c>
      <c r="G479" s="27">
        <f t="shared" si="157"/>
        <v>51.125</v>
      </c>
      <c r="H479" s="27">
        <v>73.5</v>
      </c>
      <c r="I479" s="27">
        <f t="shared" si="155"/>
        <v>20.867346938775512</v>
      </c>
      <c r="J479" s="27">
        <v>80</v>
      </c>
      <c r="K479" s="27">
        <v>95</v>
      </c>
      <c r="L479" s="27">
        <f t="shared" si="156"/>
        <v>12.631578947368421</v>
      </c>
      <c r="M479" s="27">
        <v>0</v>
      </c>
      <c r="N479" s="27">
        <v>20</v>
      </c>
      <c r="O479" s="27">
        <v>0</v>
      </c>
      <c r="P479" s="27">
        <f t="shared" si="154"/>
        <v>20</v>
      </c>
      <c r="Q479" s="27">
        <v>120</v>
      </c>
      <c r="R479" s="27">
        <f t="shared" si="147"/>
        <v>7.5</v>
      </c>
      <c r="S479" s="27">
        <f t="shared" si="153"/>
        <v>20.131578947368421</v>
      </c>
      <c r="T479" s="27">
        <v>30</v>
      </c>
      <c r="U479" s="27">
        <v>0</v>
      </c>
      <c r="V479" s="27">
        <f t="shared" si="150"/>
        <v>30</v>
      </c>
      <c r="W479" s="27">
        <v>40.5</v>
      </c>
      <c r="X479" s="27">
        <f t="shared" si="148"/>
        <v>7.4074074074074066</v>
      </c>
      <c r="Y479" s="27">
        <f t="shared" si="151"/>
        <v>48.406333293551342</v>
      </c>
      <c r="Z479" s="5">
        <f t="shared" si="149"/>
        <v>10</v>
      </c>
      <c r="AA479" s="5">
        <v>75</v>
      </c>
      <c r="AB479" s="9">
        <f t="shared" si="152"/>
        <v>0.13333333333333333</v>
      </c>
      <c r="AC479" s="6"/>
    </row>
    <row r="480" spans="1:29">
      <c r="A480" s="8" t="s">
        <v>987</v>
      </c>
      <c r="B480" s="8" t="s">
        <v>988</v>
      </c>
      <c r="C480" s="5" t="s">
        <v>297</v>
      </c>
      <c r="D480" s="5" t="s">
        <v>885</v>
      </c>
      <c r="E480" s="27">
        <v>50</v>
      </c>
      <c r="F480" s="27">
        <v>-1</v>
      </c>
      <c r="G480" s="27">
        <f t="shared" si="157"/>
        <v>49</v>
      </c>
      <c r="H480" s="27">
        <v>73.5</v>
      </c>
      <c r="I480" s="27">
        <f t="shared" si="155"/>
        <v>20</v>
      </c>
      <c r="J480" s="27">
        <v>80</v>
      </c>
      <c r="K480" s="27">
        <v>95</v>
      </c>
      <c r="L480" s="27">
        <f t="shared" si="156"/>
        <v>12.631578947368421</v>
      </c>
      <c r="M480" s="27">
        <v>0</v>
      </c>
      <c r="N480" s="27">
        <v>0</v>
      </c>
      <c r="O480" s="27">
        <v>0</v>
      </c>
      <c r="P480" s="27">
        <f t="shared" si="154"/>
        <v>0</v>
      </c>
      <c r="Q480" s="27">
        <v>120</v>
      </c>
      <c r="R480" s="27">
        <f t="shared" si="147"/>
        <v>0</v>
      </c>
      <c r="S480" s="27">
        <f t="shared" si="153"/>
        <v>12.631578947368421</v>
      </c>
      <c r="T480" s="27">
        <v>30</v>
      </c>
      <c r="U480" s="27">
        <v>0</v>
      </c>
      <c r="V480" s="27">
        <f t="shared" si="150"/>
        <v>30</v>
      </c>
      <c r="W480" s="27">
        <v>40.5</v>
      </c>
      <c r="X480" s="27">
        <f t="shared" si="148"/>
        <v>7.4074074074074066</v>
      </c>
      <c r="Y480" s="27">
        <f t="shared" si="151"/>
        <v>40.03898635477583</v>
      </c>
      <c r="Z480" s="5">
        <f t="shared" si="149"/>
        <v>65</v>
      </c>
      <c r="AA480" s="5">
        <v>75</v>
      </c>
      <c r="AB480" s="9">
        <f t="shared" si="152"/>
        <v>0.8666666666666667</v>
      </c>
      <c r="AC480" s="6"/>
    </row>
    <row r="481" spans="1:29">
      <c r="A481" s="8" t="s">
        <v>989</v>
      </c>
      <c r="B481" s="8" t="s">
        <v>990</v>
      </c>
      <c r="C481" s="5" t="s">
        <v>297</v>
      </c>
      <c r="D481" s="5" t="s">
        <v>885</v>
      </c>
      <c r="E481" s="27">
        <v>50</v>
      </c>
      <c r="F481" s="27">
        <v>2.375</v>
      </c>
      <c r="G481" s="27">
        <f t="shared" si="157"/>
        <v>52.375</v>
      </c>
      <c r="H481" s="27">
        <v>73.5</v>
      </c>
      <c r="I481" s="27">
        <f t="shared" si="155"/>
        <v>21.377551020408163</v>
      </c>
      <c r="J481" s="27">
        <v>90</v>
      </c>
      <c r="K481" s="27">
        <v>95</v>
      </c>
      <c r="L481" s="27">
        <f t="shared" si="156"/>
        <v>14.210526315789473</v>
      </c>
      <c r="M481" s="27">
        <v>0</v>
      </c>
      <c r="N481" s="27">
        <v>0</v>
      </c>
      <c r="O481" s="27">
        <v>0</v>
      </c>
      <c r="P481" s="27">
        <f t="shared" si="154"/>
        <v>0</v>
      </c>
      <c r="Q481" s="27">
        <v>120</v>
      </c>
      <c r="R481" s="27">
        <f t="shared" si="147"/>
        <v>0</v>
      </c>
      <c r="S481" s="27">
        <f t="shared" si="153"/>
        <v>14.210526315789473</v>
      </c>
      <c r="T481" s="27">
        <v>30</v>
      </c>
      <c r="U481" s="27">
        <v>0</v>
      </c>
      <c r="V481" s="27">
        <f t="shared" si="150"/>
        <v>30</v>
      </c>
      <c r="W481" s="27">
        <v>40.5</v>
      </c>
      <c r="X481" s="27">
        <f t="shared" si="148"/>
        <v>7.4074074074074066</v>
      </c>
      <c r="Y481" s="27">
        <f t="shared" si="151"/>
        <v>42.99548474360504</v>
      </c>
      <c r="Z481" s="5">
        <f t="shared" si="149"/>
        <v>22</v>
      </c>
      <c r="AA481" s="5">
        <v>75</v>
      </c>
      <c r="AB481" s="9">
        <f t="shared" si="152"/>
        <v>0.29333333333333333</v>
      </c>
      <c r="AC481" s="6"/>
    </row>
    <row r="482" spans="1:29">
      <c r="A482" s="8" t="s">
        <v>991</v>
      </c>
      <c r="B482" s="8" t="s">
        <v>992</v>
      </c>
      <c r="C482" s="5" t="s">
        <v>297</v>
      </c>
      <c r="D482" s="5" t="s">
        <v>885</v>
      </c>
      <c r="E482" s="27">
        <v>50</v>
      </c>
      <c r="F482" s="27">
        <v>3</v>
      </c>
      <c r="G482" s="27">
        <f t="shared" si="157"/>
        <v>53</v>
      </c>
      <c r="H482" s="27">
        <v>73.5</v>
      </c>
      <c r="I482" s="27">
        <f t="shared" si="155"/>
        <v>21.632653061224492</v>
      </c>
      <c r="J482" s="27">
        <v>85</v>
      </c>
      <c r="K482" s="27">
        <v>95</v>
      </c>
      <c r="L482" s="27">
        <f t="shared" si="156"/>
        <v>13.421052631578947</v>
      </c>
      <c r="M482" s="27">
        <v>0</v>
      </c>
      <c r="N482" s="27">
        <v>0</v>
      </c>
      <c r="O482" s="27">
        <v>0</v>
      </c>
      <c r="P482" s="27">
        <f t="shared" si="154"/>
        <v>0</v>
      </c>
      <c r="Q482" s="27">
        <v>120</v>
      </c>
      <c r="R482" s="27">
        <f t="shared" si="147"/>
        <v>0</v>
      </c>
      <c r="S482" s="27">
        <f t="shared" si="153"/>
        <v>13.421052631578947</v>
      </c>
      <c r="T482" s="27">
        <v>30</v>
      </c>
      <c r="U482" s="27">
        <v>0.5</v>
      </c>
      <c r="V482" s="27">
        <f t="shared" si="150"/>
        <v>30.5</v>
      </c>
      <c r="W482" s="27">
        <v>40.5</v>
      </c>
      <c r="X482" s="27">
        <f t="shared" si="148"/>
        <v>7.5308641975308639</v>
      </c>
      <c r="Y482" s="27">
        <f t="shared" si="151"/>
        <v>42.584569890334308</v>
      </c>
      <c r="Z482" s="5">
        <f t="shared" si="149"/>
        <v>26</v>
      </c>
      <c r="AA482" s="5">
        <v>75</v>
      </c>
      <c r="AB482" s="9">
        <f t="shared" si="152"/>
        <v>0.34666666666666668</v>
      </c>
      <c r="AC482" s="6"/>
    </row>
    <row r="483" spans="1:29">
      <c r="A483" s="8" t="s">
        <v>993</v>
      </c>
      <c r="B483" s="8" t="s">
        <v>994</v>
      </c>
      <c r="C483" s="5" t="s">
        <v>297</v>
      </c>
      <c r="D483" s="5" t="s">
        <v>885</v>
      </c>
      <c r="E483" s="27">
        <v>50</v>
      </c>
      <c r="F483" s="27">
        <v>-1</v>
      </c>
      <c r="G483" s="27">
        <f t="shared" si="157"/>
        <v>49</v>
      </c>
      <c r="H483" s="27">
        <v>73.5</v>
      </c>
      <c r="I483" s="27">
        <f t="shared" si="155"/>
        <v>20</v>
      </c>
      <c r="J483" s="27">
        <v>80</v>
      </c>
      <c r="K483" s="27">
        <v>95</v>
      </c>
      <c r="L483" s="27">
        <f t="shared" si="156"/>
        <v>12.631578947368421</v>
      </c>
      <c r="M483" s="27">
        <v>0</v>
      </c>
      <c r="N483" s="27">
        <v>0</v>
      </c>
      <c r="O483" s="27">
        <v>0</v>
      </c>
      <c r="P483" s="27">
        <f t="shared" si="154"/>
        <v>0</v>
      </c>
      <c r="Q483" s="27">
        <v>120</v>
      </c>
      <c r="R483" s="27">
        <f t="shared" si="147"/>
        <v>0</v>
      </c>
      <c r="S483" s="27">
        <f t="shared" si="153"/>
        <v>12.631578947368421</v>
      </c>
      <c r="T483" s="27">
        <v>30</v>
      </c>
      <c r="U483" s="27">
        <v>0</v>
      </c>
      <c r="V483" s="27">
        <f t="shared" si="150"/>
        <v>30</v>
      </c>
      <c r="W483" s="27">
        <v>40.5</v>
      </c>
      <c r="X483" s="27">
        <f t="shared" si="148"/>
        <v>7.4074074074074066</v>
      </c>
      <c r="Y483" s="27">
        <f t="shared" si="151"/>
        <v>40.03898635477583</v>
      </c>
      <c r="Z483" s="5">
        <f t="shared" si="149"/>
        <v>65</v>
      </c>
      <c r="AA483" s="5">
        <v>75</v>
      </c>
      <c r="AB483" s="9">
        <f t="shared" si="152"/>
        <v>0.8666666666666667</v>
      </c>
      <c r="AC483" s="6"/>
    </row>
    <row r="484" spans="1:29">
      <c r="A484" s="8" t="s">
        <v>995</v>
      </c>
      <c r="B484" s="8" t="s">
        <v>996</v>
      </c>
      <c r="C484" s="5" t="s">
        <v>297</v>
      </c>
      <c r="D484" s="5" t="s">
        <v>885</v>
      </c>
      <c r="E484" s="27">
        <v>50</v>
      </c>
      <c r="F484" s="27">
        <v>0.75</v>
      </c>
      <c r="G484" s="27">
        <f t="shared" si="157"/>
        <v>50.75</v>
      </c>
      <c r="H484" s="27">
        <v>73.5</v>
      </c>
      <c r="I484" s="27">
        <f t="shared" si="155"/>
        <v>20.714285714285715</v>
      </c>
      <c r="J484" s="27">
        <v>85</v>
      </c>
      <c r="K484" s="27">
        <v>95</v>
      </c>
      <c r="L484" s="27">
        <f t="shared" si="156"/>
        <v>13.421052631578947</v>
      </c>
      <c r="M484" s="27">
        <v>0</v>
      </c>
      <c r="N484" s="27">
        <v>0</v>
      </c>
      <c r="O484" s="27">
        <v>0</v>
      </c>
      <c r="P484" s="27">
        <f t="shared" si="154"/>
        <v>0</v>
      </c>
      <c r="Q484" s="27">
        <v>120</v>
      </c>
      <c r="R484" s="27">
        <f t="shared" si="147"/>
        <v>0</v>
      </c>
      <c r="S484" s="27">
        <f t="shared" si="153"/>
        <v>13.421052631578947</v>
      </c>
      <c r="T484" s="27">
        <v>30</v>
      </c>
      <c r="U484" s="27">
        <v>0</v>
      </c>
      <c r="V484" s="27">
        <f t="shared" si="150"/>
        <v>30</v>
      </c>
      <c r="W484" s="27">
        <v>40.5</v>
      </c>
      <c r="X484" s="27">
        <f t="shared" si="148"/>
        <v>7.4074074074074066</v>
      </c>
      <c r="Y484" s="27">
        <f t="shared" si="151"/>
        <v>41.542745753272065</v>
      </c>
      <c r="Z484" s="5">
        <f t="shared" si="149"/>
        <v>35</v>
      </c>
      <c r="AA484" s="5">
        <v>75</v>
      </c>
      <c r="AB484" s="9">
        <f t="shared" si="152"/>
        <v>0.46666666666666667</v>
      </c>
      <c r="AC484" s="6"/>
    </row>
    <row r="485" spans="1:29">
      <c r="A485" s="8" t="s">
        <v>997</v>
      </c>
      <c r="B485" s="8" t="s">
        <v>998</v>
      </c>
      <c r="C485" s="5" t="s">
        <v>297</v>
      </c>
      <c r="D485" s="5" t="s">
        <v>885</v>
      </c>
      <c r="E485" s="27">
        <v>50</v>
      </c>
      <c r="F485" s="27">
        <v>0.21249999999999999</v>
      </c>
      <c r="G485" s="27">
        <f t="shared" si="157"/>
        <v>50.212499999999999</v>
      </c>
      <c r="H485" s="27">
        <v>73.5</v>
      </c>
      <c r="I485" s="27">
        <f t="shared" si="155"/>
        <v>20.494897959183675</v>
      </c>
      <c r="J485" s="27">
        <v>80</v>
      </c>
      <c r="K485" s="27">
        <v>95</v>
      </c>
      <c r="L485" s="27">
        <f t="shared" si="156"/>
        <v>12.631578947368421</v>
      </c>
      <c r="M485" s="27">
        <v>0</v>
      </c>
      <c r="N485" s="27">
        <v>0</v>
      </c>
      <c r="O485" s="27">
        <v>0</v>
      </c>
      <c r="P485" s="27">
        <f t="shared" si="154"/>
        <v>0</v>
      </c>
      <c r="Q485" s="27">
        <v>120</v>
      </c>
      <c r="R485" s="27">
        <f t="shared" si="147"/>
        <v>0</v>
      </c>
      <c r="S485" s="27">
        <f t="shared" si="153"/>
        <v>12.631578947368421</v>
      </c>
      <c r="T485" s="27">
        <v>30</v>
      </c>
      <c r="U485" s="27">
        <v>0</v>
      </c>
      <c r="V485" s="27">
        <f t="shared" si="150"/>
        <v>30</v>
      </c>
      <c r="W485" s="27">
        <v>40.5</v>
      </c>
      <c r="X485" s="27">
        <f t="shared" si="148"/>
        <v>7.4074074074074066</v>
      </c>
      <c r="Y485" s="27">
        <f t="shared" si="151"/>
        <v>40.533884313959504</v>
      </c>
      <c r="Z485" s="5">
        <f t="shared" si="149"/>
        <v>51</v>
      </c>
      <c r="AA485" s="5">
        <v>75</v>
      </c>
      <c r="AB485" s="9">
        <f t="shared" si="152"/>
        <v>0.68</v>
      </c>
      <c r="AC485" s="6"/>
    </row>
    <row r="486" spans="1:29">
      <c r="A486" s="8" t="s">
        <v>999</v>
      </c>
      <c r="B486" s="8" t="s">
        <v>1000</v>
      </c>
      <c r="C486" s="5" t="s">
        <v>297</v>
      </c>
      <c r="D486" s="5" t="s">
        <v>885</v>
      </c>
      <c r="E486" s="27">
        <v>50</v>
      </c>
      <c r="F486" s="27">
        <v>0.46250000000000002</v>
      </c>
      <c r="G486" s="27">
        <f t="shared" si="157"/>
        <v>50.462499999999999</v>
      </c>
      <c r="H486" s="27">
        <v>73.5</v>
      </c>
      <c r="I486" s="27">
        <f t="shared" si="155"/>
        <v>20.596938775510203</v>
      </c>
      <c r="J486" s="27">
        <v>80</v>
      </c>
      <c r="K486" s="27">
        <v>95</v>
      </c>
      <c r="L486" s="27">
        <f t="shared" si="156"/>
        <v>12.631578947368421</v>
      </c>
      <c r="M486" s="27">
        <v>0</v>
      </c>
      <c r="N486" s="27">
        <v>0</v>
      </c>
      <c r="O486" s="27">
        <v>0</v>
      </c>
      <c r="P486" s="27">
        <f t="shared" si="154"/>
        <v>0</v>
      </c>
      <c r="Q486" s="27">
        <v>120</v>
      </c>
      <c r="R486" s="27">
        <f t="shared" si="147"/>
        <v>0</v>
      </c>
      <c r="S486" s="27">
        <f t="shared" si="153"/>
        <v>12.631578947368421</v>
      </c>
      <c r="T486" s="27">
        <v>30</v>
      </c>
      <c r="U486" s="27">
        <v>0</v>
      </c>
      <c r="V486" s="27">
        <f t="shared" si="150"/>
        <v>30</v>
      </c>
      <c r="W486" s="27">
        <v>40.5</v>
      </c>
      <c r="X486" s="27">
        <f t="shared" si="148"/>
        <v>7.4074074074074066</v>
      </c>
      <c r="Y486" s="27">
        <f t="shared" si="151"/>
        <v>40.635925130286026</v>
      </c>
      <c r="Z486" s="5">
        <f t="shared" si="149"/>
        <v>45</v>
      </c>
      <c r="AA486" s="5">
        <v>75</v>
      </c>
      <c r="AB486" s="9">
        <f t="shared" si="152"/>
        <v>0.6</v>
      </c>
      <c r="AC486" s="6"/>
    </row>
    <row r="487" spans="1:29">
      <c r="A487" s="8" t="s">
        <v>1001</v>
      </c>
      <c r="B487" s="8" t="s">
        <v>1002</v>
      </c>
      <c r="C487" s="5" t="s">
        <v>297</v>
      </c>
      <c r="D487" s="5" t="s">
        <v>885</v>
      </c>
      <c r="E487" s="27">
        <v>50</v>
      </c>
      <c r="F487" s="27">
        <v>2.5125000000000002</v>
      </c>
      <c r="G487" s="27">
        <f t="shared" si="157"/>
        <v>52.512500000000003</v>
      </c>
      <c r="H487" s="27">
        <v>73.5</v>
      </c>
      <c r="I487" s="27">
        <f t="shared" si="155"/>
        <v>21.433673469387756</v>
      </c>
      <c r="J487" s="27">
        <v>85</v>
      </c>
      <c r="K487" s="27">
        <v>95</v>
      </c>
      <c r="L487" s="27">
        <f t="shared" si="156"/>
        <v>13.421052631578947</v>
      </c>
      <c r="M487" s="27">
        <v>0</v>
      </c>
      <c r="N487" s="27">
        <v>120</v>
      </c>
      <c r="O487" s="27">
        <v>0</v>
      </c>
      <c r="P487" s="27">
        <f t="shared" si="154"/>
        <v>120</v>
      </c>
      <c r="Q487" s="27">
        <v>120</v>
      </c>
      <c r="R487" s="27">
        <f t="shared" si="147"/>
        <v>45</v>
      </c>
      <c r="S487" s="27">
        <f t="shared" si="153"/>
        <v>58.421052631578945</v>
      </c>
      <c r="T487" s="27">
        <v>30</v>
      </c>
      <c r="U487" s="27">
        <v>0</v>
      </c>
      <c r="V487" s="27">
        <f t="shared" si="150"/>
        <v>30</v>
      </c>
      <c r="W487" s="27">
        <v>40.5</v>
      </c>
      <c r="X487" s="27">
        <f t="shared" si="148"/>
        <v>7.4074074074074066</v>
      </c>
      <c r="Y487" s="27">
        <f t="shared" si="151"/>
        <v>87.262133508374106</v>
      </c>
      <c r="Z487" s="5">
        <f t="shared" si="149"/>
        <v>2</v>
      </c>
      <c r="AA487" s="5">
        <v>75</v>
      </c>
      <c r="AB487" s="9">
        <f t="shared" si="152"/>
        <v>2.6666666666666668E-2</v>
      </c>
      <c r="AC487" s="6"/>
    </row>
    <row r="488" spans="1:29">
      <c r="A488" s="8" t="s">
        <v>1003</v>
      </c>
      <c r="B488" s="8" t="s">
        <v>1004</v>
      </c>
      <c r="C488" s="5" t="s">
        <v>297</v>
      </c>
      <c r="D488" s="5" t="s">
        <v>885</v>
      </c>
      <c r="E488" s="27">
        <v>50</v>
      </c>
      <c r="F488" s="27">
        <v>-1</v>
      </c>
      <c r="G488" s="27">
        <f t="shared" si="157"/>
        <v>49</v>
      </c>
      <c r="H488" s="27">
        <v>73.5</v>
      </c>
      <c r="I488" s="27">
        <f t="shared" si="155"/>
        <v>20</v>
      </c>
      <c r="J488" s="27">
        <v>80</v>
      </c>
      <c r="K488" s="27">
        <v>95</v>
      </c>
      <c r="L488" s="27">
        <f t="shared" si="156"/>
        <v>12.631578947368421</v>
      </c>
      <c r="M488" s="27">
        <v>0</v>
      </c>
      <c r="N488" s="27">
        <v>0</v>
      </c>
      <c r="O488" s="27">
        <v>0</v>
      </c>
      <c r="P488" s="27">
        <f t="shared" si="154"/>
        <v>0</v>
      </c>
      <c r="Q488" s="27">
        <v>120</v>
      </c>
      <c r="R488" s="27">
        <f t="shared" ref="R488:R498" si="158">(P488/Q488)*45</f>
        <v>0</v>
      </c>
      <c r="S488" s="27">
        <f t="shared" si="153"/>
        <v>12.631578947368421</v>
      </c>
      <c r="T488" s="27">
        <v>30</v>
      </c>
      <c r="U488" s="27">
        <v>0.5</v>
      </c>
      <c r="V488" s="27">
        <f t="shared" si="150"/>
        <v>30.5</v>
      </c>
      <c r="W488" s="27">
        <v>40.5</v>
      </c>
      <c r="X488" s="27">
        <f t="shared" ref="X488:X498" si="159">(V488/W488)*10</f>
        <v>7.5308641975308639</v>
      </c>
      <c r="Y488" s="27">
        <f t="shared" si="151"/>
        <v>40.162443144899285</v>
      </c>
      <c r="Z488" s="5">
        <f t="shared" si="149"/>
        <v>64</v>
      </c>
      <c r="AA488" s="5">
        <v>75</v>
      </c>
      <c r="AB488" s="9">
        <f t="shared" si="152"/>
        <v>0.85333333333333339</v>
      </c>
      <c r="AC488" s="6"/>
    </row>
    <row r="489" spans="1:29">
      <c r="A489" s="8" t="s">
        <v>1005</v>
      </c>
      <c r="B489" s="8" t="s">
        <v>1006</v>
      </c>
      <c r="C489" s="5" t="s">
        <v>297</v>
      </c>
      <c r="D489" s="5" t="s">
        <v>885</v>
      </c>
      <c r="E489" s="27">
        <v>50</v>
      </c>
      <c r="F489" s="27">
        <v>-2</v>
      </c>
      <c r="G489" s="27">
        <f t="shared" si="157"/>
        <v>48</v>
      </c>
      <c r="H489" s="27">
        <v>73.5</v>
      </c>
      <c r="I489" s="27">
        <f t="shared" si="155"/>
        <v>19.591836734693874</v>
      </c>
      <c r="J489" s="27">
        <v>85</v>
      </c>
      <c r="K489" s="27">
        <v>95</v>
      </c>
      <c r="L489" s="27">
        <f t="shared" si="156"/>
        <v>13.421052631578947</v>
      </c>
      <c r="M489" s="27">
        <v>0</v>
      </c>
      <c r="N489" s="27">
        <v>0</v>
      </c>
      <c r="O489" s="27">
        <v>0</v>
      </c>
      <c r="P489" s="27">
        <f t="shared" si="154"/>
        <v>0</v>
      </c>
      <c r="Q489" s="27">
        <v>120</v>
      </c>
      <c r="R489" s="27">
        <f t="shared" si="158"/>
        <v>0</v>
      </c>
      <c r="S489" s="27">
        <f t="shared" si="153"/>
        <v>13.421052631578947</v>
      </c>
      <c r="T489" s="27">
        <v>30</v>
      </c>
      <c r="U489" s="27">
        <v>0</v>
      </c>
      <c r="V489" s="27">
        <f t="shared" si="150"/>
        <v>30</v>
      </c>
      <c r="W489" s="27">
        <v>40.5</v>
      </c>
      <c r="X489" s="27">
        <f t="shared" si="159"/>
        <v>7.4074074074074066</v>
      </c>
      <c r="Y489" s="27">
        <f t="shared" si="151"/>
        <v>40.420296773680228</v>
      </c>
      <c r="Z489" s="5">
        <f t="shared" ref="Z489:Z498" si="160">RANK(Y489,$Y$424:$Y$498)</f>
        <v>61</v>
      </c>
      <c r="AA489" s="5">
        <v>75</v>
      </c>
      <c r="AB489" s="9">
        <f t="shared" si="152"/>
        <v>0.81333333333333335</v>
      </c>
      <c r="AC489" s="6"/>
    </row>
    <row r="490" spans="1:29">
      <c r="A490" s="8" t="s">
        <v>1007</v>
      </c>
      <c r="B490" s="8" t="s">
        <v>1008</v>
      </c>
      <c r="C490" s="5" t="s">
        <v>297</v>
      </c>
      <c r="D490" s="5" t="s">
        <v>885</v>
      </c>
      <c r="E490" s="27">
        <v>50</v>
      </c>
      <c r="F490" s="27">
        <v>10.75</v>
      </c>
      <c r="G490" s="27">
        <f t="shared" si="157"/>
        <v>60.75</v>
      </c>
      <c r="H490" s="27">
        <v>73.5</v>
      </c>
      <c r="I490" s="27">
        <f t="shared" si="155"/>
        <v>24.795918367346939</v>
      </c>
      <c r="J490" s="27">
        <v>85</v>
      </c>
      <c r="K490" s="27">
        <v>95</v>
      </c>
      <c r="L490" s="27">
        <f t="shared" si="156"/>
        <v>13.421052631578947</v>
      </c>
      <c r="M490" s="27">
        <v>0</v>
      </c>
      <c r="N490" s="27">
        <v>0</v>
      </c>
      <c r="O490" s="27">
        <v>0</v>
      </c>
      <c r="P490" s="27">
        <f t="shared" si="154"/>
        <v>0</v>
      </c>
      <c r="Q490" s="27">
        <v>120</v>
      </c>
      <c r="R490" s="27">
        <f t="shared" si="158"/>
        <v>0</v>
      </c>
      <c r="S490" s="27">
        <f t="shared" si="153"/>
        <v>13.421052631578947</v>
      </c>
      <c r="T490" s="27">
        <v>30</v>
      </c>
      <c r="U490" s="27">
        <v>0</v>
      </c>
      <c r="V490" s="27">
        <f t="shared" si="150"/>
        <v>30</v>
      </c>
      <c r="W490" s="27">
        <v>40.5</v>
      </c>
      <c r="X490" s="27">
        <f t="shared" si="159"/>
        <v>7.4074074074074066</v>
      </c>
      <c r="Y490" s="27">
        <f t="shared" si="151"/>
        <v>45.624378406333292</v>
      </c>
      <c r="Z490" s="5">
        <f t="shared" si="160"/>
        <v>14</v>
      </c>
      <c r="AA490" s="5">
        <v>75</v>
      </c>
      <c r="AB490" s="9">
        <f t="shared" si="152"/>
        <v>0.18666666666666668</v>
      </c>
      <c r="AC490" s="6"/>
    </row>
    <row r="491" spans="1:29">
      <c r="A491" s="8" t="s">
        <v>1009</v>
      </c>
      <c r="B491" s="8" t="s">
        <v>1010</v>
      </c>
      <c r="C491" s="5" t="s">
        <v>297</v>
      </c>
      <c r="D491" s="5" t="s">
        <v>885</v>
      </c>
      <c r="E491" s="27">
        <v>50</v>
      </c>
      <c r="F491" s="27">
        <v>-1</v>
      </c>
      <c r="G491" s="27">
        <f t="shared" si="157"/>
        <v>49</v>
      </c>
      <c r="H491" s="27">
        <v>73.5</v>
      </c>
      <c r="I491" s="27">
        <f t="shared" si="155"/>
        <v>20</v>
      </c>
      <c r="J491" s="27">
        <v>80</v>
      </c>
      <c r="K491" s="27">
        <v>95</v>
      </c>
      <c r="L491" s="27">
        <f t="shared" si="156"/>
        <v>12.631578947368421</v>
      </c>
      <c r="M491" s="27">
        <v>0</v>
      </c>
      <c r="N491" s="27">
        <v>30</v>
      </c>
      <c r="O491" s="27">
        <v>0</v>
      </c>
      <c r="P491" s="27">
        <f t="shared" si="154"/>
        <v>30</v>
      </c>
      <c r="Q491" s="27">
        <v>120</v>
      </c>
      <c r="R491" s="27">
        <f t="shared" si="158"/>
        <v>11.25</v>
      </c>
      <c r="S491" s="27">
        <f t="shared" si="153"/>
        <v>23.881578947368421</v>
      </c>
      <c r="T491" s="27">
        <v>30</v>
      </c>
      <c r="U491" s="27">
        <v>0</v>
      </c>
      <c r="V491" s="27">
        <f t="shared" si="150"/>
        <v>30</v>
      </c>
      <c r="W491" s="27">
        <v>40.5</v>
      </c>
      <c r="X491" s="27">
        <f t="shared" si="159"/>
        <v>7.4074074074074066</v>
      </c>
      <c r="Y491" s="27">
        <f t="shared" si="151"/>
        <v>51.28898635477583</v>
      </c>
      <c r="Z491" s="5">
        <f t="shared" si="160"/>
        <v>7</v>
      </c>
      <c r="AA491" s="5">
        <v>75</v>
      </c>
      <c r="AB491" s="9">
        <f t="shared" si="152"/>
        <v>9.3333333333333338E-2</v>
      </c>
      <c r="AC491" s="6"/>
    </row>
    <row r="492" spans="1:29">
      <c r="A492" s="8" t="s">
        <v>1011</v>
      </c>
      <c r="B492" s="8" t="s">
        <v>1012</v>
      </c>
      <c r="C492" s="5" t="s">
        <v>297</v>
      </c>
      <c r="D492" s="5" t="s">
        <v>885</v>
      </c>
      <c r="E492" s="27">
        <v>50</v>
      </c>
      <c r="F492" s="27">
        <v>0.25</v>
      </c>
      <c r="G492" s="27">
        <f t="shared" si="157"/>
        <v>50.25</v>
      </c>
      <c r="H492" s="27">
        <v>73.5</v>
      </c>
      <c r="I492" s="27">
        <f t="shared" si="155"/>
        <v>20.510204081632651</v>
      </c>
      <c r="J492" s="27">
        <v>80</v>
      </c>
      <c r="K492" s="27">
        <v>95</v>
      </c>
      <c r="L492" s="27">
        <f t="shared" si="156"/>
        <v>12.631578947368421</v>
      </c>
      <c r="M492" s="27">
        <v>0</v>
      </c>
      <c r="N492" s="27">
        <v>0</v>
      </c>
      <c r="O492" s="27">
        <v>0</v>
      </c>
      <c r="P492" s="27">
        <f t="shared" si="154"/>
        <v>0</v>
      </c>
      <c r="Q492" s="27">
        <v>120</v>
      </c>
      <c r="R492" s="27">
        <f t="shared" si="158"/>
        <v>0</v>
      </c>
      <c r="S492" s="27">
        <f t="shared" si="153"/>
        <v>12.631578947368421</v>
      </c>
      <c r="T492" s="27">
        <v>30</v>
      </c>
      <c r="U492" s="27">
        <v>0</v>
      </c>
      <c r="V492" s="27">
        <f t="shared" si="150"/>
        <v>30</v>
      </c>
      <c r="W492" s="27">
        <v>40.5</v>
      </c>
      <c r="X492" s="27">
        <f t="shared" si="159"/>
        <v>7.4074074074074066</v>
      </c>
      <c r="Y492" s="27">
        <f t="shared" si="151"/>
        <v>40.54919043640848</v>
      </c>
      <c r="Z492" s="5">
        <f t="shared" si="160"/>
        <v>48</v>
      </c>
      <c r="AA492" s="5">
        <v>75</v>
      </c>
      <c r="AB492" s="9">
        <f t="shared" si="152"/>
        <v>0.64</v>
      </c>
      <c r="AC492" s="6"/>
    </row>
    <row r="493" spans="1:29">
      <c r="A493" s="8" t="s">
        <v>1013</v>
      </c>
      <c r="B493" s="8" t="s">
        <v>1014</v>
      </c>
      <c r="C493" s="5" t="s">
        <v>297</v>
      </c>
      <c r="D493" s="5" t="s">
        <v>885</v>
      </c>
      <c r="E493" s="27">
        <v>50</v>
      </c>
      <c r="F493" s="27">
        <v>0</v>
      </c>
      <c r="G493" s="27">
        <f t="shared" si="157"/>
        <v>50</v>
      </c>
      <c r="H493" s="27">
        <v>73.5</v>
      </c>
      <c r="I493" s="27">
        <f t="shared" si="155"/>
        <v>20.408163265306122</v>
      </c>
      <c r="J493" s="27">
        <v>80</v>
      </c>
      <c r="K493" s="27">
        <v>95</v>
      </c>
      <c r="L493" s="27">
        <f t="shared" si="156"/>
        <v>12.631578947368421</v>
      </c>
      <c r="M493" s="27">
        <v>0</v>
      </c>
      <c r="N493" s="27">
        <v>0</v>
      </c>
      <c r="O493" s="27">
        <v>0</v>
      </c>
      <c r="P493" s="27">
        <f t="shared" si="154"/>
        <v>0</v>
      </c>
      <c r="Q493" s="27">
        <v>120</v>
      </c>
      <c r="R493" s="27">
        <f t="shared" si="158"/>
        <v>0</v>
      </c>
      <c r="S493" s="27">
        <f t="shared" si="153"/>
        <v>12.631578947368421</v>
      </c>
      <c r="T493" s="27">
        <v>30</v>
      </c>
      <c r="U493" s="27">
        <v>0</v>
      </c>
      <c r="V493" s="27">
        <f t="shared" si="150"/>
        <v>30</v>
      </c>
      <c r="W493" s="27">
        <v>40.5</v>
      </c>
      <c r="X493" s="27">
        <f t="shared" si="159"/>
        <v>7.4074074074074066</v>
      </c>
      <c r="Y493" s="27">
        <f t="shared" si="151"/>
        <v>40.447149620081944</v>
      </c>
      <c r="Z493" s="5">
        <f t="shared" si="160"/>
        <v>54</v>
      </c>
      <c r="AA493" s="5">
        <v>75</v>
      </c>
      <c r="AB493" s="9">
        <f t="shared" si="152"/>
        <v>0.72</v>
      </c>
      <c r="AC493" s="6"/>
    </row>
    <row r="494" spans="1:29">
      <c r="A494" s="8" t="s">
        <v>1015</v>
      </c>
      <c r="B494" s="8" t="s">
        <v>1016</v>
      </c>
      <c r="C494" s="5" t="s">
        <v>297</v>
      </c>
      <c r="D494" s="5" t="s">
        <v>885</v>
      </c>
      <c r="E494" s="27">
        <v>50</v>
      </c>
      <c r="F494" s="27">
        <v>3.25</v>
      </c>
      <c r="G494" s="27">
        <f t="shared" si="157"/>
        <v>53.25</v>
      </c>
      <c r="H494" s="27">
        <v>73.5</v>
      </c>
      <c r="I494" s="27">
        <f t="shared" si="155"/>
        <v>21.73469387755102</v>
      </c>
      <c r="J494" s="27">
        <v>80</v>
      </c>
      <c r="K494" s="27">
        <v>95</v>
      </c>
      <c r="L494" s="27">
        <f t="shared" si="156"/>
        <v>12.631578947368421</v>
      </c>
      <c r="M494" s="27">
        <v>0</v>
      </c>
      <c r="N494" s="27">
        <v>0</v>
      </c>
      <c r="O494" s="27">
        <v>0</v>
      </c>
      <c r="P494" s="27">
        <f t="shared" si="154"/>
        <v>0</v>
      </c>
      <c r="Q494" s="27">
        <v>120</v>
      </c>
      <c r="R494" s="27">
        <f t="shared" si="158"/>
        <v>0</v>
      </c>
      <c r="S494" s="27">
        <f t="shared" si="153"/>
        <v>12.631578947368421</v>
      </c>
      <c r="T494" s="27">
        <v>30</v>
      </c>
      <c r="U494" s="27">
        <v>1</v>
      </c>
      <c r="V494" s="27">
        <f t="shared" si="150"/>
        <v>31</v>
      </c>
      <c r="W494" s="27">
        <v>40.5</v>
      </c>
      <c r="X494" s="27">
        <f t="shared" si="159"/>
        <v>7.6543209876543203</v>
      </c>
      <c r="Y494" s="27">
        <f t="shared" si="151"/>
        <v>42.020593812573765</v>
      </c>
      <c r="Z494" s="5">
        <f t="shared" si="160"/>
        <v>29</v>
      </c>
      <c r="AA494" s="5">
        <v>75</v>
      </c>
      <c r="AB494" s="9">
        <f t="shared" si="152"/>
        <v>0.38666666666666666</v>
      </c>
      <c r="AC494" s="6"/>
    </row>
    <row r="495" spans="1:29">
      <c r="A495" s="8" t="s">
        <v>1017</v>
      </c>
      <c r="B495" s="8" t="s">
        <v>1018</v>
      </c>
      <c r="C495" s="5" t="s">
        <v>297</v>
      </c>
      <c r="D495" s="5" t="s">
        <v>885</v>
      </c>
      <c r="E495" s="27">
        <v>50</v>
      </c>
      <c r="F495" s="27">
        <v>3.25</v>
      </c>
      <c r="G495" s="27">
        <f t="shared" si="157"/>
        <v>53.25</v>
      </c>
      <c r="H495" s="27">
        <v>73.5</v>
      </c>
      <c r="I495" s="27">
        <f t="shared" si="155"/>
        <v>21.73469387755102</v>
      </c>
      <c r="J495" s="27">
        <v>85</v>
      </c>
      <c r="K495" s="27">
        <v>95</v>
      </c>
      <c r="L495" s="27">
        <f t="shared" si="156"/>
        <v>13.421052631578947</v>
      </c>
      <c r="M495" s="27">
        <v>0</v>
      </c>
      <c r="N495" s="27">
        <v>0</v>
      </c>
      <c r="O495" s="27">
        <v>0</v>
      </c>
      <c r="P495" s="27">
        <f t="shared" si="154"/>
        <v>0</v>
      </c>
      <c r="Q495" s="27">
        <v>120</v>
      </c>
      <c r="R495" s="27">
        <f t="shared" si="158"/>
        <v>0</v>
      </c>
      <c r="S495" s="27">
        <f t="shared" si="153"/>
        <v>13.421052631578947</v>
      </c>
      <c r="T495" s="27">
        <v>30</v>
      </c>
      <c r="U495" s="27">
        <v>0.5</v>
      </c>
      <c r="V495" s="27">
        <f t="shared" si="150"/>
        <v>30.5</v>
      </c>
      <c r="W495" s="27">
        <v>40.5</v>
      </c>
      <c r="X495" s="27">
        <f t="shared" si="159"/>
        <v>7.5308641975308639</v>
      </c>
      <c r="Y495" s="27">
        <f t="shared" si="151"/>
        <v>42.686610706660829</v>
      </c>
      <c r="Z495" s="5">
        <f t="shared" si="160"/>
        <v>25</v>
      </c>
      <c r="AA495" s="5">
        <v>75</v>
      </c>
      <c r="AB495" s="9">
        <f t="shared" si="152"/>
        <v>0.33333333333333331</v>
      </c>
      <c r="AC495" s="6"/>
    </row>
    <row r="496" spans="1:29">
      <c r="A496" s="8" t="s">
        <v>1019</v>
      </c>
      <c r="B496" s="8" t="s">
        <v>1020</v>
      </c>
      <c r="C496" s="5" t="s">
        <v>297</v>
      </c>
      <c r="D496" s="5" t="s">
        <v>885</v>
      </c>
      <c r="E496" s="27">
        <v>50</v>
      </c>
      <c r="F496" s="27">
        <v>0.625</v>
      </c>
      <c r="G496" s="27">
        <f t="shared" si="157"/>
        <v>50.625</v>
      </c>
      <c r="H496" s="27">
        <v>73.5</v>
      </c>
      <c r="I496" s="27">
        <f t="shared" si="155"/>
        <v>20.663265306122451</v>
      </c>
      <c r="J496" s="27">
        <v>80</v>
      </c>
      <c r="K496" s="27">
        <v>95</v>
      </c>
      <c r="L496" s="27">
        <f t="shared" si="156"/>
        <v>12.631578947368421</v>
      </c>
      <c r="M496" s="27">
        <v>0</v>
      </c>
      <c r="N496" s="27">
        <v>0</v>
      </c>
      <c r="O496" s="27">
        <v>2</v>
      </c>
      <c r="P496" s="27">
        <f t="shared" si="154"/>
        <v>2</v>
      </c>
      <c r="Q496" s="27">
        <v>120</v>
      </c>
      <c r="R496" s="27">
        <f t="shared" si="158"/>
        <v>0.75</v>
      </c>
      <c r="S496" s="27">
        <f t="shared" si="153"/>
        <v>13.381578947368421</v>
      </c>
      <c r="T496" s="27">
        <v>30</v>
      </c>
      <c r="U496" s="27">
        <v>0.5</v>
      </c>
      <c r="V496" s="27">
        <f t="shared" si="150"/>
        <v>30.5</v>
      </c>
      <c r="W496" s="27">
        <v>40.5</v>
      </c>
      <c r="X496" s="27">
        <f t="shared" si="159"/>
        <v>7.5308641975308639</v>
      </c>
      <c r="Y496" s="27">
        <f t="shared" si="151"/>
        <v>41.57570845102174</v>
      </c>
      <c r="Z496" s="5">
        <f t="shared" si="160"/>
        <v>34</v>
      </c>
      <c r="AA496" s="5">
        <v>75</v>
      </c>
      <c r="AB496" s="9">
        <f t="shared" si="152"/>
        <v>0.45333333333333331</v>
      </c>
      <c r="AC496" s="6"/>
    </row>
    <row r="497" spans="1:29">
      <c r="A497" s="8" t="s">
        <v>1021</v>
      </c>
      <c r="B497" s="8" t="s">
        <v>1022</v>
      </c>
      <c r="C497" s="5" t="s">
        <v>297</v>
      </c>
      <c r="D497" s="5" t="s">
        <v>885</v>
      </c>
      <c r="E497" s="27">
        <v>50</v>
      </c>
      <c r="F497" s="27">
        <v>0.3</v>
      </c>
      <c r="G497" s="27">
        <f t="shared" si="157"/>
        <v>50.3</v>
      </c>
      <c r="H497" s="27">
        <v>73.5</v>
      </c>
      <c r="I497" s="27">
        <f t="shared" si="155"/>
        <v>20.530612244897956</v>
      </c>
      <c r="J497" s="27">
        <v>80</v>
      </c>
      <c r="K497" s="27">
        <v>95</v>
      </c>
      <c r="L497" s="27">
        <f t="shared" si="156"/>
        <v>12.631578947368421</v>
      </c>
      <c r="M497" s="27">
        <v>0</v>
      </c>
      <c r="N497" s="27">
        <v>0</v>
      </c>
      <c r="O497" s="27">
        <v>0</v>
      </c>
      <c r="P497" s="27">
        <f t="shared" si="154"/>
        <v>0</v>
      </c>
      <c r="Q497" s="27">
        <v>120</v>
      </c>
      <c r="R497" s="27">
        <f t="shared" si="158"/>
        <v>0</v>
      </c>
      <c r="S497" s="27">
        <f t="shared" si="153"/>
        <v>12.631578947368421</v>
      </c>
      <c r="T497" s="27">
        <v>30</v>
      </c>
      <c r="U497" s="27">
        <v>0</v>
      </c>
      <c r="V497" s="27">
        <f t="shared" ref="V497:V524" si="161">T497+U497</f>
        <v>30</v>
      </c>
      <c r="W497" s="27">
        <v>40.5</v>
      </c>
      <c r="X497" s="27">
        <f t="shared" si="159"/>
        <v>7.4074074074074066</v>
      </c>
      <c r="Y497" s="27">
        <f t="shared" si="151"/>
        <v>40.569598599673782</v>
      </c>
      <c r="Z497" s="5">
        <f t="shared" si="160"/>
        <v>47</v>
      </c>
      <c r="AA497" s="5">
        <v>75</v>
      </c>
      <c r="AB497" s="9">
        <f t="shared" si="152"/>
        <v>0.62666666666666671</v>
      </c>
      <c r="AC497" s="6"/>
    </row>
    <row r="498" spans="1:29">
      <c r="A498" s="8" t="s">
        <v>1023</v>
      </c>
      <c r="B498" s="8" t="s">
        <v>1024</v>
      </c>
      <c r="C498" s="5" t="s">
        <v>297</v>
      </c>
      <c r="D498" s="5" t="s">
        <v>885</v>
      </c>
      <c r="E498" s="27">
        <v>50</v>
      </c>
      <c r="F498" s="27">
        <v>6.25</v>
      </c>
      <c r="G498" s="27">
        <f t="shared" si="157"/>
        <v>56.25</v>
      </c>
      <c r="H498" s="27">
        <v>73.5</v>
      </c>
      <c r="I498" s="27">
        <f t="shared" si="155"/>
        <v>22.959183673469386</v>
      </c>
      <c r="J498" s="27">
        <v>80</v>
      </c>
      <c r="K498" s="27">
        <v>95</v>
      </c>
      <c r="L498" s="27">
        <f t="shared" si="156"/>
        <v>12.631578947368421</v>
      </c>
      <c r="M498" s="27">
        <v>0</v>
      </c>
      <c r="N498" s="27">
        <v>0</v>
      </c>
      <c r="O498" s="27">
        <v>0</v>
      </c>
      <c r="P498" s="27">
        <f t="shared" si="154"/>
        <v>0</v>
      </c>
      <c r="Q498" s="27">
        <v>120</v>
      </c>
      <c r="R498" s="27">
        <f t="shared" si="158"/>
        <v>0</v>
      </c>
      <c r="S498" s="27">
        <f t="shared" si="153"/>
        <v>12.631578947368421</v>
      </c>
      <c r="T498" s="27">
        <v>30</v>
      </c>
      <c r="U498" s="27">
        <v>0</v>
      </c>
      <c r="V498" s="27">
        <f t="shared" si="161"/>
        <v>30</v>
      </c>
      <c r="W498" s="27">
        <v>40.5</v>
      </c>
      <c r="X498" s="27">
        <f t="shared" si="159"/>
        <v>7.4074074074074066</v>
      </c>
      <c r="Y498" s="27">
        <f t="shared" ref="Y498:Y524" si="162">I498+S498+X498</f>
        <v>42.998170028245212</v>
      </c>
      <c r="Z498" s="5">
        <f t="shared" si="160"/>
        <v>21</v>
      </c>
      <c r="AA498" s="5">
        <v>75</v>
      </c>
      <c r="AB498" s="9">
        <f t="shared" ref="AB498:AB524" si="163">Z498/AA498</f>
        <v>0.28000000000000003</v>
      </c>
      <c r="AC498" s="6"/>
    </row>
    <row r="499" spans="1:29">
      <c r="A499" s="8" t="s">
        <v>1110</v>
      </c>
      <c r="B499" s="8" t="s">
        <v>1279</v>
      </c>
      <c r="C499" s="5" t="s">
        <v>297</v>
      </c>
      <c r="D499" s="5" t="s">
        <v>1111</v>
      </c>
      <c r="E499" s="27">
        <v>50</v>
      </c>
      <c r="F499" s="27">
        <v>3.25</v>
      </c>
      <c r="G499" s="27">
        <f t="shared" si="157"/>
        <v>53.25</v>
      </c>
      <c r="H499" s="27">
        <v>75</v>
      </c>
      <c r="I499" s="27">
        <f t="shared" ref="I499:I524" si="164">G499/H499*30</f>
        <v>21.299999999999997</v>
      </c>
      <c r="J499" s="27">
        <v>85</v>
      </c>
      <c r="K499" s="27">
        <f>90</f>
        <v>90</v>
      </c>
      <c r="L499" s="27">
        <f t="shared" ref="L499:L524" si="165">J499/K499*15</f>
        <v>14.166666666666666</v>
      </c>
      <c r="M499" s="27">
        <v>1.875</v>
      </c>
      <c r="N499" s="27">
        <v>0</v>
      </c>
      <c r="O499" s="27">
        <v>26</v>
      </c>
      <c r="P499" s="27">
        <f t="shared" si="154"/>
        <v>27.875</v>
      </c>
      <c r="Q499" s="27">
        <v>35.875</v>
      </c>
      <c r="R499" s="27">
        <f t="shared" ref="R499:R524" si="166">P499/Q499*45</f>
        <v>34.965156794425084</v>
      </c>
      <c r="S499" s="27">
        <f t="shared" ref="S499:S524" si="167">L499+R499</f>
        <v>49.131823461091749</v>
      </c>
      <c r="T499" s="27">
        <v>30</v>
      </c>
      <c r="U499" s="27">
        <v>11</v>
      </c>
      <c r="V499" s="27">
        <f t="shared" si="161"/>
        <v>41</v>
      </c>
      <c r="W499" s="27">
        <v>41</v>
      </c>
      <c r="X499" s="27">
        <f t="shared" ref="X499:X524" si="168">V499/W499*10</f>
        <v>10</v>
      </c>
      <c r="Y499" s="27">
        <f t="shared" si="162"/>
        <v>80.431823461091739</v>
      </c>
      <c r="Z499" s="5">
        <f>RANK(Y499,Y$499:Y$524)</f>
        <v>3</v>
      </c>
      <c r="AA499" s="5">
        <v>26</v>
      </c>
      <c r="AB499" s="9">
        <f t="shared" si="163"/>
        <v>0.11538461538461539</v>
      </c>
      <c r="AC499" s="6"/>
    </row>
    <row r="500" spans="1:29">
      <c r="A500" s="8" t="s">
        <v>1112</v>
      </c>
      <c r="B500" s="8" t="s">
        <v>1280</v>
      </c>
      <c r="C500" s="5" t="s">
        <v>297</v>
      </c>
      <c r="D500" s="5" t="s">
        <v>1111</v>
      </c>
      <c r="E500" s="27">
        <v>50</v>
      </c>
      <c r="F500" s="27">
        <v>8</v>
      </c>
      <c r="G500" s="27">
        <f t="shared" si="157"/>
        <v>58</v>
      </c>
      <c r="H500" s="27">
        <v>75</v>
      </c>
      <c r="I500" s="27">
        <f t="shared" si="164"/>
        <v>23.2</v>
      </c>
      <c r="J500" s="27">
        <v>85</v>
      </c>
      <c r="K500" s="27">
        <f>90</f>
        <v>90</v>
      </c>
      <c r="L500" s="27">
        <f t="shared" si="165"/>
        <v>14.166666666666666</v>
      </c>
      <c r="M500" s="27">
        <v>1.875</v>
      </c>
      <c r="N500" s="27">
        <v>24</v>
      </c>
      <c r="O500" s="27">
        <v>10</v>
      </c>
      <c r="P500" s="27">
        <f t="shared" si="154"/>
        <v>35.875</v>
      </c>
      <c r="Q500" s="27">
        <v>35.875</v>
      </c>
      <c r="R500" s="27">
        <f t="shared" si="166"/>
        <v>45</v>
      </c>
      <c r="S500" s="27">
        <f t="shared" si="167"/>
        <v>59.166666666666664</v>
      </c>
      <c r="T500" s="27">
        <v>30</v>
      </c>
      <c r="U500" s="27">
        <v>5.5</v>
      </c>
      <c r="V500" s="27">
        <f t="shared" si="161"/>
        <v>35.5</v>
      </c>
      <c r="W500" s="27">
        <v>41</v>
      </c>
      <c r="X500" s="27">
        <f t="shared" si="168"/>
        <v>8.6585365853658534</v>
      </c>
      <c r="Y500" s="27">
        <f t="shared" si="162"/>
        <v>91.025203252032512</v>
      </c>
      <c r="Z500" s="5">
        <f t="shared" ref="Z500:Z524" si="169">RANK(Y500,Y$499:Y$524)</f>
        <v>1</v>
      </c>
      <c r="AA500" s="5">
        <v>26</v>
      </c>
      <c r="AB500" s="9">
        <f t="shared" si="163"/>
        <v>3.8461538461538464E-2</v>
      </c>
      <c r="AC500" s="6"/>
    </row>
    <row r="501" spans="1:29">
      <c r="A501" s="8" t="s">
        <v>1025</v>
      </c>
      <c r="B501" s="8" t="s">
        <v>1281</v>
      </c>
      <c r="C501" s="5" t="s">
        <v>297</v>
      </c>
      <c r="D501" s="5" t="s">
        <v>1111</v>
      </c>
      <c r="E501" s="27">
        <v>50</v>
      </c>
      <c r="F501" s="27">
        <v>7.4375</v>
      </c>
      <c r="G501" s="27">
        <f t="shared" si="157"/>
        <v>57.4375</v>
      </c>
      <c r="H501" s="27">
        <v>75</v>
      </c>
      <c r="I501" s="27">
        <f t="shared" si="164"/>
        <v>22.975000000000001</v>
      </c>
      <c r="J501" s="27">
        <v>85</v>
      </c>
      <c r="K501" s="27">
        <f>90</f>
        <v>90</v>
      </c>
      <c r="L501" s="27">
        <f t="shared" si="165"/>
        <v>14.166666666666666</v>
      </c>
      <c r="M501" s="27">
        <v>4.375</v>
      </c>
      <c r="N501" s="27">
        <v>0</v>
      </c>
      <c r="O501" s="27">
        <v>15</v>
      </c>
      <c r="P501" s="27">
        <f t="shared" si="154"/>
        <v>19.375</v>
      </c>
      <c r="Q501" s="27">
        <v>35.875</v>
      </c>
      <c r="R501" s="27">
        <f t="shared" si="166"/>
        <v>24.303135888501743</v>
      </c>
      <c r="S501" s="27">
        <f t="shared" si="167"/>
        <v>38.469802555168407</v>
      </c>
      <c r="T501" s="27">
        <v>30</v>
      </c>
      <c r="U501" s="27">
        <v>1.5</v>
      </c>
      <c r="V501" s="27">
        <f t="shared" si="161"/>
        <v>31.5</v>
      </c>
      <c r="W501" s="27">
        <v>41</v>
      </c>
      <c r="X501" s="27">
        <f t="shared" si="168"/>
        <v>7.6829268292682933</v>
      </c>
      <c r="Y501" s="27">
        <f t="shared" si="162"/>
        <v>69.127729384436705</v>
      </c>
      <c r="Z501" s="5">
        <f t="shared" si="169"/>
        <v>7</v>
      </c>
      <c r="AA501" s="5">
        <v>26</v>
      </c>
      <c r="AB501" s="9">
        <f t="shared" si="163"/>
        <v>0.26923076923076922</v>
      </c>
      <c r="AC501" s="6"/>
    </row>
    <row r="502" spans="1:29">
      <c r="A502" s="8" t="s">
        <v>1026</v>
      </c>
      <c r="B502" s="8" t="s">
        <v>1282</v>
      </c>
      <c r="C502" s="5" t="s">
        <v>297</v>
      </c>
      <c r="D502" s="5" t="s">
        <v>1111</v>
      </c>
      <c r="E502" s="27">
        <v>50</v>
      </c>
      <c r="F502" s="27">
        <v>3.0625</v>
      </c>
      <c r="G502" s="27">
        <f t="shared" si="157"/>
        <v>53.0625</v>
      </c>
      <c r="H502" s="27">
        <v>75</v>
      </c>
      <c r="I502" s="27">
        <f t="shared" si="164"/>
        <v>21.225000000000001</v>
      </c>
      <c r="J502" s="27">
        <v>90</v>
      </c>
      <c r="K502" s="27">
        <f>90</f>
        <v>90</v>
      </c>
      <c r="L502" s="27">
        <f t="shared" si="165"/>
        <v>15</v>
      </c>
      <c r="M502" s="27">
        <v>1.25</v>
      </c>
      <c r="N502" s="27">
        <v>0</v>
      </c>
      <c r="O502" s="27">
        <v>13</v>
      </c>
      <c r="P502" s="27">
        <f t="shared" si="154"/>
        <v>14.25</v>
      </c>
      <c r="Q502" s="27">
        <v>35.875</v>
      </c>
      <c r="R502" s="27">
        <f t="shared" si="166"/>
        <v>17.874564459930316</v>
      </c>
      <c r="S502" s="27">
        <f t="shared" si="167"/>
        <v>32.874564459930312</v>
      </c>
      <c r="T502" s="27">
        <v>30</v>
      </c>
      <c r="U502" s="27">
        <v>0.5</v>
      </c>
      <c r="V502" s="27">
        <f t="shared" si="161"/>
        <v>30.5</v>
      </c>
      <c r="W502" s="27">
        <v>41</v>
      </c>
      <c r="X502" s="27">
        <f t="shared" si="168"/>
        <v>7.4390243902439028</v>
      </c>
      <c r="Y502" s="27">
        <f t="shared" si="162"/>
        <v>61.538588850174214</v>
      </c>
      <c r="Z502" s="5">
        <f t="shared" si="169"/>
        <v>11</v>
      </c>
      <c r="AA502" s="5">
        <v>26</v>
      </c>
      <c r="AB502" s="9">
        <f t="shared" si="163"/>
        <v>0.42307692307692307</v>
      </c>
      <c r="AC502" s="6"/>
    </row>
    <row r="503" spans="1:29">
      <c r="A503" s="8" t="s">
        <v>1027</v>
      </c>
      <c r="B503" s="8" t="s">
        <v>1283</v>
      </c>
      <c r="C503" s="5" t="s">
        <v>297</v>
      </c>
      <c r="D503" s="5" t="s">
        <v>1111</v>
      </c>
      <c r="E503" s="27">
        <v>50</v>
      </c>
      <c r="F503" s="27">
        <v>8</v>
      </c>
      <c r="G503" s="27">
        <f t="shared" si="157"/>
        <v>58</v>
      </c>
      <c r="H503" s="27">
        <v>75</v>
      </c>
      <c r="I503" s="27">
        <f t="shared" si="164"/>
        <v>23.2</v>
      </c>
      <c r="J503" s="27">
        <v>90</v>
      </c>
      <c r="K503" s="27">
        <f>90</f>
        <v>90</v>
      </c>
      <c r="L503" s="27">
        <f t="shared" si="165"/>
        <v>15</v>
      </c>
      <c r="M503" s="27">
        <v>1.875</v>
      </c>
      <c r="N503" s="27">
        <v>0</v>
      </c>
      <c r="O503" s="27">
        <v>18</v>
      </c>
      <c r="P503" s="27">
        <f t="shared" si="154"/>
        <v>19.875</v>
      </c>
      <c r="Q503" s="27">
        <v>35.875</v>
      </c>
      <c r="R503" s="27">
        <f t="shared" si="166"/>
        <v>24.930313588850176</v>
      </c>
      <c r="S503" s="27">
        <f t="shared" si="167"/>
        <v>39.930313588850176</v>
      </c>
      <c r="T503" s="27">
        <v>30</v>
      </c>
      <c r="U503" s="27">
        <v>7</v>
      </c>
      <c r="V503" s="27">
        <f t="shared" si="161"/>
        <v>37</v>
      </c>
      <c r="W503" s="27">
        <v>41</v>
      </c>
      <c r="X503" s="27">
        <f t="shared" si="168"/>
        <v>9.0243902439024399</v>
      </c>
      <c r="Y503" s="27">
        <f t="shared" si="162"/>
        <v>72.154703832752617</v>
      </c>
      <c r="Z503" s="5">
        <f t="shared" si="169"/>
        <v>5</v>
      </c>
      <c r="AA503" s="5">
        <v>26</v>
      </c>
      <c r="AB503" s="9">
        <f t="shared" si="163"/>
        <v>0.19230769230769232</v>
      </c>
      <c r="AC503" s="6"/>
    </row>
    <row r="504" spans="1:29">
      <c r="A504" s="8" t="s">
        <v>1028</v>
      </c>
      <c r="B504" s="8" t="s">
        <v>1284</v>
      </c>
      <c r="C504" s="5" t="s">
        <v>297</v>
      </c>
      <c r="D504" s="5" t="s">
        <v>1111</v>
      </c>
      <c r="E504" s="27">
        <v>50</v>
      </c>
      <c r="F504" s="27">
        <v>2.5</v>
      </c>
      <c r="G504" s="27">
        <f t="shared" si="157"/>
        <v>52.5</v>
      </c>
      <c r="H504" s="27">
        <v>75</v>
      </c>
      <c r="I504" s="27">
        <f t="shared" si="164"/>
        <v>21</v>
      </c>
      <c r="J504" s="27">
        <v>90</v>
      </c>
      <c r="K504" s="27">
        <f>90</f>
        <v>90</v>
      </c>
      <c r="L504" s="27">
        <f t="shared" si="165"/>
        <v>15</v>
      </c>
      <c r="M504" s="27">
        <v>0</v>
      </c>
      <c r="N504" s="27">
        <v>0</v>
      </c>
      <c r="O504" s="27">
        <v>10</v>
      </c>
      <c r="P504" s="27">
        <f t="shared" si="154"/>
        <v>10</v>
      </c>
      <c r="Q504" s="27">
        <v>35.875</v>
      </c>
      <c r="R504" s="27">
        <f t="shared" si="166"/>
        <v>12.543554006968641</v>
      </c>
      <c r="S504" s="27">
        <f t="shared" si="167"/>
        <v>27.543554006968641</v>
      </c>
      <c r="T504" s="27">
        <v>30</v>
      </c>
      <c r="U504" s="27">
        <v>0</v>
      </c>
      <c r="V504" s="27">
        <f t="shared" si="161"/>
        <v>30</v>
      </c>
      <c r="W504" s="27">
        <v>41</v>
      </c>
      <c r="X504" s="27">
        <f t="shared" si="168"/>
        <v>7.3170731707317067</v>
      </c>
      <c r="Y504" s="27">
        <f t="shared" si="162"/>
        <v>55.860627177700351</v>
      </c>
      <c r="Z504" s="5">
        <f t="shared" si="169"/>
        <v>16</v>
      </c>
      <c r="AA504" s="5">
        <v>26</v>
      </c>
      <c r="AB504" s="9">
        <f t="shared" si="163"/>
        <v>0.61538461538461542</v>
      </c>
      <c r="AC504" s="6"/>
    </row>
    <row r="505" spans="1:29">
      <c r="A505" s="8" t="s">
        <v>1029</v>
      </c>
      <c r="B505" s="8" t="s">
        <v>1285</v>
      </c>
      <c r="C505" s="5" t="s">
        <v>297</v>
      </c>
      <c r="D505" s="5" t="s">
        <v>1111</v>
      </c>
      <c r="E505" s="27">
        <v>50</v>
      </c>
      <c r="F505" s="27">
        <v>3.5</v>
      </c>
      <c r="G505" s="27">
        <f t="shared" si="157"/>
        <v>53.5</v>
      </c>
      <c r="H505" s="27">
        <v>75</v>
      </c>
      <c r="I505" s="27">
        <f t="shared" si="164"/>
        <v>21.400000000000002</v>
      </c>
      <c r="J505" s="27">
        <v>90</v>
      </c>
      <c r="K505" s="27">
        <f>90</f>
        <v>90</v>
      </c>
      <c r="L505" s="27">
        <f t="shared" si="165"/>
        <v>15</v>
      </c>
      <c r="M505" s="27">
        <v>0</v>
      </c>
      <c r="N505" s="27">
        <v>0</v>
      </c>
      <c r="O505" s="27">
        <v>5</v>
      </c>
      <c r="P505" s="27">
        <f t="shared" si="154"/>
        <v>5</v>
      </c>
      <c r="Q505" s="27">
        <v>35.875</v>
      </c>
      <c r="R505" s="27">
        <f t="shared" si="166"/>
        <v>6.2717770034843205</v>
      </c>
      <c r="S505" s="27">
        <f t="shared" si="167"/>
        <v>21.271777003484321</v>
      </c>
      <c r="T505" s="27">
        <v>30</v>
      </c>
      <c r="U505" s="27">
        <v>1</v>
      </c>
      <c r="V505" s="27">
        <f t="shared" si="161"/>
        <v>31</v>
      </c>
      <c r="W505" s="27">
        <v>41</v>
      </c>
      <c r="X505" s="27">
        <f t="shared" si="168"/>
        <v>7.5609756097560972</v>
      </c>
      <c r="Y505" s="27">
        <f t="shared" si="162"/>
        <v>50.232752613240422</v>
      </c>
      <c r="Z505" s="5">
        <f t="shared" si="169"/>
        <v>19</v>
      </c>
      <c r="AA505" s="5">
        <v>26</v>
      </c>
      <c r="AB505" s="9">
        <f t="shared" si="163"/>
        <v>0.73076923076923073</v>
      </c>
      <c r="AC505" s="6"/>
    </row>
    <row r="506" spans="1:29">
      <c r="A506" s="8" t="s">
        <v>1030</v>
      </c>
      <c r="B506" s="8" t="s">
        <v>1287</v>
      </c>
      <c r="C506" s="5" t="s">
        <v>297</v>
      </c>
      <c r="D506" s="5" t="s">
        <v>1111</v>
      </c>
      <c r="E506" s="27">
        <v>50</v>
      </c>
      <c r="F506" s="27">
        <v>3.625</v>
      </c>
      <c r="G506" s="27">
        <f t="shared" si="157"/>
        <v>53.625</v>
      </c>
      <c r="H506" s="27">
        <v>75</v>
      </c>
      <c r="I506" s="27">
        <f t="shared" si="164"/>
        <v>21.45</v>
      </c>
      <c r="J506" s="27">
        <v>90</v>
      </c>
      <c r="K506" s="27">
        <f>90</f>
        <v>90</v>
      </c>
      <c r="L506" s="27">
        <f t="shared" si="165"/>
        <v>15</v>
      </c>
      <c r="M506" s="27">
        <v>0</v>
      </c>
      <c r="N506" s="27">
        <v>0</v>
      </c>
      <c r="O506" s="27">
        <v>5</v>
      </c>
      <c r="P506" s="27">
        <f t="shared" si="154"/>
        <v>5</v>
      </c>
      <c r="Q506" s="27">
        <v>35.875</v>
      </c>
      <c r="R506" s="27">
        <f t="shared" si="166"/>
        <v>6.2717770034843205</v>
      </c>
      <c r="S506" s="27">
        <f t="shared" si="167"/>
        <v>21.271777003484321</v>
      </c>
      <c r="T506" s="27">
        <v>30</v>
      </c>
      <c r="U506" s="27">
        <v>0.5</v>
      </c>
      <c r="V506" s="27">
        <f t="shared" si="161"/>
        <v>30.5</v>
      </c>
      <c r="W506" s="27">
        <v>41</v>
      </c>
      <c r="X506" s="27">
        <f t="shared" si="168"/>
        <v>7.4390243902439028</v>
      </c>
      <c r="Y506" s="27">
        <f t="shared" si="162"/>
        <v>50.160801393728221</v>
      </c>
      <c r="Z506" s="5">
        <f t="shared" si="169"/>
        <v>20</v>
      </c>
      <c r="AA506" s="5">
        <v>26</v>
      </c>
      <c r="AB506" s="9">
        <f t="shared" si="163"/>
        <v>0.76923076923076927</v>
      </c>
      <c r="AC506" s="6"/>
    </row>
    <row r="507" spans="1:29">
      <c r="A507" s="8" t="s">
        <v>1031</v>
      </c>
      <c r="B507" s="8" t="s">
        <v>1288</v>
      </c>
      <c r="C507" s="5" t="s">
        <v>297</v>
      </c>
      <c r="D507" s="5" t="s">
        <v>1111</v>
      </c>
      <c r="E507" s="27">
        <v>50</v>
      </c>
      <c r="F507" s="27">
        <v>2.5</v>
      </c>
      <c r="G507" s="27">
        <f t="shared" si="157"/>
        <v>52.5</v>
      </c>
      <c r="H507" s="27">
        <v>75</v>
      </c>
      <c r="I507" s="27">
        <f t="shared" si="164"/>
        <v>21</v>
      </c>
      <c r="J507" s="27">
        <v>85</v>
      </c>
      <c r="K507" s="27">
        <f>90</f>
        <v>90</v>
      </c>
      <c r="L507" s="27">
        <f t="shared" si="165"/>
        <v>14.166666666666666</v>
      </c>
      <c r="M507" s="27">
        <v>0</v>
      </c>
      <c r="N507" s="27">
        <v>0</v>
      </c>
      <c r="O507" s="27">
        <v>5</v>
      </c>
      <c r="P507" s="27">
        <f t="shared" si="154"/>
        <v>5</v>
      </c>
      <c r="Q507" s="27">
        <v>35.875</v>
      </c>
      <c r="R507" s="27">
        <f t="shared" si="166"/>
        <v>6.2717770034843205</v>
      </c>
      <c r="S507" s="27">
        <f t="shared" si="167"/>
        <v>20.438443670150988</v>
      </c>
      <c r="T507" s="27">
        <v>30</v>
      </c>
      <c r="U507" s="27">
        <v>0</v>
      </c>
      <c r="V507" s="27">
        <f t="shared" si="161"/>
        <v>30</v>
      </c>
      <c r="W507" s="27">
        <v>41</v>
      </c>
      <c r="X507" s="27">
        <f t="shared" si="168"/>
        <v>7.3170731707317067</v>
      </c>
      <c r="Y507" s="27">
        <f t="shared" si="162"/>
        <v>48.755516840882692</v>
      </c>
      <c r="Z507" s="5">
        <f t="shared" si="169"/>
        <v>22</v>
      </c>
      <c r="AA507" s="5">
        <v>26</v>
      </c>
      <c r="AB507" s="9">
        <f t="shared" si="163"/>
        <v>0.84615384615384615</v>
      </c>
      <c r="AC507" s="6"/>
    </row>
    <row r="508" spans="1:29">
      <c r="A508" s="8" t="s">
        <v>1032</v>
      </c>
      <c r="B508" s="8" t="s">
        <v>1289</v>
      </c>
      <c r="C508" s="5" t="s">
        <v>297</v>
      </c>
      <c r="D508" s="5" t="s">
        <v>1111</v>
      </c>
      <c r="E508" s="27">
        <v>50</v>
      </c>
      <c r="F508" s="27">
        <v>3.88</v>
      </c>
      <c r="G508" s="27">
        <f t="shared" si="157"/>
        <v>53.88</v>
      </c>
      <c r="H508" s="27">
        <v>75</v>
      </c>
      <c r="I508" s="27">
        <f t="shared" si="164"/>
        <v>21.552</v>
      </c>
      <c r="J508" s="27">
        <v>85</v>
      </c>
      <c r="K508" s="27">
        <f>90</f>
        <v>90</v>
      </c>
      <c r="L508" s="27">
        <f t="shared" si="165"/>
        <v>14.166666666666666</v>
      </c>
      <c r="M508" s="27">
        <v>0</v>
      </c>
      <c r="N508" s="27">
        <v>0</v>
      </c>
      <c r="O508" s="27">
        <v>13</v>
      </c>
      <c r="P508" s="27">
        <f t="shared" si="154"/>
        <v>13</v>
      </c>
      <c r="Q508" s="27">
        <v>35.875</v>
      </c>
      <c r="R508" s="27">
        <f t="shared" si="166"/>
        <v>16.306620209059233</v>
      </c>
      <c r="S508" s="27">
        <f t="shared" si="167"/>
        <v>30.473286875725897</v>
      </c>
      <c r="T508" s="27">
        <v>30</v>
      </c>
      <c r="U508" s="27">
        <v>1</v>
      </c>
      <c r="V508" s="27">
        <f t="shared" si="161"/>
        <v>31</v>
      </c>
      <c r="W508" s="27">
        <v>41</v>
      </c>
      <c r="X508" s="27">
        <f t="shared" si="168"/>
        <v>7.5609756097560972</v>
      </c>
      <c r="Y508" s="27">
        <f t="shared" si="162"/>
        <v>59.586262485481996</v>
      </c>
      <c r="Z508" s="5">
        <f t="shared" si="169"/>
        <v>14</v>
      </c>
      <c r="AA508" s="5">
        <v>26</v>
      </c>
      <c r="AB508" s="9">
        <f t="shared" si="163"/>
        <v>0.53846153846153844</v>
      </c>
      <c r="AC508" s="6"/>
    </row>
    <row r="509" spans="1:29">
      <c r="A509" s="8" t="s">
        <v>1033</v>
      </c>
      <c r="B509" s="8" t="s">
        <v>1290</v>
      </c>
      <c r="C509" s="5" t="s">
        <v>297</v>
      </c>
      <c r="D509" s="5" t="s">
        <v>1111</v>
      </c>
      <c r="E509" s="27">
        <v>50</v>
      </c>
      <c r="F509" s="27">
        <v>3.13</v>
      </c>
      <c r="G509" s="27">
        <f t="shared" si="157"/>
        <v>53.13</v>
      </c>
      <c r="H509" s="27">
        <v>75</v>
      </c>
      <c r="I509" s="27">
        <f t="shared" si="164"/>
        <v>21.252000000000002</v>
      </c>
      <c r="J509" s="27">
        <v>90</v>
      </c>
      <c r="K509" s="27">
        <f>90</f>
        <v>90</v>
      </c>
      <c r="L509" s="27">
        <f t="shared" si="165"/>
        <v>15</v>
      </c>
      <c r="M509" s="27">
        <v>0</v>
      </c>
      <c r="N509" s="27">
        <v>0</v>
      </c>
      <c r="O509" s="27">
        <v>13</v>
      </c>
      <c r="P509" s="27">
        <f t="shared" si="154"/>
        <v>13</v>
      </c>
      <c r="Q509" s="27">
        <v>35.875</v>
      </c>
      <c r="R509" s="27">
        <f t="shared" si="166"/>
        <v>16.306620209059233</v>
      </c>
      <c r="S509" s="27">
        <f t="shared" si="167"/>
        <v>31.306620209059233</v>
      </c>
      <c r="T509" s="27">
        <v>30</v>
      </c>
      <c r="U509" s="27">
        <v>0.5</v>
      </c>
      <c r="V509" s="27">
        <f t="shared" si="161"/>
        <v>30.5</v>
      </c>
      <c r="W509" s="27">
        <v>41</v>
      </c>
      <c r="X509" s="27">
        <f t="shared" si="168"/>
        <v>7.4390243902439028</v>
      </c>
      <c r="Y509" s="27">
        <f t="shared" si="162"/>
        <v>59.997644599303136</v>
      </c>
      <c r="Z509" s="5">
        <f t="shared" si="169"/>
        <v>12</v>
      </c>
      <c r="AA509" s="5">
        <v>26</v>
      </c>
      <c r="AB509" s="9">
        <f t="shared" si="163"/>
        <v>0.46153846153846156</v>
      </c>
      <c r="AC509" s="6"/>
    </row>
    <row r="510" spans="1:29">
      <c r="A510" s="8" t="s">
        <v>1034</v>
      </c>
      <c r="B510" s="8" t="s">
        <v>1291</v>
      </c>
      <c r="C510" s="5" t="s">
        <v>297</v>
      </c>
      <c r="D510" s="5" t="s">
        <v>1111</v>
      </c>
      <c r="E510" s="27">
        <v>50</v>
      </c>
      <c r="F510" s="27">
        <v>5.4375</v>
      </c>
      <c r="G510" s="27">
        <f t="shared" si="157"/>
        <v>55.4375</v>
      </c>
      <c r="H510" s="27">
        <v>75</v>
      </c>
      <c r="I510" s="27">
        <f t="shared" si="164"/>
        <v>22.175000000000001</v>
      </c>
      <c r="J510" s="27">
        <v>90</v>
      </c>
      <c r="K510" s="27">
        <f>90</f>
        <v>90</v>
      </c>
      <c r="L510" s="27">
        <f t="shared" si="165"/>
        <v>15</v>
      </c>
      <c r="M510" s="27">
        <v>2.5</v>
      </c>
      <c r="N510" s="27">
        <v>0</v>
      </c>
      <c r="O510" s="27">
        <v>15</v>
      </c>
      <c r="P510" s="27">
        <f t="shared" si="154"/>
        <v>17.5</v>
      </c>
      <c r="Q510" s="27">
        <v>35.875</v>
      </c>
      <c r="R510" s="27">
        <f t="shared" si="166"/>
        <v>21.95121951219512</v>
      </c>
      <c r="S510" s="27">
        <f t="shared" si="167"/>
        <v>36.951219512195124</v>
      </c>
      <c r="T510" s="27">
        <v>30</v>
      </c>
      <c r="U510" s="27">
        <v>4.5</v>
      </c>
      <c r="V510" s="27">
        <f t="shared" si="161"/>
        <v>34.5</v>
      </c>
      <c r="W510" s="27">
        <v>41</v>
      </c>
      <c r="X510" s="27">
        <f t="shared" si="168"/>
        <v>8.4146341463414629</v>
      </c>
      <c r="Y510" s="27">
        <f t="shared" si="162"/>
        <v>67.540853658536577</v>
      </c>
      <c r="Z510" s="5">
        <f t="shared" si="169"/>
        <v>8</v>
      </c>
      <c r="AA510" s="5">
        <v>26</v>
      </c>
      <c r="AB510" s="9">
        <f t="shared" si="163"/>
        <v>0.30769230769230771</v>
      </c>
      <c r="AC510" s="6"/>
    </row>
    <row r="511" spans="1:29">
      <c r="A511" s="8" t="s">
        <v>1113</v>
      </c>
      <c r="B511" s="8" t="s">
        <v>1292</v>
      </c>
      <c r="C511" s="5" t="s">
        <v>297</v>
      </c>
      <c r="D511" s="5" t="s">
        <v>1111</v>
      </c>
      <c r="E511" s="27">
        <v>50</v>
      </c>
      <c r="F511" s="27">
        <v>5.375</v>
      </c>
      <c r="G511" s="27">
        <f t="shared" si="157"/>
        <v>55.375</v>
      </c>
      <c r="H511" s="27">
        <v>75</v>
      </c>
      <c r="I511" s="27">
        <f t="shared" si="164"/>
        <v>22.15</v>
      </c>
      <c r="J511" s="27">
        <v>90</v>
      </c>
      <c r="K511" s="27">
        <f>90</f>
        <v>90</v>
      </c>
      <c r="L511" s="27">
        <f t="shared" si="165"/>
        <v>15</v>
      </c>
      <c r="M511" s="27">
        <v>5</v>
      </c>
      <c r="N511" s="27">
        <v>0</v>
      </c>
      <c r="O511" s="27">
        <v>15</v>
      </c>
      <c r="P511" s="27">
        <f t="shared" ref="P511:P521" si="170">M511+N511+O511</f>
        <v>20</v>
      </c>
      <c r="Q511" s="27">
        <v>35.875</v>
      </c>
      <c r="R511" s="27">
        <f t="shared" si="166"/>
        <v>25.087108013937282</v>
      </c>
      <c r="S511" s="27">
        <f t="shared" si="167"/>
        <v>40.087108013937282</v>
      </c>
      <c r="T511" s="27">
        <v>30</v>
      </c>
      <c r="U511" s="27">
        <v>5</v>
      </c>
      <c r="V511" s="27">
        <f t="shared" si="161"/>
        <v>35</v>
      </c>
      <c r="W511" s="27">
        <v>41</v>
      </c>
      <c r="X511" s="27">
        <f t="shared" si="168"/>
        <v>8.536585365853659</v>
      </c>
      <c r="Y511" s="27">
        <f t="shared" si="162"/>
        <v>70.773693379790942</v>
      </c>
      <c r="Z511" s="5">
        <f t="shared" si="169"/>
        <v>6</v>
      </c>
      <c r="AA511" s="5">
        <v>26</v>
      </c>
      <c r="AB511" s="9">
        <f t="shared" si="163"/>
        <v>0.23076923076923078</v>
      </c>
      <c r="AC511" s="6"/>
    </row>
    <row r="512" spans="1:29">
      <c r="A512" s="8" t="s">
        <v>1035</v>
      </c>
      <c r="B512" s="8" t="s">
        <v>1293</v>
      </c>
      <c r="C512" s="5" t="s">
        <v>297</v>
      </c>
      <c r="D512" s="5" t="s">
        <v>1111</v>
      </c>
      <c r="E512" s="27">
        <v>50</v>
      </c>
      <c r="F512" s="27">
        <v>3.06</v>
      </c>
      <c r="G512" s="27">
        <f t="shared" si="157"/>
        <v>53.06</v>
      </c>
      <c r="H512" s="27">
        <v>75</v>
      </c>
      <c r="I512" s="27">
        <f t="shared" si="164"/>
        <v>21.224</v>
      </c>
      <c r="J512" s="27">
        <v>85</v>
      </c>
      <c r="K512" s="27">
        <f>90</f>
        <v>90</v>
      </c>
      <c r="L512" s="27">
        <f t="shared" si="165"/>
        <v>14.166666666666666</v>
      </c>
      <c r="M512" s="27">
        <v>0</v>
      </c>
      <c r="N512" s="27">
        <v>0</v>
      </c>
      <c r="O512" s="27">
        <v>0</v>
      </c>
      <c r="P512" s="27">
        <f t="shared" si="170"/>
        <v>0</v>
      </c>
      <c r="Q512" s="27">
        <v>35.875</v>
      </c>
      <c r="R512" s="27">
        <f t="shared" si="166"/>
        <v>0</v>
      </c>
      <c r="S512" s="27">
        <f t="shared" si="167"/>
        <v>14.166666666666666</v>
      </c>
      <c r="T512" s="27">
        <v>30</v>
      </c>
      <c r="U512" s="27">
        <v>0</v>
      </c>
      <c r="V512" s="27">
        <f t="shared" si="161"/>
        <v>30</v>
      </c>
      <c r="W512" s="27">
        <v>41</v>
      </c>
      <c r="X512" s="27">
        <f t="shared" si="168"/>
        <v>7.3170731707317067</v>
      </c>
      <c r="Y512" s="27">
        <f t="shared" si="162"/>
        <v>42.707739837398378</v>
      </c>
      <c r="Z512" s="5">
        <f t="shared" si="169"/>
        <v>25</v>
      </c>
      <c r="AA512" s="5">
        <v>26</v>
      </c>
      <c r="AB512" s="9">
        <f t="shared" si="163"/>
        <v>0.96153846153846156</v>
      </c>
      <c r="AC512" s="6"/>
    </row>
    <row r="513" spans="1:29">
      <c r="A513" s="8" t="s">
        <v>1036</v>
      </c>
      <c r="B513" s="8" t="s">
        <v>1294</v>
      </c>
      <c r="C513" s="5" t="s">
        <v>297</v>
      </c>
      <c r="D513" s="5" t="s">
        <v>1111</v>
      </c>
      <c r="E513" s="27">
        <v>50</v>
      </c>
      <c r="F513" s="27">
        <v>0.88</v>
      </c>
      <c r="G513" s="27">
        <f t="shared" si="157"/>
        <v>50.88</v>
      </c>
      <c r="H513" s="27">
        <v>75</v>
      </c>
      <c r="I513" s="27">
        <f t="shared" si="164"/>
        <v>20.352</v>
      </c>
      <c r="J513" s="27">
        <v>85</v>
      </c>
      <c r="K513" s="27">
        <f>90</f>
        <v>90</v>
      </c>
      <c r="L513" s="27">
        <f t="shared" si="165"/>
        <v>14.166666666666666</v>
      </c>
      <c r="M513" s="27">
        <v>0.625</v>
      </c>
      <c r="N513" s="27">
        <v>0</v>
      </c>
      <c r="O513" s="27">
        <v>0</v>
      </c>
      <c r="P513" s="27">
        <f t="shared" si="170"/>
        <v>0.625</v>
      </c>
      <c r="Q513" s="27">
        <v>35.875</v>
      </c>
      <c r="R513" s="27">
        <f t="shared" si="166"/>
        <v>0.78397212543554007</v>
      </c>
      <c r="S513" s="27">
        <f t="shared" si="167"/>
        <v>14.950638792102206</v>
      </c>
      <c r="T513" s="27">
        <v>30</v>
      </c>
      <c r="U513" s="27">
        <v>0.5</v>
      </c>
      <c r="V513" s="27">
        <f t="shared" si="161"/>
        <v>30.5</v>
      </c>
      <c r="W513" s="27">
        <v>41</v>
      </c>
      <c r="X513" s="27">
        <f t="shared" si="168"/>
        <v>7.4390243902439028</v>
      </c>
      <c r="Y513" s="27">
        <f t="shared" si="162"/>
        <v>42.741663182346109</v>
      </c>
      <c r="Z513" s="5">
        <f t="shared" si="169"/>
        <v>24</v>
      </c>
      <c r="AA513" s="5">
        <v>26</v>
      </c>
      <c r="AB513" s="9">
        <f t="shared" si="163"/>
        <v>0.92307692307692313</v>
      </c>
      <c r="AC513" s="6"/>
    </row>
    <row r="514" spans="1:29">
      <c r="A514" s="8" t="s">
        <v>1037</v>
      </c>
      <c r="B514" s="8" t="s">
        <v>1295</v>
      </c>
      <c r="C514" s="5" t="s">
        <v>297</v>
      </c>
      <c r="D514" s="5" t="s">
        <v>1111</v>
      </c>
      <c r="E514" s="27">
        <v>50</v>
      </c>
      <c r="F514" s="27">
        <v>25</v>
      </c>
      <c r="G514" s="27">
        <f t="shared" si="157"/>
        <v>75</v>
      </c>
      <c r="H514" s="27">
        <v>75</v>
      </c>
      <c r="I514" s="27">
        <f t="shared" si="164"/>
        <v>30</v>
      </c>
      <c r="J514" s="27">
        <v>90</v>
      </c>
      <c r="K514" s="27">
        <f>90</f>
        <v>90</v>
      </c>
      <c r="L514" s="27">
        <f t="shared" si="165"/>
        <v>15</v>
      </c>
      <c r="M514" s="27">
        <v>11.25</v>
      </c>
      <c r="N514" s="27">
        <v>5</v>
      </c>
      <c r="O514" s="27">
        <v>13</v>
      </c>
      <c r="P514" s="27">
        <f t="shared" si="170"/>
        <v>29.25</v>
      </c>
      <c r="Q514" s="27">
        <v>35.875</v>
      </c>
      <c r="R514" s="27">
        <f t="shared" si="166"/>
        <v>36.689895470383277</v>
      </c>
      <c r="S514" s="27">
        <f t="shared" si="167"/>
        <v>51.689895470383277</v>
      </c>
      <c r="T514" s="27">
        <v>30</v>
      </c>
      <c r="U514" s="27">
        <v>0.5</v>
      </c>
      <c r="V514" s="27">
        <f t="shared" si="161"/>
        <v>30.5</v>
      </c>
      <c r="W514" s="27">
        <v>41</v>
      </c>
      <c r="X514" s="27">
        <f t="shared" si="168"/>
        <v>7.4390243902439028</v>
      </c>
      <c r="Y514" s="27">
        <f t="shared" si="162"/>
        <v>89.128919860627178</v>
      </c>
      <c r="Z514" s="5">
        <f t="shared" si="169"/>
        <v>2</v>
      </c>
      <c r="AA514" s="5">
        <v>26</v>
      </c>
      <c r="AB514" s="9">
        <f t="shared" si="163"/>
        <v>7.6923076923076927E-2</v>
      </c>
      <c r="AC514" s="6"/>
    </row>
    <row r="515" spans="1:29">
      <c r="A515" s="8" t="s">
        <v>1038</v>
      </c>
      <c r="B515" s="8" t="s">
        <v>1296</v>
      </c>
      <c r="C515" s="5" t="s">
        <v>297</v>
      </c>
      <c r="D515" s="5" t="s">
        <v>1111</v>
      </c>
      <c r="E515" s="27">
        <v>50</v>
      </c>
      <c r="F515" s="27">
        <v>8</v>
      </c>
      <c r="G515" s="27">
        <f t="shared" si="157"/>
        <v>58</v>
      </c>
      <c r="H515" s="27">
        <v>75</v>
      </c>
      <c r="I515" s="27">
        <f t="shared" si="164"/>
        <v>23.2</v>
      </c>
      <c r="J515" s="27">
        <v>85</v>
      </c>
      <c r="K515" s="27">
        <f>90</f>
        <v>90</v>
      </c>
      <c r="L515" s="27">
        <f t="shared" si="165"/>
        <v>14.166666666666666</v>
      </c>
      <c r="M515" s="27">
        <v>2.5</v>
      </c>
      <c r="N515" s="27">
        <v>0</v>
      </c>
      <c r="O515" s="27">
        <v>5</v>
      </c>
      <c r="P515" s="27">
        <f t="shared" si="170"/>
        <v>7.5</v>
      </c>
      <c r="Q515" s="27">
        <v>35.875</v>
      </c>
      <c r="R515" s="27">
        <f t="shared" si="166"/>
        <v>9.4076655052264808</v>
      </c>
      <c r="S515" s="27">
        <f t="shared" si="167"/>
        <v>23.574332171893147</v>
      </c>
      <c r="T515" s="27">
        <v>30</v>
      </c>
      <c r="U515" s="27">
        <v>8</v>
      </c>
      <c r="V515" s="27">
        <f t="shared" si="161"/>
        <v>38</v>
      </c>
      <c r="W515" s="27">
        <v>41</v>
      </c>
      <c r="X515" s="27">
        <f t="shared" si="168"/>
        <v>9.2682926829268304</v>
      </c>
      <c r="Y515" s="27">
        <f t="shared" si="162"/>
        <v>56.042624854819977</v>
      </c>
      <c r="Z515" s="5">
        <f t="shared" si="169"/>
        <v>15</v>
      </c>
      <c r="AA515" s="5">
        <v>26</v>
      </c>
      <c r="AB515" s="9">
        <f t="shared" si="163"/>
        <v>0.57692307692307687</v>
      </c>
      <c r="AC515" s="6"/>
    </row>
    <row r="516" spans="1:29">
      <c r="A516" s="8" t="s">
        <v>1039</v>
      </c>
      <c r="B516" s="8" t="s">
        <v>1297</v>
      </c>
      <c r="C516" s="5" t="s">
        <v>297</v>
      </c>
      <c r="D516" s="5" t="s">
        <v>1111</v>
      </c>
      <c r="E516" s="27">
        <v>50</v>
      </c>
      <c r="F516" s="27">
        <v>1.25</v>
      </c>
      <c r="G516" s="27">
        <f t="shared" si="157"/>
        <v>51.25</v>
      </c>
      <c r="H516" s="27">
        <v>75</v>
      </c>
      <c r="I516" s="27">
        <f t="shared" si="164"/>
        <v>20.5</v>
      </c>
      <c r="J516" s="27">
        <v>90</v>
      </c>
      <c r="K516" s="27">
        <f>90</f>
        <v>90</v>
      </c>
      <c r="L516" s="27">
        <f t="shared" si="165"/>
        <v>15</v>
      </c>
      <c r="M516" s="27">
        <v>5.625</v>
      </c>
      <c r="N516" s="27">
        <v>4</v>
      </c>
      <c r="O516" s="27">
        <v>16</v>
      </c>
      <c r="P516" s="27">
        <f t="shared" si="170"/>
        <v>25.625</v>
      </c>
      <c r="Q516" s="27">
        <v>35.875</v>
      </c>
      <c r="R516" s="27">
        <f t="shared" si="166"/>
        <v>32.142857142857146</v>
      </c>
      <c r="S516" s="27">
        <f t="shared" si="167"/>
        <v>47.142857142857146</v>
      </c>
      <c r="T516" s="27">
        <v>30</v>
      </c>
      <c r="U516" s="27">
        <v>0.5</v>
      </c>
      <c r="V516" s="27">
        <f t="shared" si="161"/>
        <v>30.5</v>
      </c>
      <c r="W516" s="27">
        <v>41</v>
      </c>
      <c r="X516" s="27">
        <f t="shared" si="168"/>
        <v>7.4390243902439028</v>
      </c>
      <c r="Y516" s="27">
        <f t="shared" si="162"/>
        <v>75.08188153310104</v>
      </c>
      <c r="Z516" s="5">
        <f t="shared" si="169"/>
        <v>4</v>
      </c>
      <c r="AA516" s="5">
        <v>26</v>
      </c>
      <c r="AB516" s="9">
        <f t="shared" si="163"/>
        <v>0.15384615384615385</v>
      </c>
      <c r="AC516" s="6"/>
    </row>
    <row r="517" spans="1:29">
      <c r="A517" s="8" t="s">
        <v>1040</v>
      </c>
      <c r="B517" s="8" t="s">
        <v>1298</v>
      </c>
      <c r="C517" s="5" t="s">
        <v>297</v>
      </c>
      <c r="D517" s="5" t="s">
        <v>1111</v>
      </c>
      <c r="E517" s="27">
        <v>50</v>
      </c>
      <c r="F517" s="27">
        <v>7</v>
      </c>
      <c r="G517" s="27">
        <f t="shared" si="157"/>
        <v>57</v>
      </c>
      <c r="H517" s="27">
        <v>75</v>
      </c>
      <c r="I517" s="27">
        <f t="shared" si="164"/>
        <v>22.8</v>
      </c>
      <c r="J517" s="27">
        <v>90</v>
      </c>
      <c r="K517" s="27">
        <f>90</f>
        <v>90</v>
      </c>
      <c r="L517" s="27">
        <f t="shared" si="165"/>
        <v>15</v>
      </c>
      <c r="M517" s="27">
        <v>0</v>
      </c>
      <c r="N517" s="27">
        <v>0</v>
      </c>
      <c r="O517" s="27">
        <v>13</v>
      </c>
      <c r="P517" s="27">
        <f t="shared" si="170"/>
        <v>13</v>
      </c>
      <c r="Q517" s="27">
        <v>35.875</v>
      </c>
      <c r="R517" s="27">
        <f t="shared" si="166"/>
        <v>16.306620209059233</v>
      </c>
      <c r="S517" s="27">
        <f t="shared" si="167"/>
        <v>31.306620209059233</v>
      </c>
      <c r="T517" s="27">
        <v>30</v>
      </c>
      <c r="U517" s="27">
        <v>1</v>
      </c>
      <c r="V517" s="27">
        <f t="shared" si="161"/>
        <v>31</v>
      </c>
      <c r="W517" s="27">
        <v>41</v>
      </c>
      <c r="X517" s="27">
        <f t="shared" si="168"/>
        <v>7.5609756097560972</v>
      </c>
      <c r="Y517" s="27">
        <f t="shared" si="162"/>
        <v>61.667595818815329</v>
      </c>
      <c r="Z517" s="5">
        <f t="shared" si="169"/>
        <v>10</v>
      </c>
      <c r="AA517" s="5">
        <v>26</v>
      </c>
      <c r="AB517" s="9">
        <f t="shared" si="163"/>
        <v>0.38461538461538464</v>
      </c>
      <c r="AC517" s="6"/>
    </row>
    <row r="518" spans="1:29">
      <c r="A518" s="8" t="s">
        <v>1041</v>
      </c>
      <c r="B518" s="8" t="s">
        <v>1299</v>
      </c>
      <c r="C518" s="5" t="s">
        <v>297</v>
      </c>
      <c r="D518" s="5" t="s">
        <v>1111</v>
      </c>
      <c r="E518" s="27">
        <v>50</v>
      </c>
      <c r="F518" s="27">
        <v>7</v>
      </c>
      <c r="G518" s="27">
        <f t="shared" si="157"/>
        <v>57</v>
      </c>
      <c r="H518" s="27">
        <v>75</v>
      </c>
      <c r="I518" s="27">
        <f t="shared" si="164"/>
        <v>22.8</v>
      </c>
      <c r="J518" s="27">
        <v>90</v>
      </c>
      <c r="K518" s="27">
        <f>90</f>
        <v>90</v>
      </c>
      <c r="L518" s="27">
        <f t="shared" si="165"/>
        <v>15</v>
      </c>
      <c r="M518" s="27">
        <v>2.5</v>
      </c>
      <c r="N518" s="27">
        <v>0</v>
      </c>
      <c r="O518" s="27">
        <v>13</v>
      </c>
      <c r="P518" s="27">
        <f t="shared" si="170"/>
        <v>15.5</v>
      </c>
      <c r="Q518" s="27">
        <v>35.875</v>
      </c>
      <c r="R518" s="27">
        <f t="shared" si="166"/>
        <v>19.442508710801395</v>
      </c>
      <c r="S518" s="27">
        <f t="shared" si="167"/>
        <v>34.442508710801391</v>
      </c>
      <c r="T518" s="27">
        <v>30</v>
      </c>
      <c r="U518" s="27">
        <v>1</v>
      </c>
      <c r="V518" s="27">
        <f t="shared" si="161"/>
        <v>31</v>
      </c>
      <c r="W518" s="27">
        <v>41</v>
      </c>
      <c r="X518" s="27">
        <f t="shared" si="168"/>
        <v>7.5609756097560972</v>
      </c>
      <c r="Y518" s="27">
        <f t="shared" si="162"/>
        <v>64.803484320557487</v>
      </c>
      <c r="Z518" s="5">
        <f t="shared" si="169"/>
        <v>9</v>
      </c>
      <c r="AA518" s="5">
        <v>26</v>
      </c>
      <c r="AB518" s="9">
        <f t="shared" si="163"/>
        <v>0.34615384615384615</v>
      </c>
      <c r="AC518" s="6"/>
    </row>
    <row r="519" spans="1:29">
      <c r="A519" s="8" t="s">
        <v>1042</v>
      </c>
      <c r="B519" s="8" t="s">
        <v>1313</v>
      </c>
      <c r="C519" s="5" t="s">
        <v>297</v>
      </c>
      <c r="D519" s="5" t="s">
        <v>1111</v>
      </c>
      <c r="E519" s="27">
        <v>50</v>
      </c>
      <c r="F519" s="27">
        <v>2.69</v>
      </c>
      <c r="G519" s="27">
        <f t="shared" si="157"/>
        <v>52.69</v>
      </c>
      <c r="H519" s="27">
        <v>75</v>
      </c>
      <c r="I519" s="27">
        <f t="shared" si="164"/>
        <v>21.076000000000001</v>
      </c>
      <c r="J519" s="27">
        <v>90</v>
      </c>
      <c r="K519" s="27">
        <f>90</f>
        <v>90</v>
      </c>
      <c r="L519" s="27">
        <f t="shared" si="165"/>
        <v>15</v>
      </c>
      <c r="M519" s="27">
        <v>0</v>
      </c>
      <c r="N519" s="27">
        <v>0</v>
      </c>
      <c r="O519" s="27">
        <v>5</v>
      </c>
      <c r="P519" s="27">
        <f t="shared" si="170"/>
        <v>5</v>
      </c>
      <c r="Q519" s="27">
        <v>35.875</v>
      </c>
      <c r="R519" s="27">
        <f t="shared" si="166"/>
        <v>6.2717770034843205</v>
      </c>
      <c r="S519" s="27">
        <f t="shared" si="167"/>
        <v>21.271777003484321</v>
      </c>
      <c r="T519" s="27">
        <v>30</v>
      </c>
      <c r="U519" s="27">
        <v>0.5</v>
      </c>
      <c r="V519" s="27">
        <f t="shared" si="161"/>
        <v>30.5</v>
      </c>
      <c r="W519" s="27">
        <v>41</v>
      </c>
      <c r="X519" s="27">
        <f t="shared" si="168"/>
        <v>7.4390243902439028</v>
      </c>
      <c r="Y519" s="27">
        <f t="shared" si="162"/>
        <v>49.786801393728226</v>
      </c>
      <c r="Z519" s="5">
        <f t="shared" si="169"/>
        <v>21</v>
      </c>
      <c r="AA519" s="5">
        <v>26</v>
      </c>
      <c r="AB519" s="9">
        <f t="shared" si="163"/>
        <v>0.80769230769230771</v>
      </c>
      <c r="AC519" s="6"/>
    </row>
    <row r="520" spans="1:29">
      <c r="A520" s="8" t="s">
        <v>1043</v>
      </c>
      <c r="B520" s="8" t="s">
        <v>1314</v>
      </c>
      <c r="C520" s="5" t="s">
        <v>297</v>
      </c>
      <c r="D520" s="5" t="s">
        <v>1111</v>
      </c>
      <c r="E520" s="27">
        <v>50</v>
      </c>
      <c r="F520" s="27">
        <v>-2</v>
      </c>
      <c r="G520" s="27">
        <f t="shared" si="157"/>
        <v>48</v>
      </c>
      <c r="H520" s="27">
        <v>75</v>
      </c>
      <c r="I520" s="27">
        <f t="shared" si="164"/>
        <v>19.2</v>
      </c>
      <c r="J520" s="27">
        <v>85</v>
      </c>
      <c r="K520" s="27">
        <f>90</f>
        <v>90</v>
      </c>
      <c r="L520" s="27">
        <f t="shared" si="165"/>
        <v>14.166666666666666</v>
      </c>
      <c r="M520" s="27">
        <v>0</v>
      </c>
      <c r="N520" s="27">
        <v>0</v>
      </c>
      <c r="O520" s="27">
        <v>10</v>
      </c>
      <c r="P520" s="27">
        <f t="shared" si="170"/>
        <v>10</v>
      </c>
      <c r="Q520" s="27">
        <v>35.875</v>
      </c>
      <c r="R520" s="27">
        <f t="shared" si="166"/>
        <v>12.543554006968641</v>
      </c>
      <c r="S520" s="27">
        <f t="shared" si="167"/>
        <v>26.710220673635305</v>
      </c>
      <c r="T520" s="27">
        <v>30</v>
      </c>
      <c r="U520" s="27">
        <v>0</v>
      </c>
      <c r="V520" s="27">
        <f t="shared" si="161"/>
        <v>30</v>
      </c>
      <c r="W520" s="27">
        <v>41</v>
      </c>
      <c r="X520" s="27">
        <f t="shared" si="168"/>
        <v>7.3170731707317067</v>
      </c>
      <c r="Y520" s="27">
        <f t="shared" si="162"/>
        <v>53.227293844367011</v>
      </c>
      <c r="Z520" s="5">
        <f t="shared" si="169"/>
        <v>17</v>
      </c>
      <c r="AA520" s="5">
        <v>26</v>
      </c>
      <c r="AB520" s="9">
        <f t="shared" si="163"/>
        <v>0.65384615384615385</v>
      </c>
      <c r="AC520" s="6"/>
    </row>
    <row r="521" spans="1:29">
      <c r="A521" s="8" t="s">
        <v>1044</v>
      </c>
      <c r="B521" s="8" t="s">
        <v>1315</v>
      </c>
      <c r="C521" s="5" t="s">
        <v>297</v>
      </c>
      <c r="D521" s="5" t="s">
        <v>1111</v>
      </c>
      <c r="E521" s="27">
        <v>50</v>
      </c>
      <c r="F521" s="27">
        <v>1.25</v>
      </c>
      <c r="G521" s="27">
        <f t="shared" si="157"/>
        <v>51.25</v>
      </c>
      <c r="H521" s="27">
        <v>75</v>
      </c>
      <c r="I521" s="27">
        <f t="shared" si="164"/>
        <v>20.5</v>
      </c>
      <c r="J521" s="27">
        <v>85</v>
      </c>
      <c r="K521" s="27">
        <f>90</f>
        <v>90</v>
      </c>
      <c r="L521" s="27">
        <f t="shared" si="165"/>
        <v>14.166666666666666</v>
      </c>
      <c r="M521" s="27">
        <v>1.875</v>
      </c>
      <c r="N521" s="27">
        <v>0</v>
      </c>
      <c r="O521" s="27">
        <v>0</v>
      </c>
      <c r="P521" s="27">
        <f t="shared" si="170"/>
        <v>1.875</v>
      </c>
      <c r="Q521" s="27">
        <v>35.875</v>
      </c>
      <c r="R521" s="27">
        <f t="shared" si="166"/>
        <v>2.3519163763066202</v>
      </c>
      <c r="S521" s="27">
        <f t="shared" si="167"/>
        <v>16.518583042973287</v>
      </c>
      <c r="T521" s="27">
        <v>30</v>
      </c>
      <c r="U521" s="27">
        <v>0</v>
      </c>
      <c r="V521" s="27">
        <f t="shared" si="161"/>
        <v>30</v>
      </c>
      <c r="W521" s="27">
        <v>41</v>
      </c>
      <c r="X521" s="27">
        <f t="shared" si="168"/>
        <v>7.3170731707317067</v>
      </c>
      <c r="Y521" s="27">
        <f t="shared" si="162"/>
        <v>44.335656213704993</v>
      </c>
      <c r="Z521" s="5">
        <f t="shared" si="169"/>
        <v>23</v>
      </c>
      <c r="AA521" s="5">
        <v>26</v>
      </c>
      <c r="AB521" s="9">
        <f t="shared" si="163"/>
        <v>0.88461538461538458</v>
      </c>
      <c r="AC521" s="6"/>
    </row>
    <row r="522" spans="1:29">
      <c r="A522" s="8" t="s">
        <v>1045</v>
      </c>
      <c r="B522" s="8" t="s">
        <v>1316</v>
      </c>
      <c r="C522" s="5" t="s">
        <v>297</v>
      </c>
      <c r="D522" s="5" t="s">
        <v>1111</v>
      </c>
      <c r="E522" s="27">
        <v>50</v>
      </c>
      <c r="F522" s="27">
        <v>-3</v>
      </c>
      <c r="G522" s="27">
        <f t="shared" si="157"/>
        <v>47</v>
      </c>
      <c r="H522" s="27">
        <v>75</v>
      </c>
      <c r="I522" s="27">
        <f t="shared" si="164"/>
        <v>18.8</v>
      </c>
      <c r="J522" s="27">
        <v>90</v>
      </c>
      <c r="K522" s="27">
        <f>90</f>
        <v>90</v>
      </c>
      <c r="L522" s="27">
        <f t="shared" si="165"/>
        <v>15</v>
      </c>
      <c r="M522" s="27">
        <v>1.25</v>
      </c>
      <c r="N522" s="27">
        <v>0</v>
      </c>
      <c r="O522" s="27">
        <v>0</v>
      </c>
      <c r="P522" s="27">
        <v>1.25</v>
      </c>
      <c r="Q522" s="27">
        <v>35.875</v>
      </c>
      <c r="R522" s="27">
        <f t="shared" si="166"/>
        <v>1.5679442508710801</v>
      </c>
      <c r="S522" s="27">
        <f t="shared" si="167"/>
        <v>16.567944250871079</v>
      </c>
      <c r="T522" s="27">
        <v>30</v>
      </c>
      <c r="U522" s="27">
        <v>0</v>
      </c>
      <c r="V522" s="27">
        <f t="shared" si="161"/>
        <v>30</v>
      </c>
      <c r="W522" s="27">
        <v>41</v>
      </c>
      <c r="X522" s="27">
        <f t="shared" si="168"/>
        <v>7.3170731707317067</v>
      </c>
      <c r="Y522" s="27">
        <f t="shared" si="162"/>
        <v>42.68501742160278</v>
      </c>
      <c r="Z522" s="5">
        <f t="shared" si="169"/>
        <v>26</v>
      </c>
      <c r="AA522" s="5">
        <v>26</v>
      </c>
      <c r="AB522" s="9">
        <f t="shared" si="163"/>
        <v>1</v>
      </c>
      <c r="AC522" s="6"/>
    </row>
    <row r="523" spans="1:29">
      <c r="A523" s="8" t="s">
        <v>1046</v>
      </c>
      <c r="B523" s="8" t="s">
        <v>1317</v>
      </c>
      <c r="C523" s="5" t="s">
        <v>297</v>
      </c>
      <c r="D523" s="5" t="s">
        <v>1111</v>
      </c>
      <c r="E523" s="27">
        <v>50</v>
      </c>
      <c r="F523" s="27">
        <v>2.69</v>
      </c>
      <c r="G523" s="27">
        <f t="shared" ref="G523:G524" si="171">E523+F523</f>
        <v>52.69</v>
      </c>
      <c r="H523" s="27">
        <v>75</v>
      </c>
      <c r="I523" s="27">
        <f t="shared" si="164"/>
        <v>21.076000000000001</v>
      </c>
      <c r="J523" s="27">
        <v>90</v>
      </c>
      <c r="K523" s="27">
        <f>90</f>
        <v>90</v>
      </c>
      <c r="L523" s="27">
        <f t="shared" si="165"/>
        <v>15</v>
      </c>
      <c r="M523" s="27">
        <v>0</v>
      </c>
      <c r="N523" s="27">
        <v>0</v>
      </c>
      <c r="O523" s="27">
        <v>13</v>
      </c>
      <c r="P523" s="27">
        <f>M523+N523+O523</f>
        <v>13</v>
      </c>
      <c r="Q523" s="27">
        <v>35.875</v>
      </c>
      <c r="R523" s="27">
        <f t="shared" si="166"/>
        <v>16.306620209059233</v>
      </c>
      <c r="S523" s="27">
        <f t="shared" si="167"/>
        <v>31.306620209059233</v>
      </c>
      <c r="T523" s="27">
        <v>30</v>
      </c>
      <c r="U523" s="27">
        <v>1</v>
      </c>
      <c r="V523" s="27">
        <f t="shared" si="161"/>
        <v>31</v>
      </c>
      <c r="W523" s="27">
        <v>41</v>
      </c>
      <c r="X523" s="27">
        <f t="shared" si="168"/>
        <v>7.5609756097560972</v>
      </c>
      <c r="Y523" s="27">
        <f t="shared" si="162"/>
        <v>59.943595818815332</v>
      </c>
      <c r="Z523" s="5">
        <f t="shared" si="169"/>
        <v>13</v>
      </c>
      <c r="AA523" s="5">
        <v>26</v>
      </c>
      <c r="AB523" s="9">
        <f t="shared" si="163"/>
        <v>0.5</v>
      </c>
      <c r="AC523" s="6"/>
    </row>
    <row r="524" spans="1:29">
      <c r="A524" s="8" t="s">
        <v>1047</v>
      </c>
      <c r="B524" s="8" t="s">
        <v>1308</v>
      </c>
      <c r="C524" s="5" t="s">
        <v>297</v>
      </c>
      <c r="D524" s="5" t="s">
        <v>1111</v>
      </c>
      <c r="E524" s="27">
        <v>50</v>
      </c>
      <c r="F524" s="27">
        <v>1.75</v>
      </c>
      <c r="G524" s="27">
        <f t="shared" si="171"/>
        <v>51.75</v>
      </c>
      <c r="H524" s="27">
        <v>75</v>
      </c>
      <c r="I524" s="27">
        <f t="shared" si="164"/>
        <v>20.7</v>
      </c>
      <c r="J524" s="27">
        <v>85</v>
      </c>
      <c r="K524" s="27">
        <f>90</f>
        <v>90</v>
      </c>
      <c r="L524" s="27">
        <f t="shared" si="165"/>
        <v>14.166666666666666</v>
      </c>
      <c r="M524" s="27">
        <v>0</v>
      </c>
      <c r="N524" s="27">
        <v>0</v>
      </c>
      <c r="O524" s="27">
        <v>8</v>
      </c>
      <c r="P524" s="27">
        <f>M524+N524+O524</f>
        <v>8</v>
      </c>
      <c r="Q524" s="27">
        <v>35.875</v>
      </c>
      <c r="R524" s="27">
        <f t="shared" si="166"/>
        <v>10.034843205574912</v>
      </c>
      <c r="S524" s="27">
        <f t="shared" si="167"/>
        <v>24.20150987224158</v>
      </c>
      <c r="T524" s="27">
        <v>30</v>
      </c>
      <c r="U524" s="27">
        <v>3</v>
      </c>
      <c r="V524" s="27">
        <f t="shared" si="161"/>
        <v>33</v>
      </c>
      <c r="W524" s="27">
        <v>41</v>
      </c>
      <c r="X524" s="27">
        <f t="shared" si="168"/>
        <v>8.0487804878048781</v>
      </c>
      <c r="Y524" s="27">
        <f t="shared" si="162"/>
        <v>52.950290360046452</v>
      </c>
      <c r="Z524" s="5">
        <f t="shared" si="169"/>
        <v>18</v>
      </c>
      <c r="AA524" s="5">
        <v>26</v>
      </c>
      <c r="AB524" s="9">
        <f t="shared" si="163"/>
        <v>0.69230769230769229</v>
      </c>
      <c r="AC524" s="6"/>
    </row>
    <row r="525" spans="1:29">
      <c r="A525" s="8" t="s">
        <v>1048</v>
      </c>
      <c r="B525" s="8" t="s">
        <v>1309</v>
      </c>
      <c r="C525" s="5" t="s">
        <v>297</v>
      </c>
      <c r="D525" s="5" t="s">
        <v>1114</v>
      </c>
      <c r="E525" s="27">
        <v>50</v>
      </c>
      <c r="F525" s="27">
        <v>17</v>
      </c>
      <c r="G525" s="27">
        <f t="shared" ref="G525:G550" si="172">E525+F525</f>
        <v>67</v>
      </c>
      <c r="H525" s="27">
        <v>70.375</v>
      </c>
      <c r="I525" s="27">
        <f t="shared" ref="I525:I550" si="173">G525/H525*30</f>
        <v>28.56127886323268</v>
      </c>
      <c r="J525" s="27">
        <v>85</v>
      </c>
      <c r="K525" s="27">
        <v>90</v>
      </c>
      <c r="L525" s="27">
        <f t="shared" ref="L525:L550" si="174">J525/K525*15</f>
        <v>14.166666666666666</v>
      </c>
      <c r="M525" s="27">
        <v>5.625</v>
      </c>
      <c r="N525" s="27">
        <v>5</v>
      </c>
      <c r="O525" s="27">
        <v>8</v>
      </c>
      <c r="P525" s="27">
        <f t="shared" ref="P525:P550" si="175">M525+N525+O525</f>
        <v>18.625</v>
      </c>
      <c r="Q525" s="27">
        <v>41.125</v>
      </c>
      <c r="R525" s="27">
        <f t="shared" ref="R525:R550" si="176">P525/Q525*45</f>
        <v>20.379939209726444</v>
      </c>
      <c r="S525" s="27">
        <f t="shared" ref="S525:S550" si="177">L525+R525</f>
        <v>34.546605876393109</v>
      </c>
      <c r="T525" s="27">
        <v>30</v>
      </c>
      <c r="U525" s="27">
        <v>1.5</v>
      </c>
      <c r="V525" s="27">
        <f t="shared" ref="V525:V550" si="178">T525+U525</f>
        <v>31.5</v>
      </c>
      <c r="W525" s="27">
        <v>37</v>
      </c>
      <c r="X525" s="27">
        <f t="shared" ref="X525:X550" si="179">V525/W525*10</f>
        <v>8.5135135135135123</v>
      </c>
      <c r="Y525" s="27">
        <f t="shared" ref="Y525:Y550" si="180">I525+S525+X525</f>
        <v>71.621398253139304</v>
      </c>
      <c r="Z525" s="5">
        <f>RANK(Y525,Y$525:Y$550)</f>
        <v>2</v>
      </c>
      <c r="AA525" s="5">
        <v>26</v>
      </c>
      <c r="AB525" s="9">
        <f t="shared" ref="AB525:AB550" si="181">Z525/AA525</f>
        <v>7.6923076923076927E-2</v>
      </c>
      <c r="AC525" s="6"/>
    </row>
    <row r="526" spans="1:29">
      <c r="A526" s="8" t="s">
        <v>1049</v>
      </c>
      <c r="B526" s="8" t="s">
        <v>1310</v>
      </c>
      <c r="C526" s="5" t="s">
        <v>297</v>
      </c>
      <c r="D526" s="5" t="s">
        <v>1114</v>
      </c>
      <c r="E526" s="27">
        <v>50</v>
      </c>
      <c r="F526" s="27">
        <v>2.25</v>
      </c>
      <c r="G526" s="27">
        <f t="shared" si="172"/>
        <v>52.25</v>
      </c>
      <c r="H526" s="27">
        <v>70.375</v>
      </c>
      <c r="I526" s="27">
        <f t="shared" si="173"/>
        <v>22.273534635879219</v>
      </c>
      <c r="J526" s="27">
        <v>85</v>
      </c>
      <c r="K526" s="27">
        <v>90</v>
      </c>
      <c r="L526" s="27">
        <f t="shared" si="174"/>
        <v>14.166666666666666</v>
      </c>
      <c r="M526" s="27">
        <v>1.875</v>
      </c>
      <c r="N526" s="27">
        <v>0</v>
      </c>
      <c r="O526" s="27">
        <v>5</v>
      </c>
      <c r="P526" s="27">
        <f t="shared" si="175"/>
        <v>6.875</v>
      </c>
      <c r="Q526" s="27">
        <v>41.125</v>
      </c>
      <c r="R526" s="27">
        <f t="shared" si="176"/>
        <v>7.5227963525835868</v>
      </c>
      <c r="S526" s="27">
        <f t="shared" si="177"/>
        <v>21.689463019250255</v>
      </c>
      <c r="T526" s="27">
        <v>30</v>
      </c>
      <c r="U526" s="27">
        <v>0.5</v>
      </c>
      <c r="V526" s="27">
        <f t="shared" si="178"/>
        <v>30.5</v>
      </c>
      <c r="W526" s="27">
        <v>37</v>
      </c>
      <c r="X526" s="27">
        <f t="shared" si="179"/>
        <v>8.2432432432432439</v>
      </c>
      <c r="Y526" s="27">
        <f t="shared" si="180"/>
        <v>52.206240898372712</v>
      </c>
      <c r="Z526" s="5">
        <f t="shared" ref="Z526:Z550" si="182">RANK(Y526,Y$525:Y$550)</f>
        <v>16</v>
      </c>
      <c r="AA526" s="5">
        <v>26</v>
      </c>
      <c r="AB526" s="9">
        <f t="shared" si="181"/>
        <v>0.61538461538461542</v>
      </c>
      <c r="AC526" s="6"/>
    </row>
    <row r="527" spans="1:29">
      <c r="A527" s="8" t="s">
        <v>1050</v>
      </c>
      <c r="B527" s="8" t="s">
        <v>1311</v>
      </c>
      <c r="C527" s="5" t="s">
        <v>297</v>
      </c>
      <c r="D527" s="5" t="s">
        <v>1114</v>
      </c>
      <c r="E527" s="27">
        <v>50</v>
      </c>
      <c r="F527" s="27">
        <v>4</v>
      </c>
      <c r="G527" s="27">
        <f t="shared" si="172"/>
        <v>54</v>
      </c>
      <c r="H527" s="27">
        <v>70.375</v>
      </c>
      <c r="I527" s="27">
        <f t="shared" si="173"/>
        <v>23.019538188277085</v>
      </c>
      <c r="J527" s="27">
        <v>85</v>
      </c>
      <c r="K527" s="27">
        <v>90</v>
      </c>
      <c r="L527" s="27">
        <f t="shared" si="174"/>
        <v>14.166666666666666</v>
      </c>
      <c r="M527" s="27">
        <v>0</v>
      </c>
      <c r="N527" s="27">
        <v>0</v>
      </c>
      <c r="O527" s="27">
        <v>8</v>
      </c>
      <c r="P527" s="27">
        <f t="shared" si="175"/>
        <v>8</v>
      </c>
      <c r="Q527" s="27">
        <v>41.125</v>
      </c>
      <c r="R527" s="27">
        <f t="shared" si="176"/>
        <v>8.7537993920972639</v>
      </c>
      <c r="S527" s="27">
        <f t="shared" si="177"/>
        <v>22.920466058763928</v>
      </c>
      <c r="T527" s="27">
        <v>30</v>
      </c>
      <c r="U527" s="27">
        <v>2.5</v>
      </c>
      <c r="V527" s="27">
        <f t="shared" si="178"/>
        <v>32.5</v>
      </c>
      <c r="W527" s="27">
        <v>37</v>
      </c>
      <c r="X527" s="27">
        <f t="shared" si="179"/>
        <v>8.7837837837837842</v>
      </c>
      <c r="Y527" s="27">
        <f t="shared" si="180"/>
        <v>54.723788030824799</v>
      </c>
      <c r="Z527" s="5">
        <f t="shared" si="182"/>
        <v>14</v>
      </c>
      <c r="AA527" s="5">
        <v>26</v>
      </c>
      <c r="AB527" s="9">
        <f t="shared" si="181"/>
        <v>0.53846153846153844</v>
      </c>
      <c r="AC527" s="6"/>
    </row>
    <row r="528" spans="1:29">
      <c r="A528" s="8" t="s">
        <v>1051</v>
      </c>
      <c r="B528" s="8" t="s">
        <v>1312</v>
      </c>
      <c r="C528" s="5" t="s">
        <v>297</v>
      </c>
      <c r="D528" s="5" t="s">
        <v>1114</v>
      </c>
      <c r="E528" s="27">
        <v>50</v>
      </c>
      <c r="F528" s="27">
        <v>3.875</v>
      </c>
      <c r="G528" s="27">
        <f t="shared" si="172"/>
        <v>53.875</v>
      </c>
      <c r="H528" s="27">
        <v>70.375</v>
      </c>
      <c r="I528" s="27">
        <f t="shared" si="173"/>
        <v>22.96625222024867</v>
      </c>
      <c r="J528" s="27">
        <v>85</v>
      </c>
      <c r="K528" s="27">
        <v>90</v>
      </c>
      <c r="L528" s="27">
        <f t="shared" si="174"/>
        <v>14.166666666666666</v>
      </c>
      <c r="M528" s="27">
        <v>4.375</v>
      </c>
      <c r="N528" s="27">
        <v>5</v>
      </c>
      <c r="O528" s="27">
        <v>2.5</v>
      </c>
      <c r="P528" s="27">
        <f t="shared" si="175"/>
        <v>11.875</v>
      </c>
      <c r="Q528" s="27">
        <v>41.125</v>
      </c>
      <c r="R528" s="27">
        <f t="shared" si="176"/>
        <v>12.993920972644377</v>
      </c>
      <c r="S528" s="27">
        <f t="shared" si="177"/>
        <v>27.160587639311043</v>
      </c>
      <c r="T528" s="27">
        <v>30</v>
      </c>
      <c r="U528" s="27">
        <v>2</v>
      </c>
      <c r="V528" s="27">
        <f t="shared" si="178"/>
        <v>32</v>
      </c>
      <c r="W528" s="27">
        <v>37</v>
      </c>
      <c r="X528" s="27">
        <f t="shared" si="179"/>
        <v>8.6486486486486491</v>
      </c>
      <c r="Y528" s="27">
        <f t="shared" si="180"/>
        <v>58.775488508208355</v>
      </c>
      <c r="Z528" s="5">
        <f t="shared" si="182"/>
        <v>10</v>
      </c>
      <c r="AA528" s="5">
        <v>26</v>
      </c>
      <c r="AB528" s="9">
        <f t="shared" si="181"/>
        <v>0.38461538461538464</v>
      </c>
      <c r="AC528" s="6"/>
    </row>
    <row r="529" spans="1:29">
      <c r="A529" s="8" t="s">
        <v>1052</v>
      </c>
      <c r="B529" s="8" t="s">
        <v>1318</v>
      </c>
      <c r="C529" s="5" t="s">
        <v>297</v>
      </c>
      <c r="D529" s="5" t="s">
        <v>1114</v>
      </c>
      <c r="E529" s="27">
        <v>50</v>
      </c>
      <c r="F529" s="27">
        <v>8</v>
      </c>
      <c r="G529" s="27">
        <f t="shared" si="172"/>
        <v>58</v>
      </c>
      <c r="H529" s="27">
        <v>70.375</v>
      </c>
      <c r="I529" s="27">
        <f t="shared" si="173"/>
        <v>24.724689165186501</v>
      </c>
      <c r="J529" s="27">
        <v>85</v>
      </c>
      <c r="K529" s="27">
        <v>90</v>
      </c>
      <c r="L529" s="27">
        <f t="shared" si="174"/>
        <v>14.166666666666666</v>
      </c>
      <c r="M529" s="27">
        <v>5</v>
      </c>
      <c r="N529" s="27">
        <v>0</v>
      </c>
      <c r="O529" s="27">
        <v>5</v>
      </c>
      <c r="P529" s="27">
        <f t="shared" si="175"/>
        <v>10</v>
      </c>
      <c r="Q529" s="27">
        <v>41.125</v>
      </c>
      <c r="R529" s="27">
        <f t="shared" si="176"/>
        <v>10.942249240121582</v>
      </c>
      <c r="S529" s="27">
        <f t="shared" si="177"/>
        <v>25.108915906788248</v>
      </c>
      <c r="T529" s="27">
        <v>30</v>
      </c>
      <c r="U529" s="27">
        <v>2.5</v>
      </c>
      <c r="V529" s="27">
        <f t="shared" si="178"/>
        <v>32.5</v>
      </c>
      <c r="W529" s="27">
        <v>37</v>
      </c>
      <c r="X529" s="27">
        <f t="shared" si="179"/>
        <v>8.7837837837837842</v>
      </c>
      <c r="Y529" s="27">
        <f t="shared" si="180"/>
        <v>58.617388855758527</v>
      </c>
      <c r="Z529" s="5">
        <f t="shared" si="182"/>
        <v>12</v>
      </c>
      <c r="AA529" s="5">
        <v>26</v>
      </c>
      <c r="AB529" s="9">
        <f t="shared" si="181"/>
        <v>0.46153846153846156</v>
      </c>
      <c r="AC529" s="6"/>
    </row>
    <row r="530" spans="1:29">
      <c r="A530" s="8" t="s">
        <v>1053</v>
      </c>
      <c r="B530" s="8" t="s">
        <v>1319</v>
      </c>
      <c r="C530" s="5" t="s">
        <v>297</v>
      </c>
      <c r="D530" s="5" t="s">
        <v>1114</v>
      </c>
      <c r="E530" s="27">
        <v>50</v>
      </c>
      <c r="F530" s="27">
        <v>4</v>
      </c>
      <c r="G530" s="27">
        <f t="shared" si="172"/>
        <v>54</v>
      </c>
      <c r="H530" s="27">
        <v>70.375</v>
      </c>
      <c r="I530" s="27">
        <f t="shared" si="173"/>
        <v>23.019538188277085</v>
      </c>
      <c r="J530" s="27">
        <v>90</v>
      </c>
      <c r="K530" s="27">
        <v>90</v>
      </c>
      <c r="L530" s="27">
        <f t="shared" si="174"/>
        <v>15</v>
      </c>
      <c r="M530" s="27">
        <v>3.125</v>
      </c>
      <c r="N530" s="27">
        <v>0</v>
      </c>
      <c r="O530" s="27">
        <v>1</v>
      </c>
      <c r="P530" s="27">
        <f t="shared" si="175"/>
        <v>4.125</v>
      </c>
      <c r="Q530" s="27">
        <v>41.125</v>
      </c>
      <c r="R530" s="27">
        <f t="shared" si="176"/>
        <v>4.5136778115501519</v>
      </c>
      <c r="S530" s="27">
        <f t="shared" si="177"/>
        <v>19.513677811550153</v>
      </c>
      <c r="T530" s="27">
        <v>30</v>
      </c>
      <c r="U530" s="27">
        <v>3</v>
      </c>
      <c r="V530" s="27">
        <f t="shared" si="178"/>
        <v>33</v>
      </c>
      <c r="W530" s="27">
        <v>37</v>
      </c>
      <c r="X530" s="27">
        <f t="shared" si="179"/>
        <v>8.9189189189189193</v>
      </c>
      <c r="Y530" s="27">
        <f t="shared" si="180"/>
        <v>51.452134918746154</v>
      </c>
      <c r="Z530" s="5">
        <f t="shared" si="182"/>
        <v>18</v>
      </c>
      <c r="AA530" s="5">
        <v>26</v>
      </c>
      <c r="AB530" s="9">
        <f t="shared" si="181"/>
        <v>0.69230769230769229</v>
      </c>
      <c r="AC530" s="6"/>
    </row>
    <row r="531" spans="1:29">
      <c r="A531" s="8" t="s">
        <v>1054</v>
      </c>
      <c r="B531" s="8" t="s">
        <v>1320</v>
      </c>
      <c r="C531" s="5" t="s">
        <v>297</v>
      </c>
      <c r="D531" s="5" t="s">
        <v>1114</v>
      </c>
      <c r="E531" s="27">
        <v>50</v>
      </c>
      <c r="F531" s="27">
        <v>3</v>
      </c>
      <c r="G531" s="27">
        <f t="shared" si="172"/>
        <v>53</v>
      </c>
      <c r="H531" s="27">
        <v>70.375</v>
      </c>
      <c r="I531" s="27">
        <f t="shared" si="173"/>
        <v>22.593250444049737</v>
      </c>
      <c r="J531" s="27">
        <v>80</v>
      </c>
      <c r="K531" s="27">
        <v>90</v>
      </c>
      <c r="L531" s="27">
        <f t="shared" si="174"/>
        <v>13.333333333333332</v>
      </c>
      <c r="M531" s="27">
        <v>5</v>
      </c>
      <c r="N531" s="27">
        <v>0</v>
      </c>
      <c r="O531" s="27">
        <v>2.5</v>
      </c>
      <c r="P531" s="27">
        <f t="shared" si="175"/>
        <v>7.5</v>
      </c>
      <c r="Q531" s="27">
        <v>41.125</v>
      </c>
      <c r="R531" s="27">
        <f t="shared" si="176"/>
        <v>8.2066869300911858</v>
      </c>
      <c r="S531" s="27">
        <f t="shared" si="177"/>
        <v>21.540020263424516</v>
      </c>
      <c r="T531" s="27">
        <v>30</v>
      </c>
      <c r="U531" s="27">
        <v>5</v>
      </c>
      <c r="V531" s="27">
        <f t="shared" si="178"/>
        <v>35</v>
      </c>
      <c r="W531" s="27">
        <v>37</v>
      </c>
      <c r="X531" s="27">
        <f t="shared" si="179"/>
        <v>9.4594594594594597</v>
      </c>
      <c r="Y531" s="27">
        <f t="shared" si="180"/>
        <v>53.592730166933713</v>
      </c>
      <c r="Z531" s="5">
        <f t="shared" si="182"/>
        <v>15</v>
      </c>
      <c r="AA531" s="5">
        <v>26</v>
      </c>
      <c r="AB531" s="9">
        <f t="shared" si="181"/>
        <v>0.57692307692307687</v>
      </c>
      <c r="AC531" s="6"/>
    </row>
    <row r="532" spans="1:29">
      <c r="A532" s="8" t="s">
        <v>1055</v>
      </c>
      <c r="B532" s="8" t="s">
        <v>1321</v>
      </c>
      <c r="C532" s="5" t="s">
        <v>297</v>
      </c>
      <c r="D532" s="5" t="s">
        <v>1114</v>
      </c>
      <c r="E532" s="27">
        <v>50</v>
      </c>
      <c r="F532" s="27">
        <v>5.5</v>
      </c>
      <c r="G532" s="27">
        <f t="shared" si="172"/>
        <v>55.5</v>
      </c>
      <c r="H532" s="27">
        <v>70.375</v>
      </c>
      <c r="I532" s="27">
        <f t="shared" si="173"/>
        <v>23.658969804618117</v>
      </c>
      <c r="J532" s="27">
        <v>90</v>
      </c>
      <c r="K532" s="27">
        <v>90</v>
      </c>
      <c r="L532" s="27">
        <f t="shared" si="174"/>
        <v>15</v>
      </c>
      <c r="M532" s="27">
        <v>2.5</v>
      </c>
      <c r="N532" s="27">
        <v>0</v>
      </c>
      <c r="O532" s="27">
        <v>0</v>
      </c>
      <c r="P532" s="27">
        <f t="shared" si="175"/>
        <v>2.5</v>
      </c>
      <c r="Q532" s="27">
        <v>41.125</v>
      </c>
      <c r="R532" s="27">
        <f t="shared" si="176"/>
        <v>2.7355623100303954</v>
      </c>
      <c r="S532" s="27">
        <f t="shared" si="177"/>
        <v>17.735562310030396</v>
      </c>
      <c r="T532" s="27">
        <v>30</v>
      </c>
      <c r="U532" s="27">
        <v>1</v>
      </c>
      <c r="V532" s="27">
        <f t="shared" si="178"/>
        <v>31</v>
      </c>
      <c r="W532" s="27">
        <v>37</v>
      </c>
      <c r="X532" s="27">
        <f t="shared" si="179"/>
        <v>8.378378378378379</v>
      </c>
      <c r="Y532" s="27">
        <f t="shared" si="180"/>
        <v>49.772910493026892</v>
      </c>
      <c r="Z532" s="5">
        <f t="shared" si="182"/>
        <v>20</v>
      </c>
      <c r="AA532" s="5">
        <v>26</v>
      </c>
      <c r="AB532" s="9">
        <f t="shared" si="181"/>
        <v>0.76923076923076927</v>
      </c>
      <c r="AC532" s="6"/>
    </row>
    <row r="533" spans="1:29">
      <c r="A533" s="8" t="s">
        <v>1056</v>
      </c>
      <c r="B533" s="8" t="s">
        <v>1322</v>
      </c>
      <c r="C533" s="5" t="s">
        <v>297</v>
      </c>
      <c r="D533" s="5" t="s">
        <v>1114</v>
      </c>
      <c r="E533" s="27">
        <v>50</v>
      </c>
      <c r="F533" s="27">
        <v>5.875</v>
      </c>
      <c r="G533" s="27">
        <f t="shared" si="172"/>
        <v>55.875</v>
      </c>
      <c r="H533" s="27">
        <v>70.375</v>
      </c>
      <c r="I533" s="27">
        <f t="shared" si="173"/>
        <v>23.818827708703374</v>
      </c>
      <c r="J533" s="27">
        <v>85</v>
      </c>
      <c r="K533" s="27">
        <v>90</v>
      </c>
      <c r="L533" s="27">
        <f t="shared" si="174"/>
        <v>14.166666666666666</v>
      </c>
      <c r="M533" s="27">
        <v>2.5</v>
      </c>
      <c r="N533" s="27">
        <v>0</v>
      </c>
      <c r="O533" s="27">
        <v>5</v>
      </c>
      <c r="P533" s="27">
        <f t="shared" si="175"/>
        <v>7.5</v>
      </c>
      <c r="Q533" s="27">
        <v>41.125</v>
      </c>
      <c r="R533" s="27">
        <f t="shared" si="176"/>
        <v>8.2066869300911858</v>
      </c>
      <c r="S533" s="27">
        <f t="shared" si="177"/>
        <v>22.373353596757852</v>
      </c>
      <c r="T533" s="27">
        <v>30</v>
      </c>
      <c r="U533" s="27">
        <v>3</v>
      </c>
      <c r="V533" s="27">
        <f t="shared" si="178"/>
        <v>33</v>
      </c>
      <c r="W533" s="27">
        <v>37</v>
      </c>
      <c r="X533" s="27">
        <f t="shared" si="179"/>
        <v>8.9189189189189193</v>
      </c>
      <c r="Y533" s="27">
        <f t="shared" si="180"/>
        <v>55.111100224380145</v>
      </c>
      <c r="Z533" s="5">
        <f t="shared" si="182"/>
        <v>13</v>
      </c>
      <c r="AA533" s="5">
        <v>26</v>
      </c>
      <c r="AB533" s="9">
        <f t="shared" si="181"/>
        <v>0.5</v>
      </c>
      <c r="AC533" s="6"/>
    </row>
    <row r="534" spans="1:29">
      <c r="A534" s="8" t="s">
        <v>1057</v>
      </c>
      <c r="B534" s="8" t="s">
        <v>1323</v>
      </c>
      <c r="C534" s="5" t="s">
        <v>297</v>
      </c>
      <c r="D534" s="5" t="s">
        <v>1115</v>
      </c>
      <c r="E534" s="27">
        <v>50</v>
      </c>
      <c r="F534" s="27">
        <v>3</v>
      </c>
      <c r="G534" s="27">
        <f t="shared" si="172"/>
        <v>53</v>
      </c>
      <c r="H534" s="27">
        <v>70.375</v>
      </c>
      <c r="I534" s="27">
        <f t="shared" si="173"/>
        <v>22.593250444049737</v>
      </c>
      <c r="J534" s="27">
        <v>85</v>
      </c>
      <c r="K534" s="27">
        <v>90</v>
      </c>
      <c r="L534" s="27">
        <f t="shared" si="174"/>
        <v>14.166666666666666</v>
      </c>
      <c r="M534" s="27">
        <v>0.625</v>
      </c>
      <c r="N534" s="27">
        <v>0</v>
      </c>
      <c r="O534" s="27">
        <v>0</v>
      </c>
      <c r="P534" s="27">
        <f t="shared" si="175"/>
        <v>0.625</v>
      </c>
      <c r="Q534" s="27">
        <v>41.125</v>
      </c>
      <c r="R534" s="27">
        <f t="shared" si="176"/>
        <v>0.68389057750759885</v>
      </c>
      <c r="S534" s="27">
        <f t="shared" si="177"/>
        <v>14.850557244174265</v>
      </c>
      <c r="T534" s="27">
        <v>30</v>
      </c>
      <c r="U534" s="27">
        <v>1.5</v>
      </c>
      <c r="V534" s="27">
        <f t="shared" si="178"/>
        <v>31.5</v>
      </c>
      <c r="W534" s="27">
        <v>37</v>
      </c>
      <c r="X534" s="27">
        <f t="shared" si="179"/>
        <v>8.5135135135135123</v>
      </c>
      <c r="Y534" s="27">
        <f t="shared" si="180"/>
        <v>45.957321201737514</v>
      </c>
      <c r="Z534" s="5">
        <f t="shared" si="182"/>
        <v>25</v>
      </c>
      <c r="AA534" s="5">
        <v>26</v>
      </c>
      <c r="AB534" s="9">
        <f t="shared" si="181"/>
        <v>0.96153846153846156</v>
      </c>
      <c r="AC534" s="6"/>
    </row>
    <row r="535" spans="1:29">
      <c r="A535" s="8" t="s">
        <v>1058</v>
      </c>
      <c r="B535" s="8" t="s">
        <v>1324</v>
      </c>
      <c r="C535" s="5" t="s">
        <v>297</v>
      </c>
      <c r="D535" s="5" t="s">
        <v>1115</v>
      </c>
      <c r="E535" s="27">
        <v>50</v>
      </c>
      <c r="F535" s="27">
        <v>3.25</v>
      </c>
      <c r="G535" s="27">
        <f t="shared" si="172"/>
        <v>53.25</v>
      </c>
      <c r="H535" s="27">
        <v>70.375</v>
      </c>
      <c r="I535" s="27">
        <f t="shared" si="173"/>
        <v>22.699822380106571</v>
      </c>
      <c r="J535" s="27">
        <v>85</v>
      </c>
      <c r="K535" s="27">
        <v>90</v>
      </c>
      <c r="L535" s="27">
        <f t="shared" si="174"/>
        <v>14.166666666666666</v>
      </c>
      <c r="M535" s="27">
        <v>0.625</v>
      </c>
      <c r="N535" s="27">
        <v>0</v>
      </c>
      <c r="O535" s="27">
        <v>5</v>
      </c>
      <c r="P535" s="27">
        <f t="shared" si="175"/>
        <v>5.625</v>
      </c>
      <c r="Q535" s="27">
        <v>41.125</v>
      </c>
      <c r="R535" s="27">
        <f t="shared" si="176"/>
        <v>6.1550151975683889</v>
      </c>
      <c r="S535" s="27">
        <f t="shared" si="177"/>
        <v>20.321681864235053</v>
      </c>
      <c r="T535" s="27">
        <v>30</v>
      </c>
      <c r="U535" s="27">
        <v>0.5</v>
      </c>
      <c r="V535" s="27">
        <f t="shared" si="178"/>
        <v>30.5</v>
      </c>
      <c r="W535" s="27">
        <v>37</v>
      </c>
      <c r="X535" s="27">
        <f t="shared" si="179"/>
        <v>8.2432432432432439</v>
      </c>
      <c r="Y535" s="27">
        <f t="shared" si="180"/>
        <v>51.26474748758487</v>
      </c>
      <c r="Z535" s="5">
        <f t="shared" si="182"/>
        <v>19</v>
      </c>
      <c r="AA535" s="5">
        <v>26</v>
      </c>
      <c r="AB535" s="9">
        <f t="shared" si="181"/>
        <v>0.73076923076923073</v>
      </c>
      <c r="AC535" s="6"/>
    </row>
    <row r="536" spans="1:29">
      <c r="A536" s="8" t="s">
        <v>1059</v>
      </c>
      <c r="B536" s="8" t="s">
        <v>1325</v>
      </c>
      <c r="C536" s="5" t="s">
        <v>297</v>
      </c>
      <c r="D536" s="5" t="s">
        <v>1115</v>
      </c>
      <c r="E536" s="27">
        <v>50</v>
      </c>
      <c r="F536" s="27">
        <v>12</v>
      </c>
      <c r="G536" s="27">
        <f t="shared" si="172"/>
        <v>62</v>
      </c>
      <c r="H536" s="27">
        <v>70.375</v>
      </c>
      <c r="I536" s="27">
        <f t="shared" si="173"/>
        <v>26.429840142095916</v>
      </c>
      <c r="J536" s="27">
        <v>80</v>
      </c>
      <c r="K536" s="27">
        <v>90</v>
      </c>
      <c r="L536" s="27">
        <f t="shared" si="174"/>
        <v>13.333333333333332</v>
      </c>
      <c r="M536" s="27">
        <v>5.625</v>
      </c>
      <c r="N536" s="27">
        <v>0</v>
      </c>
      <c r="O536" s="27">
        <v>7.5</v>
      </c>
      <c r="P536" s="27">
        <f t="shared" si="175"/>
        <v>13.125</v>
      </c>
      <c r="Q536" s="27">
        <v>41.125</v>
      </c>
      <c r="R536" s="27">
        <f t="shared" si="176"/>
        <v>14.361702127659575</v>
      </c>
      <c r="S536" s="27">
        <f t="shared" si="177"/>
        <v>27.695035460992905</v>
      </c>
      <c r="T536" s="27">
        <v>30</v>
      </c>
      <c r="U536" s="27">
        <v>1.5</v>
      </c>
      <c r="V536" s="27">
        <f t="shared" si="178"/>
        <v>31.5</v>
      </c>
      <c r="W536" s="27">
        <v>37</v>
      </c>
      <c r="X536" s="27">
        <f t="shared" si="179"/>
        <v>8.5135135135135123</v>
      </c>
      <c r="Y536" s="27">
        <f t="shared" si="180"/>
        <v>62.63838911660234</v>
      </c>
      <c r="Z536" s="5">
        <f t="shared" si="182"/>
        <v>7</v>
      </c>
      <c r="AA536" s="5">
        <v>26</v>
      </c>
      <c r="AB536" s="9">
        <f t="shared" si="181"/>
        <v>0.26923076923076922</v>
      </c>
      <c r="AC536" s="6"/>
    </row>
    <row r="537" spans="1:29">
      <c r="A537" s="8" t="s">
        <v>1060</v>
      </c>
      <c r="B537" s="8" t="s">
        <v>1326</v>
      </c>
      <c r="C537" s="5" t="s">
        <v>297</v>
      </c>
      <c r="D537" s="5" t="s">
        <v>1115</v>
      </c>
      <c r="E537" s="27">
        <v>50</v>
      </c>
      <c r="F537" s="27">
        <v>4</v>
      </c>
      <c r="G537" s="27">
        <f t="shared" si="172"/>
        <v>54</v>
      </c>
      <c r="H537" s="27">
        <v>70.375</v>
      </c>
      <c r="I537" s="27">
        <f t="shared" si="173"/>
        <v>23.019538188277085</v>
      </c>
      <c r="J537" s="27">
        <v>80</v>
      </c>
      <c r="K537" s="27">
        <v>90</v>
      </c>
      <c r="L537" s="27">
        <f t="shared" si="174"/>
        <v>13.333333333333332</v>
      </c>
      <c r="M537" s="27">
        <v>5.625</v>
      </c>
      <c r="N537" s="27">
        <v>0</v>
      </c>
      <c r="O537" s="27">
        <v>10.5</v>
      </c>
      <c r="P537" s="27">
        <f t="shared" si="175"/>
        <v>16.125</v>
      </c>
      <c r="Q537" s="27">
        <v>41.125</v>
      </c>
      <c r="R537" s="27">
        <f t="shared" si="176"/>
        <v>17.644376899696049</v>
      </c>
      <c r="S537" s="27">
        <f t="shared" si="177"/>
        <v>30.977710233029381</v>
      </c>
      <c r="T537" s="27">
        <v>30</v>
      </c>
      <c r="U537" s="27">
        <v>0.5</v>
      </c>
      <c r="V537" s="27">
        <f t="shared" si="178"/>
        <v>30.5</v>
      </c>
      <c r="W537" s="27">
        <v>37</v>
      </c>
      <c r="X537" s="27">
        <f t="shared" si="179"/>
        <v>8.2432432432432439</v>
      </c>
      <c r="Y537" s="27">
        <f t="shared" si="180"/>
        <v>62.240491664549708</v>
      </c>
      <c r="Z537" s="5">
        <f t="shared" si="182"/>
        <v>8</v>
      </c>
      <c r="AA537" s="5">
        <v>26</v>
      </c>
      <c r="AB537" s="9">
        <f t="shared" si="181"/>
        <v>0.30769230769230771</v>
      </c>
      <c r="AC537" s="6"/>
    </row>
    <row r="538" spans="1:29">
      <c r="A538" s="8" t="s">
        <v>1061</v>
      </c>
      <c r="B538" s="8" t="s">
        <v>1327</v>
      </c>
      <c r="C538" s="5" t="s">
        <v>297</v>
      </c>
      <c r="D538" s="5" t="s">
        <v>1115</v>
      </c>
      <c r="E538" s="27">
        <v>50</v>
      </c>
      <c r="F538" s="27">
        <v>4</v>
      </c>
      <c r="G538" s="27">
        <f t="shared" si="172"/>
        <v>54</v>
      </c>
      <c r="H538" s="27">
        <v>70.375</v>
      </c>
      <c r="I538" s="27">
        <f t="shared" si="173"/>
        <v>23.019538188277085</v>
      </c>
      <c r="J538" s="27">
        <v>90</v>
      </c>
      <c r="K538" s="27">
        <v>90</v>
      </c>
      <c r="L538" s="27">
        <f t="shared" si="174"/>
        <v>15</v>
      </c>
      <c r="M538" s="27">
        <v>1.875</v>
      </c>
      <c r="N538" s="27">
        <v>0</v>
      </c>
      <c r="O538" s="27">
        <v>0</v>
      </c>
      <c r="P538" s="27">
        <f t="shared" si="175"/>
        <v>1.875</v>
      </c>
      <c r="Q538" s="27">
        <v>41.125</v>
      </c>
      <c r="R538" s="27">
        <f t="shared" si="176"/>
        <v>2.0516717325227964</v>
      </c>
      <c r="S538" s="27">
        <f t="shared" si="177"/>
        <v>17.051671732522795</v>
      </c>
      <c r="T538" s="27">
        <v>30</v>
      </c>
      <c r="U538" s="27">
        <v>0</v>
      </c>
      <c r="V538" s="27">
        <f t="shared" si="178"/>
        <v>30</v>
      </c>
      <c r="W538" s="27">
        <v>37</v>
      </c>
      <c r="X538" s="27">
        <f t="shared" si="179"/>
        <v>8.1081081081081088</v>
      </c>
      <c r="Y538" s="27">
        <f t="shared" si="180"/>
        <v>48.179318028907986</v>
      </c>
      <c r="Z538" s="5">
        <f t="shared" si="182"/>
        <v>23</v>
      </c>
      <c r="AA538" s="5">
        <v>26</v>
      </c>
      <c r="AB538" s="9">
        <f t="shared" si="181"/>
        <v>0.88461538461538458</v>
      </c>
      <c r="AC538" s="6"/>
    </row>
    <row r="539" spans="1:29">
      <c r="A539" s="8" t="s">
        <v>1062</v>
      </c>
      <c r="B539" s="8" t="s">
        <v>1328</v>
      </c>
      <c r="C539" s="5" t="s">
        <v>297</v>
      </c>
      <c r="D539" s="5" t="s">
        <v>1115</v>
      </c>
      <c r="E539" s="27">
        <v>50</v>
      </c>
      <c r="F539" s="27">
        <v>20.375</v>
      </c>
      <c r="G539" s="27">
        <f t="shared" si="172"/>
        <v>70.375</v>
      </c>
      <c r="H539" s="27">
        <v>70.375</v>
      </c>
      <c r="I539" s="27">
        <f t="shared" si="173"/>
        <v>30</v>
      </c>
      <c r="J539" s="27">
        <v>80</v>
      </c>
      <c r="K539" s="27">
        <v>90</v>
      </c>
      <c r="L539" s="27">
        <f t="shared" si="174"/>
        <v>13.333333333333332</v>
      </c>
      <c r="M539" s="27">
        <v>3.125</v>
      </c>
      <c r="N539" s="27">
        <v>20</v>
      </c>
      <c r="O539" s="27">
        <v>18</v>
      </c>
      <c r="P539" s="27">
        <f t="shared" si="175"/>
        <v>41.125</v>
      </c>
      <c r="Q539" s="27">
        <v>41.125</v>
      </c>
      <c r="R539" s="27">
        <f t="shared" si="176"/>
        <v>45</v>
      </c>
      <c r="S539" s="27">
        <f t="shared" si="177"/>
        <v>58.333333333333329</v>
      </c>
      <c r="T539" s="27">
        <v>30</v>
      </c>
      <c r="U539" s="27">
        <v>2</v>
      </c>
      <c r="V539" s="27">
        <f t="shared" si="178"/>
        <v>32</v>
      </c>
      <c r="W539" s="27">
        <v>37</v>
      </c>
      <c r="X539" s="27">
        <f t="shared" si="179"/>
        <v>8.6486486486486491</v>
      </c>
      <c r="Y539" s="27">
        <f t="shared" si="180"/>
        <v>96.981981981981974</v>
      </c>
      <c r="Z539" s="5">
        <f t="shared" si="182"/>
        <v>1</v>
      </c>
      <c r="AA539" s="5">
        <v>26</v>
      </c>
      <c r="AB539" s="9">
        <f t="shared" si="181"/>
        <v>3.8461538461538464E-2</v>
      </c>
      <c r="AC539" s="6"/>
    </row>
    <row r="540" spans="1:29">
      <c r="A540" s="8" t="s">
        <v>1116</v>
      </c>
      <c r="B540" s="8" t="s">
        <v>1329</v>
      </c>
      <c r="C540" s="5" t="s">
        <v>297</v>
      </c>
      <c r="D540" s="5" t="s">
        <v>1115</v>
      </c>
      <c r="E540" s="27">
        <v>50</v>
      </c>
      <c r="F540" s="27">
        <v>8.375</v>
      </c>
      <c r="G540" s="27">
        <f t="shared" si="172"/>
        <v>58.375</v>
      </c>
      <c r="H540" s="27">
        <v>70.375</v>
      </c>
      <c r="I540" s="27">
        <f t="shared" si="173"/>
        <v>24.884547069271758</v>
      </c>
      <c r="J540" s="27">
        <v>85</v>
      </c>
      <c r="K540" s="27">
        <v>90</v>
      </c>
      <c r="L540" s="27">
        <f t="shared" si="174"/>
        <v>14.166666666666666</v>
      </c>
      <c r="M540" s="27">
        <v>1.875</v>
      </c>
      <c r="N540" s="27">
        <v>10</v>
      </c>
      <c r="O540" s="27">
        <v>0</v>
      </c>
      <c r="P540" s="27">
        <f t="shared" si="175"/>
        <v>11.875</v>
      </c>
      <c r="Q540" s="27">
        <v>41.125</v>
      </c>
      <c r="R540" s="27">
        <f t="shared" si="176"/>
        <v>12.993920972644377</v>
      </c>
      <c r="S540" s="27">
        <f t="shared" si="177"/>
        <v>27.160587639311043</v>
      </c>
      <c r="T540" s="27">
        <v>30</v>
      </c>
      <c r="U540" s="27">
        <v>2</v>
      </c>
      <c r="V540" s="27">
        <f t="shared" si="178"/>
        <v>32</v>
      </c>
      <c r="W540" s="27">
        <v>37</v>
      </c>
      <c r="X540" s="27">
        <f t="shared" si="179"/>
        <v>8.6486486486486491</v>
      </c>
      <c r="Y540" s="27">
        <f t="shared" si="180"/>
        <v>60.693783357231453</v>
      </c>
      <c r="Z540" s="5">
        <f t="shared" si="182"/>
        <v>9</v>
      </c>
      <c r="AA540" s="5">
        <v>26</v>
      </c>
      <c r="AB540" s="9">
        <f t="shared" si="181"/>
        <v>0.34615384615384615</v>
      </c>
      <c r="AC540" s="6"/>
    </row>
    <row r="541" spans="1:29">
      <c r="A541" s="8" t="s">
        <v>1063</v>
      </c>
      <c r="B541" s="8" t="s">
        <v>1330</v>
      </c>
      <c r="C541" s="5" t="s">
        <v>297</v>
      </c>
      <c r="D541" s="5" t="s">
        <v>1115</v>
      </c>
      <c r="E541" s="27">
        <v>50</v>
      </c>
      <c r="F541" s="27">
        <v>14</v>
      </c>
      <c r="G541" s="27">
        <f t="shared" si="172"/>
        <v>64</v>
      </c>
      <c r="H541" s="27">
        <v>70.375</v>
      </c>
      <c r="I541" s="27">
        <f t="shared" si="173"/>
        <v>27.282415630550624</v>
      </c>
      <c r="J541" s="27">
        <v>80</v>
      </c>
      <c r="K541" s="27">
        <v>90</v>
      </c>
      <c r="L541" s="27">
        <f t="shared" si="174"/>
        <v>13.333333333333332</v>
      </c>
      <c r="M541" s="27">
        <v>3.75</v>
      </c>
      <c r="N541" s="27">
        <v>0</v>
      </c>
      <c r="O541" s="27">
        <v>10</v>
      </c>
      <c r="P541" s="27">
        <f t="shared" si="175"/>
        <v>13.75</v>
      </c>
      <c r="Q541" s="27">
        <v>41.125</v>
      </c>
      <c r="R541" s="27">
        <f t="shared" si="176"/>
        <v>15.045592705167174</v>
      </c>
      <c r="S541" s="27">
        <f t="shared" si="177"/>
        <v>28.378926038500506</v>
      </c>
      <c r="T541" s="27">
        <v>30</v>
      </c>
      <c r="U541" s="27">
        <v>7</v>
      </c>
      <c r="V541" s="27">
        <f t="shared" si="178"/>
        <v>37</v>
      </c>
      <c r="W541" s="27">
        <v>37</v>
      </c>
      <c r="X541" s="27">
        <f t="shared" si="179"/>
        <v>10</v>
      </c>
      <c r="Y541" s="27">
        <f t="shared" si="180"/>
        <v>65.661341669051126</v>
      </c>
      <c r="Z541" s="5">
        <f t="shared" si="182"/>
        <v>5</v>
      </c>
      <c r="AA541" s="5">
        <v>26</v>
      </c>
      <c r="AB541" s="9">
        <f t="shared" si="181"/>
        <v>0.19230769230769232</v>
      </c>
      <c r="AC541" s="6"/>
    </row>
    <row r="542" spans="1:29">
      <c r="A542" s="8" t="s">
        <v>1064</v>
      </c>
      <c r="B542" s="8" t="s">
        <v>1331</v>
      </c>
      <c r="C542" s="5" t="s">
        <v>297</v>
      </c>
      <c r="D542" s="5" t="s">
        <v>1115</v>
      </c>
      <c r="E542" s="27">
        <v>50</v>
      </c>
      <c r="F542" s="27">
        <v>7.75</v>
      </c>
      <c r="G542" s="27">
        <f t="shared" si="172"/>
        <v>57.75</v>
      </c>
      <c r="H542" s="27">
        <v>70.375</v>
      </c>
      <c r="I542" s="27">
        <f t="shared" si="173"/>
        <v>24.618117229129663</v>
      </c>
      <c r="J542" s="27">
        <v>80</v>
      </c>
      <c r="K542" s="27">
        <v>90</v>
      </c>
      <c r="L542" s="27">
        <f t="shared" si="174"/>
        <v>13.333333333333332</v>
      </c>
      <c r="M542" s="27">
        <v>2.5</v>
      </c>
      <c r="N542" s="27">
        <v>10</v>
      </c>
      <c r="O542" s="27">
        <v>8</v>
      </c>
      <c r="P542" s="27">
        <f t="shared" si="175"/>
        <v>20.5</v>
      </c>
      <c r="Q542" s="27">
        <v>41.125</v>
      </c>
      <c r="R542" s="27">
        <f t="shared" si="176"/>
        <v>22.43161094224924</v>
      </c>
      <c r="S542" s="27">
        <f t="shared" si="177"/>
        <v>35.764944275582572</v>
      </c>
      <c r="T542" s="27">
        <v>30</v>
      </c>
      <c r="U542" s="27">
        <v>1.5</v>
      </c>
      <c r="V542" s="27">
        <f t="shared" si="178"/>
        <v>31.5</v>
      </c>
      <c r="W542" s="27">
        <v>37</v>
      </c>
      <c r="X542" s="27">
        <f t="shared" si="179"/>
        <v>8.5135135135135123</v>
      </c>
      <c r="Y542" s="27">
        <f t="shared" si="180"/>
        <v>68.896575018225747</v>
      </c>
      <c r="Z542" s="5">
        <f t="shared" si="182"/>
        <v>4</v>
      </c>
      <c r="AA542" s="5">
        <v>26</v>
      </c>
      <c r="AB542" s="9">
        <f t="shared" si="181"/>
        <v>0.15384615384615385</v>
      </c>
      <c r="AC542" s="6"/>
    </row>
    <row r="543" spans="1:29">
      <c r="A543" s="8" t="s">
        <v>1065</v>
      </c>
      <c r="B543" s="8" t="s">
        <v>1307</v>
      </c>
      <c r="C543" s="5" t="s">
        <v>297</v>
      </c>
      <c r="D543" s="5" t="s">
        <v>1115</v>
      </c>
      <c r="E543" s="27">
        <v>50</v>
      </c>
      <c r="F543" s="27">
        <v>9</v>
      </c>
      <c r="G543" s="27">
        <f t="shared" si="172"/>
        <v>59</v>
      </c>
      <c r="H543" s="27">
        <v>70.375</v>
      </c>
      <c r="I543" s="27">
        <f t="shared" si="173"/>
        <v>25.150976909413856</v>
      </c>
      <c r="J543" s="27">
        <v>80</v>
      </c>
      <c r="K543" s="27">
        <v>90</v>
      </c>
      <c r="L543" s="27">
        <f t="shared" si="174"/>
        <v>13.333333333333332</v>
      </c>
      <c r="M543" s="27">
        <v>1.875</v>
      </c>
      <c r="N543" s="27">
        <v>20</v>
      </c>
      <c r="O543" s="27">
        <v>0</v>
      </c>
      <c r="P543" s="27">
        <f t="shared" si="175"/>
        <v>21.875</v>
      </c>
      <c r="Q543" s="27">
        <v>41.125</v>
      </c>
      <c r="R543" s="27">
        <f t="shared" si="176"/>
        <v>23.936170212765958</v>
      </c>
      <c r="S543" s="27">
        <f t="shared" si="177"/>
        <v>37.269503546099287</v>
      </c>
      <c r="T543" s="27">
        <v>30</v>
      </c>
      <c r="U543" s="27">
        <v>0.5</v>
      </c>
      <c r="V543" s="27">
        <f t="shared" si="178"/>
        <v>30.5</v>
      </c>
      <c r="W543" s="27">
        <v>37</v>
      </c>
      <c r="X543" s="27">
        <f t="shared" si="179"/>
        <v>8.2432432432432439</v>
      </c>
      <c r="Y543" s="27">
        <f t="shared" si="180"/>
        <v>70.663723698756385</v>
      </c>
      <c r="Z543" s="5">
        <f t="shared" si="182"/>
        <v>3</v>
      </c>
      <c r="AA543" s="5">
        <v>26</v>
      </c>
      <c r="AB543" s="9">
        <f t="shared" si="181"/>
        <v>0.11538461538461539</v>
      </c>
      <c r="AC543" s="6"/>
    </row>
    <row r="544" spans="1:29">
      <c r="A544" s="8" t="s">
        <v>1066</v>
      </c>
      <c r="B544" s="8" t="s">
        <v>1306</v>
      </c>
      <c r="C544" s="5" t="s">
        <v>297</v>
      </c>
      <c r="D544" s="5" t="s">
        <v>1115</v>
      </c>
      <c r="E544" s="27">
        <v>50</v>
      </c>
      <c r="F544" s="27">
        <v>3.125</v>
      </c>
      <c r="G544" s="27">
        <f t="shared" si="172"/>
        <v>53.125</v>
      </c>
      <c r="H544" s="27">
        <v>70.375</v>
      </c>
      <c r="I544" s="27">
        <f t="shared" si="173"/>
        <v>22.646536412078152</v>
      </c>
      <c r="J544" s="27">
        <v>85</v>
      </c>
      <c r="K544" s="27">
        <v>90</v>
      </c>
      <c r="L544" s="27">
        <f t="shared" si="174"/>
        <v>14.166666666666666</v>
      </c>
      <c r="M544" s="27">
        <v>0.625</v>
      </c>
      <c r="N544" s="27">
        <v>0</v>
      </c>
      <c r="O544" s="27">
        <v>5</v>
      </c>
      <c r="P544" s="27">
        <f t="shared" si="175"/>
        <v>5.625</v>
      </c>
      <c r="Q544" s="27">
        <v>41.125</v>
      </c>
      <c r="R544" s="27">
        <f t="shared" si="176"/>
        <v>6.1550151975683889</v>
      </c>
      <c r="S544" s="27">
        <f t="shared" si="177"/>
        <v>20.321681864235053</v>
      </c>
      <c r="T544" s="27">
        <v>30</v>
      </c>
      <c r="U544" s="27">
        <v>3</v>
      </c>
      <c r="V544" s="27">
        <f t="shared" si="178"/>
        <v>33</v>
      </c>
      <c r="W544" s="27">
        <v>37</v>
      </c>
      <c r="X544" s="27">
        <f t="shared" si="179"/>
        <v>8.9189189189189193</v>
      </c>
      <c r="Y544" s="27">
        <f t="shared" si="180"/>
        <v>51.887137195232128</v>
      </c>
      <c r="Z544" s="5">
        <f t="shared" si="182"/>
        <v>17</v>
      </c>
      <c r="AA544" s="5">
        <v>26</v>
      </c>
      <c r="AB544" s="9">
        <f t="shared" si="181"/>
        <v>0.65384615384615385</v>
      </c>
      <c r="AC544" s="6"/>
    </row>
    <row r="545" spans="1:29">
      <c r="A545" s="8" t="s">
        <v>1067</v>
      </c>
      <c r="B545" s="8" t="s">
        <v>1305</v>
      </c>
      <c r="C545" s="5" t="s">
        <v>297</v>
      </c>
      <c r="D545" s="5" t="s">
        <v>1115</v>
      </c>
      <c r="E545" s="27">
        <v>50</v>
      </c>
      <c r="F545" s="27">
        <v>10.625</v>
      </c>
      <c r="G545" s="27">
        <f t="shared" si="172"/>
        <v>60.625</v>
      </c>
      <c r="H545" s="27">
        <v>70.375</v>
      </c>
      <c r="I545" s="27">
        <f t="shared" si="173"/>
        <v>25.843694493783303</v>
      </c>
      <c r="J545" s="27">
        <v>85</v>
      </c>
      <c r="K545" s="27">
        <v>90</v>
      </c>
      <c r="L545" s="27">
        <f t="shared" si="174"/>
        <v>14.166666666666666</v>
      </c>
      <c r="M545" s="27">
        <v>0.625</v>
      </c>
      <c r="N545" s="27">
        <v>0</v>
      </c>
      <c r="O545" s="27">
        <v>0</v>
      </c>
      <c r="P545" s="27">
        <f t="shared" si="175"/>
        <v>0.625</v>
      </c>
      <c r="Q545" s="27">
        <v>41.125</v>
      </c>
      <c r="R545" s="27">
        <f t="shared" si="176"/>
        <v>0.68389057750759885</v>
      </c>
      <c r="S545" s="27">
        <f t="shared" si="177"/>
        <v>14.850557244174265</v>
      </c>
      <c r="T545" s="27">
        <v>30</v>
      </c>
      <c r="U545" s="27">
        <v>3</v>
      </c>
      <c r="V545" s="27">
        <f t="shared" si="178"/>
        <v>33</v>
      </c>
      <c r="W545" s="27">
        <v>37</v>
      </c>
      <c r="X545" s="27">
        <f t="shared" si="179"/>
        <v>8.9189189189189193</v>
      </c>
      <c r="Y545" s="27">
        <f t="shared" si="180"/>
        <v>49.613170656876491</v>
      </c>
      <c r="Z545" s="5">
        <f t="shared" si="182"/>
        <v>21</v>
      </c>
      <c r="AA545" s="5">
        <v>26</v>
      </c>
      <c r="AB545" s="9">
        <f t="shared" si="181"/>
        <v>0.80769230769230771</v>
      </c>
      <c r="AC545" s="6"/>
    </row>
    <row r="546" spans="1:29">
      <c r="A546" s="8" t="s">
        <v>1068</v>
      </c>
      <c r="B546" s="8" t="s">
        <v>1304</v>
      </c>
      <c r="C546" s="5" t="s">
        <v>297</v>
      </c>
      <c r="D546" s="5" t="s">
        <v>1115</v>
      </c>
      <c r="E546" s="27">
        <v>50</v>
      </c>
      <c r="F546" s="27">
        <v>4</v>
      </c>
      <c r="G546" s="27">
        <f t="shared" si="172"/>
        <v>54</v>
      </c>
      <c r="H546" s="27">
        <v>70.375</v>
      </c>
      <c r="I546" s="27">
        <f t="shared" si="173"/>
        <v>23.019538188277085</v>
      </c>
      <c r="J546" s="27">
        <v>80</v>
      </c>
      <c r="K546" s="27">
        <v>90</v>
      </c>
      <c r="L546" s="27">
        <f t="shared" si="174"/>
        <v>13.333333333333332</v>
      </c>
      <c r="M546" s="27">
        <v>0.625</v>
      </c>
      <c r="N546" s="27">
        <v>0</v>
      </c>
      <c r="O546" s="27">
        <v>0</v>
      </c>
      <c r="P546" s="27">
        <f t="shared" si="175"/>
        <v>0.625</v>
      </c>
      <c r="Q546" s="27">
        <v>41.125</v>
      </c>
      <c r="R546" s="27">
        <f t="shared" si="176"/>
        <v>0.68389057750759885</v>
      </c>
      <c r="S546" s="27">
        <f t="shared" si="177"/>
        <v>14.017223910840931</v>
      </c>
      <c r="T546" s="27">
        <v>30</v>
      </c>
      <c r="U546" s="27">
        <v>2.5</v>
      </c>
      <c r="V546" s="27">
        <f t="shared" si="178"/>
        <v>32.5</v>
      </c>
      <c r="W546" s="27">
        <v>37</v>
      </c>
      <c r="X546" s="27">
        <f t="shared" si="179"/>
        <v>8.7837837837837842</v>
      </c>
      <c r="Y546" s="27">
        <f t="shared" si="180"/>
        <v>45.820545882901797</v>
      </c>
      <c r="Z546" s="5">
        <f t="shared" si="182"/>
        <v>26</v>
      </c>
      <c r="AA546" s="5">
        <v>26</v>
      </c>
      <c r="AB546" s="9">
        <f t="shared" si="181"/>
        <v>1</v>
      </c>
      <c r="AC546" s="6"/>
    </row>
    <row r="547" spans="1:29">
      <c r="A547" s="8" t="s">
        <v>1069</v>
      </c>
      <c r="B547" s="8" t="s">
        <v>1303</v>
      </c>
      <c r="C547" s="5" t="s">
        <v>297</v>
      </c>
      <c r="D547" s="5" t="s">
        <v>1115</v>
      </c>
      <c r="E547" s="27">
        <v>50</v>
      </c>
      <c r="F547" s="27">
        <v>4</v>
      </c>
      <c r="G547" s="27">
        <f t="shared" si="172"/>
        <v>54</v>
      </c>
      <c r="H547" s="27">
        <v>70.375</v>
      </c>
      <c r="I547" s="27">
        <f t="shared" si="173"/>
        <v>23.019538188277085</v>
      </c>
      <c r="J547" s="27">
        <v>80</v>
      </c>
      <c r="K547" s="27">
        <v>90</v>
      </c>
      <c r="L547" s="27">
        <f t="shared" si="174"/>
        <v>13.333333333333332</v>
      </c>
      <c r="M547" s="27">
        <v>1.875</v>
      </c>
      <c r="N547" s="27">
        <v>0</v>
      </c>
      <c r="O547" s="27">
        <v>10.5</v>
      </c>
      <c r="P547" s="27">
        <f t="shared" si="175"/>
        <v>12.375</v>
      </c>
      <c r="Q547" s="27">
        <v>41.125</v>
      </c>
      <c r="R547" s="27">
        <f t="shared" si="176"/>
        <v>13.541033434650457</v>
      </c>
      <c r="S547" s="27">
        <f t="shared" si="177"/>
        <v>26.874366767983787</v>
      </c>
      <c r="T547" s="27">
        <v>30</v>
      </c>
      <c r="U547" s="27">
        <v>2.5</v>
      </c>
      <c r="V547" s="27">
        <f t="shared" si="178"/>
        <v>32.5</v>
      </c>
      <c r="W547" s="27">
        <v>37</v>
      </c>
      <c r="X547" s="27">
        <f t="shared" si="179"/>
        <v>8.7837837837837842</v>
      </c>
      <c r="Y547" s="27">
        <f t="shared" si="180"/>
        <v>58.677688740044651</v>
      </c>
      <c r="Z547" s="5">
        <f t="shared" si="182"/>
        <v>11</v>
      </c>
      <c r="AA547" s="5">
        <v>26</v>
      </c>
      <c r="AB547" s="9">
        <f t="shared" si="181"/>
        <v>0.42307692307692307</v>
      </c>
      <c r="AC547" s="6"/>
    </row>
    <row r="548" spans="1:29">
      <c r="A548" s="8" t="s">
        <v>1070</v>
      </c>
      <c r="B548" s="8" t="s">
        <v>1302</v>
      </c>
      <c r="C548" s="5" t="s">
        <v>297</v>
      </c>
      <c r="D548" s="5" t="s">
        <v>1115</v>
      </c>
      <c r="E548" s="27">
        <v>50</v>
      </c>
      <c r="F548" s="27">
        <v>3.25</v>
      </c>
      <c r="G548" s="27">
        <f t="shared" si="172"/>
        <v>53.25</v>
      </c>
      <c r="H548" s="27">
        <v>70.375</v>
      </c>
      <c r="I548" s="27">
        <f t="shared" si="173"/>
        <v>22.699822380106571</v>
      </c>
      <c r="J548" s="27">
        <v>87.5</v>
      </c>
      <c r="K548" s="27">
        <v>90</v>
      </c>
      <c r="L548" s="27">
        <f t="shared" si="174"/>
        <v>14.583333333333334</v>
      </c>
      <c r="M548" s="27">
        <v>2.5</v>
      </c>
      <c r="N548" s="27">
        <v>0</v>
      </c>
      <c r="O548" s="27">
        <v>0</v>
      </c>
      <c r="P548" s="27">
        <f t="shared" si="175"/>
        <v>2.5</v>
      </c>
      <c r="Q548" s="27">
        <v>41.125</v>
      </c>
      <c r="R548" s="27">
        <f t="shared" si="176"/>
        <v>2.7355623100303954</v>
      </c>
      <c r="S548" s="27">
        <f t="shared" si="177"/>
        <v>17.318895643363728</v>
      </c>
      <c r="T548" s="27">
        <v>30</v>
      </c>
      <c r="U548" s="27">
        <v>2.5</v>
      </c>
      <c r="V548" s="27">
        <f t="shared" si="178"/>
        <v>32.5</v>
      </c>
      <c r="W548" s="27">
        <v>37</v>
      </c>
      <c r="X548" s="27">
        <f t="shared" si="179"/>
        <v>8.7837837837837842</v>
      </c>
      <c r="Y548" s="27">
        <f t="shared" si="180"/>
        <v>48.802501807254082</v>
      </c>
      <c r="Z548" s="5">
        <f t="shared" si="182"/>
        <v>22</v>
      </c>
      <c r="AA548" s="5">
        <v>26</v>
      </c>
      <c r="AB548" s="9">
        <f t="shared" si="181"/>
        <v>0.84615384615384615</v>
      </c>
      <c r="AC548" s="6"/>
    </row>
    <row r="549" spans="1:29">
      <c r="A549" s="8" t="s">
        <v>1071</v>
      </c>
      <c r="B549" s="8" t="s">
        <v>1301</v>
      </c>
      <c r="C549" s="5" t="s">
        <v>297</v>
      </c>
      <c r="D549" s="5" t="s">
        <v>1115</v>
      </c>
      <c r="E549" s="27">
        <v>50</v>
      </c>
      <c r="F549" s="27">
        <v>1.125</v>
      </c>
      <c r="G549" s="27">
        <f t="shared" si="172"/>
        <v>51.125</v>
      </c>
      <c r="H549" s="27">
        <v>70.375</v>
      </c>
      <c r="I549" s="27">
        <f t="shared" si="173"/>
        <v>21.793960923623448</v>
      </c>
      <c r="J549" s="27">
        <v>85</v>
      </c>
      <c r="K549" s="27">
        <v>90</v>
      </c>
      <c r="L549" s="27">
        <f t="shared" si="174"/>
        <v>14.166666666666666</v>
      </c>
      <c r="M549" s="27">
        <v>2.5</v>
      </c>
      <c r="N549" s="27">
        <v>0</v>
      </c>
      <c r="O549" s="27">
        <v>0</v>
      </c>
      <c r="P549" s="27">
        <f t="shared" si="175"/>
        <v>2.5</v>
      </c>
      <c r="Q549" s="27">
        <v>41.125</v>
      </c>
      <c r="R549" s="27">
        <f t="shared" si="176"/>
        <v>2.7355623100303954</v>
      </c>
      <c r="S549" s="27">
        <f t="shared" si="177"/>
        <v>16.90222897669706</v>
      </c>
      <c r="T549" s="27">
        <v>30</v>
      </c>
      <c r="U549" s="27">
        <v>0.5</v>
      </c>
      <c r="V549" s="27">
        <f t="shared" si="178"/>
        <v>30.5</v>
      </c>
      <c r="W549" s="27">
        <v>37</v>
      </c>
      <c r="X549" s="27">
        <f t="shared" si="179"/>
        <v>8.2432432432432439</v>
      </c>
      <c r="Y549" s="27">
        <f t="shared" si="180"/>
        <v>46.939433143563747</v>
      </c>
      <c r="Z549" s="5">
        <f t="shared" si="182"/>
        <v>24</v>
      </c>
      <c r="AA549" s="5">
        <v>26</v>
      </c>
      <c r="AB549" s="9">
        <f t="shared" si="181"/>
        <v>0.92307692307692313</v>
      </c>
      <c r="AC549" s="6"/>
    </row>
    <row r="550" spans="1:29">
      <c r="A550" s="8" t="s">
        <v>1072</v>
      </c>
      <c r="B550" s="8" t="s">
        <v>1300</v>
      </c>
      <c r="C550" s="5" t="s">
        <v>297</v>
      </c>
      <c r="D550" s="5" t="s">
        <v>1115</v>
      </c>
      <c r="E550" s="27">
        <v>50</v>
      </c>
      <c r="F550" s="27">
        <v>12</v>
      </c>
      <c r="G550" s="27">
        <f t="shared" si="172"/>
        <v>62</v>
      </c>
      <c r="H550" s="27">
        <v>70.375</v>
      </c>
      <c r="I550" s="27">
        <f t="shared" si="173"/>
        <v>26.429840142095916</v>
      </c>
      <c r="J550" s="27">
        <v>85</v>
      </c>
      <c r="K550" s="27">
        <v>90</v>
      </c>
      <c r="L550" s="27">
        <f t="shared" si="174"/>
        <v>14.166666666666666</v>
      </c>
      <c r="M550" s="27">
        <v>3.75</v>
      </c>
      <c r="N550" s="27">
        <v>0</v>
      </c>
      <c r="O550" s="27">
        <v>8</v>
      </c>
      <c r="P550" s="27">
        <f t="shared" si="175"/>
        <v>11.75</v>
      </c>
      <c r="Q550" s="27">
        <v>41.125</v>
      </c>
      <c r="R550" s="27">
        <f t="shared" si="176"/>
        <v>12.857142857142856</v>
      </c>
      <c r="S550" s="27">
        <f t="shared" si="177"/>
        <v>27.023809523809522</v>
      </c>
      <c r="T550" s="27">
        <v>30</v>
      </c>
      <c r="U550" s="27">
        <v>6.5</v>
      </c>
      <c r="V550" s="27">
        <f t="shared" si="178"/>
        <v>36.5</v>
      </c>
      <c r="W550" s="27">
        <v>37</v>
      </c>
      <c r="X550" s="27">
        <f t="shared" si="179"/>
        <v>9.8648648648648649</v>
      </c>
      <c r="Y550" s="27">
        <f t="shared" si="180"/>
        <v>63.318514530770301</v>
      </c>
      <c r="Z550" s="5">
        <f t="shared" si="182"/>
        <v>6</v>
      </c>
      <c r="AA550" s="5">
        <v>26</v>
      </c>
      <c r="AB550" s="9">
        <f t="shared" si="181"/>
        <v>0.23076923076923078</v>
      </c>
      <c r="AC550" s="6"/>
    </row>
    <row r="551" spans="1:29">
      <c r="A551" s="8" t="s">
        <v>1073</v>
      </c>
      <c r="B551" s="8" t="s">
        <v>1074</v>
      </c>
      <c r="C551" s="5" t="s">
        <v>297</v>
      </c>
      <c r="D551" s="5" t="s">
        <v>1117</v>
      </c>
      <c r="E551" s="27">
        <v>50</v>
      </c>
      <c r="F551" s="27">
        <v>3.625</v>
      </c>
      <c r="G551" s="27">
        <f t="shared" ref="G551:G569" si="183">E551+F551</f>
        <v>53.625</v>
      </c>
      <c r="H551" s="27">
        <v>84</v>
      </c>
      <c r="I551" s="27">
        <f t="shared" ref="I551:I569" si="184">(G551/84)*30</f>
        <v>19.151785714285712</v>
      </c>
      <c r="J551" s="27">
        <v>85</v>
      </c>
      <c r="K551" s="27">
        <v>90</v>
      </c>
      <c r="L551" s="27">
        <f t="shared" ref="L551:L569" si="185">J551/K551*15</f>
        <v>14.166666666666666</v>
      </c>
      <c r="M551" s="27">
        <v>6.88</v>
      </c>
      <c r="N551" s="27">
        <v>0</v>
      </c>
      <c r="O551" s="27">
        <v>5</v>
      </c>
      <c r="P551" s="27">
        <f t="shared" ref="P551:P569" si="186">M551+N551+O551</f>
        <v>11.879999999999999</v>
      </c>
      <c r="Q551" s="27">
        <v>33.880000000000003</v>
      </c>
      <c r="R551" s="27">
        <f t="shared" ref="R551:R569" si="187">P551/Q551*45</f>
        <v>15.779220779220777</v>
      </c>
      <c r="S551" s="27">
        <f t="shared" ref="S551:S569" si="188">L551+R551</f>
        <v>29.945887445887443</v>
      </c>
      <c r="T551" s="27">
        <v>30</v>
      </c>
      <c r="U551" s="27">
        <v>1</v>
      </c>
      <c r="V551" s="27">
        <f t="shared" ref="V551:V569" si="189">T551+U551</f>
        <v>31</v>
      </c>
      <c r="W551" s="27">
        <v>38</v>
      </c>
      <c r="X551" s="27">
        <f t="shared" ref="X551:X569" si="190">(V551/38)*10</f>
        <v>8.1578947368421044</v>
      </c>
      <c r="Y551" s="27">
        <f t="shared" ref="Y551:Y569" si="191">I551+S551+X551</f>
        <v>57.255567897015261</v>
      </c>
      <c r="Z551" s="5">
        <f>RANK(Y551,Y$551:Y$569)</f>
        <v>8</v>
      </c>
      <c r="AA551" s="5">
        <v>19</v>
      </c>
      <c r="AB551" s="9">
        <f t="shared" ref="AB551:AB569" si="192">Z551/AA551</f>
        <v>0.42105263157894735</v>
      </c>
      <c r="AC551" s="6"/>
    </row>
    <row r="552" spans="1:29">
      <c r="A552" s="8" t="s">
        <v>1075</v>
      </c>
      <c r="B552" s="8" t="s">
        <v>1076</v>
      </c>
      <c r="C552" s="5" t="s">
        <v>297</v>
      </c>
      <c r="D552" s="5" t="s">
        <v>1117</v>
      </c>
      <c r="E552" s="27">
        <v>50</v>
      </c>
      <c r="F552" s="27">
        <v>12</v>
      </c>
      <c r="G552" s="27">
        <f t="shared" si="183"/>
        <v>62</v>
      </c>
      <c r="H552" s="27">
        <v>84</v>
      </c>
      <c r="I552" s="27">
        <f t="shared" si="184"/>
        <v>22.142857142857146</v>
      </c>
      <c r="J552" s="27">
        <v>85</v>
      </c>
      <c r="K552" s="27">
        <v>90</v>
      </c>
      <c r="L552" s="27">
        <f t="shared" si="185"/>
        <v>14.166666666666666</v>
      </c>
      <c r="M552" s="27">
        <v>0.63</v>
      </c>
      <c r="N552" s="27">
        <v>0</v>
      </c>
      <c r="O552" s="27">
        <v>0</v>
      </c>
      <c r="P552" s="27">
        <f t="shared" si="186"/>
        <v>0.63</v>
      </c>
      <c r="Q552" s="27">
        <v>33.880000000000003</v>
      </c>
      <c r="R552" s="27">
        <f t="shared" si="187"/>
        <v>0.83677685950413205</v>
      </c>
      <c r="S552" s="27">
        <f t="shared" si="188"/>
        <v>15.003443526170798</v>
      </c>
      <c r="T552" s="27">
        <v>30</v>
      </c>
      <c r="U552" s="27">
        <v>0.5</v>
      </c>
      <c r="V552" s="27">
        <f t="shared" si="189"/>
        <v>30.5</v>
      </c>
      <c r="W552" s="27">
        <v>38</v>
      </c>
      <c r="X552" s="27">
        <f t="shared" si="190"/>
        <v>8.026315789473685</v>
      </c>
      <c r="Y552" s="27">
        <f t="shared" si="191"/>
        <v>45.172616458501629</v>
      </c>
      <c r="Z552" s="5">
        <f t="shared" ref="Z552:Z569" si="193">RANK(Y552,Y$551:Y$569)</f>
        <v>17</v>
      </c>
      <c r="AA552" s="5">
        <v>19</v>
      </c>
      <c r="AB552" s="9">
        <f t="shared" si="192"/>
        <v>0.89473684210526316</v>
      </c>
      <c r="AC552" s="6"/>
    </row>
    <row r="553" spans="1:29">
      <c r="A553" s="8" t="s">
        <v>1077</v>
      </c>
      <c r="B553" s="8" t="s">
        <v>1078</v>
      </c>
      <c r="C553" s="5" t="s">
        <v>297</v>
      </c>
      <c r="D553" s="5" t="s">
        <v>1117</v>
      </c>
      <c r="E553" s="27">
        <v>50</v>
      </c>
      <c r="F553" s="27">
        <v>34</v>
      </c>
      <c r="G553" s="27">
        <f t="shared" si="183"/>
        <v>84</v>
      </c>
      <c r="H553" s="27">
        <v>84</v>
      </c>
      <c r="I553" s="27">
        <f t="shared" si="184"/>
        <v>30</v>
      </c>
      <c r="J553" s="27">
        <v>90</v>
      </c>
      <c r="K553" s="27">
        <v>90</v>
      </c>
      <c r="L553" s="27">
        <f t="shared" si="185"/>
        <v>15</v>
      </c>
      <c r="M553" s="27">
        <v>11.88</v>
      </c>
      <c r="N553" s="27">
        <v>5</v>
      </c>
      <c r="O553" s="27">
        <v>17</v>
      </c>
      <c r="P553" s="27">
        <f t="shared" si="186"/>
        <v>33.880000000000003</v>
      </c>
      <c r="Q553" s="27">
        <v>33.880000000000003</v>
      </c>
      <c r="R553" s="27">
        <f t="shared" si="187"/>
        <v>45</v>
      </c>
      <c r="S553" s="27">
        <f t="shared" si="188"/>
        <v>60</v>
      </c>
      <c r="T553" s="27">
        <v>30</v>
      </c>
      <c r="U553" s="27">
        <v>5</v>
      </c>
      <c r="V553" s="27">
        <f t="shared" si="189"/>
        <v>35</v>
      </c>
      <c r="W553" s="27">
        <v>38</v>
      </c>
      <c r="X553" s="27">
        <f t="shared" si="190"/>
        <v>9.2105263157894726</v>
      </c>
      <c r="Y553" s="27">
        <f t="shared" si="191"/>
        <v>99.21052631578948</v>
      </c>
      <c r="Z553" s="5">
        <f t="shared" si="193"/>
        <v>1</v>
      </c>
      <c r="AA553" s="5">
        <v>19</v>
      </c>
      <c r="AB553" s="9">
        <f t="shared" si="192"/>
        <v>5.2631578947368418E-2</v>
      </c>
      <c r="AC553" s="6"/>
    </row>
    <row r="554" spans="1:29">
      <c r="A554" s="8" t="s">
        <v>1118</v>
      </c>
      <c r="B554" s="8" t="s">
        <v>1079</v>
      </c>
      <c r="C554" s="5" t="s">
        <v>297</v>
      </c>
      <c r="D554" s="5" t="s">
        <v>1117</v>
      </c>
      <c r="E554" s="27">
        <v>50</v>
      </c>
      <c r="F554" s="27">
        <v>0.9375</v>
      </c>
      <c r="G554" s="27">
        <f t="shared" si="183"/>
        <v>50.9375</v>
      </c>
      <c r="H554" s="27">
        <v>84</v>
      </c>
      <c r="I554" s="27">
        <f t="shared" si="184"/>
        <v>18.191964285714285</v>
      </c>
      <c r="J554" s="27">
        <v>90</v>
      </c>
      <c r="K554" s="27">
        <v>90</v>
      </c>
      <c r="L554" s="27">
        <f t="shared" si="185"/>
        <v>15</v>
      </c>
      <c r="M554" s="27">
        <v>3.75</v>
      </c>
      <c r="N554" s="27">
        <v>10</v>
      </c>
      <c r="O554" s="27">
        <v>18</v>
      </c>
      <c r="P554" s="27">
        <f t="shared" si="186"/>
        <v>31.75</v>
      </c>
      <c r="Q554" s="27">
        <v>33.880000000000003</v>
      </c>
      <c r="R554" s="27">
        <f t="shared" si="187"/>
        <v>42.170897284533645</v>
      </c>
      <c r="S554" s="27">
        <f t="shared" si="188"/>
        <v>57.170897284533645</v>
      </c>
      <c r="T554" s="27">
        <v>30</v>
      </c>
      <c r="U554" s="27">
        <v>5.5</v>
      </c>
      <c r="V554" s="27">
        <f t="shared" si="189"/>
        <v>35.5</v>
      </c>
      <c r="W554" s="27">
        <v>38</v>
      </c>
      <c r="X554" s="27">
        <f t="shared" si="190"/>
        <v>9.3421052631578956</v>
      </c>
      <c r="Y554" s="27">
        <f t="shared" si="191"/>
        <v>84.70496683340582</v>
      </c>
      <c r="Z554" s="5">
        <f t="shared" si="193"/>
        <v>2</v>
      </c>
      <c r="AA554" s="5">
        <v>19</v>
      </c>
      <c r="AB554" s="9">
        <f t="shared" si="192"/>
        <v>0.10526315789473684</v>
      </c>
      <c r="AC554" s="6"/>
    </row>
    <row r="555" spans="1:29">
      <c r="A555" s="8" t="s">
        <v>1080</v>
      </c>
      <c r="B555" s="8" t="s">
        <v>1081</v>
      </c>
      <c r="C555" s="5" t="s">
        <v>297</v>
      </c>
      <c r="D555" s="5" t="s">
        <v>1117</v>
      </c>
      <c r="E555" s="27">
        <v>50</v>
      </c>
      <c r="F555" s="27">
        <v>3</v>
      </c>
      <c r="G555" s="27">
        <f t="shared" si="183"/>
        <v>53</v>
      </c>
      <c r="H555" s="27">
        <v>84</v>
      </c>
      <c r="I555" s="27">
        <f t="shared" si="184"/>
        <v>18.928571428571427</v>
      </c>
      <c r="J555" s="27">
        <v>90</v>
      </c>
      <c r="K555" s="27">
        <v>90</v>
      </c>
      <c r="L555" s="27">
        <f t="shared" si="185"/>
        <v>15</v>
      </c>
      <c r="M555" s="27">
        <v>3.75</v>
      </c>
      <c r="N555" s="27">
        <v>0</v>
      </c>
      <c r="O555" s="27">
        <v>0</v>
      </c>
      <c r="P555" s="27">
        <f t="shared" si="186"/>
        <v>3.75</v>
      </c>
      <c r="Q555" s="27">
        <v>33.880000000000003</v>
      </c>
      <c r="R555" s="27">
        <f t="shared" si="187"/>
        <v>4.9808146399055486</v>
      </c>
      <c r="S555" s="27">
        <f t="shared" si="188"/>
        <v>19.98081463990555</v>
      </c>
      <c r="T555" s="27">
        <v>30</v>
      </c>
      <c r="U555" s="27">
        <v>8</v>
      </c>
      <c r="V555" s="27">
        <f t="shared" si="189"/>
        <v>38</v>
      </c>
      <c r="W555" s="27">
        <v>38</v>
      </c>
      <c r="X555" s="27">
        <f t="shared" si="190"/>
        <v>10</v>
      </c>
      <c r="Y555" s="27">
        <f t="shared" si="191"/>
        <v>48.909386068476977</v>
      </c>
      <c r="Z555" s="5">
        <f t="shared" si="193"/>
        <v>15</v>
      </c>
      <c r="AA555" s="5">
        <v>19</v>
      </c>
      <c r="AB555" s="9">
        <f t="shared" si="192"/>
        <v>0.78947368421052633</v>
      </c>
      <c r="AC555" s="6"/>
    </row>
    <row r="556" spans="1:29">
      <c r="A556" s="8" t="s">
        <v>1082</v>
      </c>
      <c r="B556" s="8" t="s">
        <v>1083</v>
      </c>
      <c r="C556" s="5" t="s">
        <v>297</v>
      </c>
      <c r="D556" s="5" t="s">
        <v>1117</v>
      </c>
      <c r="E556" s="27">
        <v>50</v>
      </c>
      <c r="F556" s="27">
        <v>1</v>
      </c>
      <c r="G556" s="27">
        <f t="shared" si="183"/>
        <v>51</v>
      </c>
      <c r="H556" s="27">
        <v>84</v>
      </c>
      <c r="I556" s="27">
        <f t="shared" si="184"/>
        <v>18.214285714285712</v>
      </c>
      <c r="J556" s="27">
        <v>90</v>
      </c>
      <c r="K556" s="27">
        <v>90</v>
      </c>
      <c r="L556" s="27">
        <f t="shared" si="185"/>
        <v>15</v>
      </c>
      <c r="M556" s="27">
        <v>3.75</v>
      </c>
      <c r="N556" s="27">
        <v>20</v>
      </c>
      <c r="O556" s="27">
        <v>5</v>
      </c>
      <c r="P556" s="27">
        <f t="shared" si="186"/>
        <v>28.75</v>
      </c>
      <c r="Q556" s="27">
        <v>33.880000000000003</v>
      </c>
      <c r="R556" s="27">
        <f t="shared" si="187"/>
        <v>38.186245572609209</v>
      </c>
      <c r="S556" s="27">
        <f t="shared" si="188"/>
        <v>53.186245572609209</v>
      </c>
      <c r="T556" s="27">
        <v>30</v>
      </c>
      <c r="U556" s="27">
        <v>7</v>
      </c>
      <c r="V556" s="27">
        <f t="shared" si="189"/>
        <v>37</v>
      </c>
      <c r="W556" s="27">
        <v>38</v>
      </c>
      <c r="X556" s="27">
        <f t="shared" si="190"/>
        <v>9.7368421052631575</v>
      </c>
      <c r="Y556" s="27">
        <f t="shared" si="191"/>
        <v>81.137373392158082</v>
      </c>
      <c r="Z556" s="5">
        <f t="shared" si="193"/>
        <v>3</v>
      </c>
      <c r="AA556" s="5">
        <v>19</v>
      </c>
      <c r="AB556" s="9">
        <f t="shared" si="192"/>
        <v>0.15789473684210525</v>
      </c>
      <c r="AC556" s="6"/>
    </row>
    <row r="557" spans="1:29">
      <c r="A557" s="8" t="s">
        <v>1084</v>
      </c>
      <c r="B557" s="8" t="s">
        <v>1085</v>
      </c>
      <c r="C557" s="5" t="s">
        <v>297</v>
      </c>
      <c r="D557" s="5" t="s">
        <v>1117</v>
      </c>
      <c r="E557" s="27">
        <v>50</v>
      </c>
      <c r="F557" s="27">
        <v>16</v>
      </c>
      <c r="G557" s="27">
        <f t="shared" si="183"/>
        <v>66</v>
      </c>
      <c r="H557" s="27">
        <v>84</v>
      </c>
      <c r="I557" s="27">
        <f t="shared" si="184"/>
        <v>23.571428571428569</v>
      </c>
      <c r="J557" s="27">
        <v>90</v>
      </c>
      <c r="K557" s="27">
        <v>90</v>
      </c>
      <c r="L557" s="27">
        <f t="shared" si="185"/>
        <v>15</v>
      </c>
      <c r="M557" s="27">
        <v>1.88</v>
      </c>
      <c r="N557" s="27">
        <v>0</v>
      </c>
      <c r="O557" s="27">
        <v>8</v>
      </c>
      <c r="P557" s="27">
        <f t="shared" si="186"/>
        <v>9.879999999999999</v>
      </c>
      <c r="Q557" s="27">
        <v>33.880000000000003</v>
      </c>
      <c r="R557" s="27">
        <f t="shared" si="187"/>
        <v>13.122786304604483</v>
      </c>
      <c r="S557" s="27">
        <f t="shared" si="188"/>
        <v>28.122786304604482</v>
      </c>
      <c r="T557" s="27">
        <v>30</v>
      </c>
      <c r="U557" s="27">
        <v>7</v>
      </c>
      <c r="V557" s="27">
        <f t="shared" si="189"/>
        <v>37</v>
      </c>
      <c r="W557" s="27">
        <v>38</v>
      </c>
      <c r="X557" s="27">
        <f t="shared" si="190"/>
        <v>9.7368421052631575</v>
      </c>
      <c r="Y557" s="27">
        <f t="shared" si="191"/>
        <v>61.431056981296209</v>
      </c>
      <c r="Z557" s="5">
        <f t="shared" si="193"/>
        <v>6</v>
      </c>
      <c r="AA557" s="5">
        <v>19</v>
      </c>
      <c r="AB557" s="9">
        <f t="shared" si="192"/>
        <v>0.31578947368421051</v>
      </c>
      <c r="AC557" s="6"/>
    </row>
    <row r="558" spans="1:29">
      <c r="A558" s="8" t="s">
        <v>1086</v>
      </c>
      <c r="B558" s="8" t="s">
        <v>1087</v>
      </c>
      <c r="C558" s="5" t="s">
        <v>297</v>
      </c>
      <c r="D558" s="5" t="s">
        <v>1117</v>
      </c>
      <c r="E558" s="27">
        <v>50</v>
      </c>
      <c r="F558" s="27">
        <v>0.2</v>
      </c>
      <c r="G558" s="27">
        <f t="shared" si="183"/>
        <v>50.2</v>
      </c>
      <c r="H558" s="27">
        <v>84</v>
      </c>
      <c r="I558" s="27">
        <f t="shared" si="184"/>
        <v>17.928571428571427</v>
      </c>
      <c r="J558" s="27">
        <v>90</v>
      </c>
      <c r="K558" s="27">
        <v>90</v>
      </c>
      <c r="L558" s="27">
        <f t="shared" si="185"/>
        <v>15</v>
      </c>
      <c r="M558" s="27">
        <v>6.25</v>
      </c>
      <c r="N558" s="27">
        <v>0</v>
      </c>
      <c r="O558" s="27">
        <v>0</v>
      </c>
      <c r="P558" s="27">
        <f t="shared" si="186"/>
        <v>6.25</v>
      </c>
      <c r="Q558" s="27">
        <v>33.880000000000003</v>
      </c>
      <c r="R558" s="27">
        <f t="shared" si="187"/>
        <v>8.3013577331759141</v>
      </c>
      <c r="S558" s="27">
        <f t="shared" si="188"/>
        <v>23.301357733175912</v>
      </c>
      <c r="T558" s="27">
        <v>30</v>
      </c>
      <c r="U558" s="27">
        <v>2</v>
      </c>
      <c r="V558" s="27">
        <f t="shared" si="189"/>
        <v>32</v>
      </c>
      <c r="W558" s="27">
        <v>38</v>
      </c>
      <c r="X558" s="27">
        <f t="shared" si="190"/>
        <v>8.4210526315789469</v>
      </c>
      <c r="Y558" s="27">
        <f t="shared" si="191"/>
        <v>49.650981793326281</v>
      </c>
      <c r="Z558" s="5">
        <f t="shared" si="193"/>
        <v>14</v>
      </c>
      <c r="AA558" s="5">
        <v>19</v>
      </c>
      <c r="AB558" s="9">
        <f t="shared" si="192"/>
        <v>0.73684210526315785</v>
      </c>
      <c r="AC558" s="6"/>
    </row>
    <row r="559" spans="1:29">
      <c r="A559" s="8" t="s">
        <v>1088</v>
      </c>
      <c r="B559" s="8" t="s">
        <v>1089</v>
      </c>
      <c r="C559" s="5" t="s">
        <v>297</v>
      </c>
      <c r="D559" s="5" t="s">
        <v>1117</v>
      </c>
      <c r="E559" s="27">
        <v>50</v>
      </c>
      <c r="F559" s="27">
        <v>2.5</v>
      </c>
      <c r="G559" s="27">
        <f t="shared" si="183"/>
        <v>52.5</v>
      </c>
      <c r="H559" s="27">
        <v>84</v>
      </c>
      <c r="I559" s="27">
        <f t="shared" si="184"/>
        <v>18.75</v>
      </c>
      <c r="J559" s="27">
        <v>85</v>
      </c>
      <c r="K559" s="27">
        <v>90</v>
      </c>
      <c r="L559" s="27">
        <f t="shared" si="185"/>
        <v>14.166666666666666</v>
      </c>
      <c r="M559" s="27">
        <v>0.63</v>
      </c>
      <c r="N559" s="27">
        <v>0</v>
      </c>
      <c r="O559" s="27">
        <v>0</v>
      </c>
      <c r="P559" s="27">
        <f t="shared" si="186"/>
        <v>0.63</v>
      </c>
      <c r="Q559" s="27">
        <v>33.880000000000003</v>
      </c>
      <c r="R559" s="27">
        <f t="shared" si="187"/>
        <v>0.83677685950413205</v>
      </c>
      <c r="S559" s="27">
        <f t="shared" si="188"/>
        <v>15.003443526170798</v>
      </c>
      <c r="T559" s="27">
        <v>30</v>
      </c>
      <c r="U559" s="27">
        <v>0</v>
      </c>
      <c r="V559" s="27">
        <f t="shared" si="189"/>
        <v>30</v>
      </c>
      <c r="W559" s="27">
        <v>38</v>
      </c>
      <c r="X559" s="27">
        <f t="shared" si="190"/>
        <v>7.8947368421052637</v>
      </c>
      <c r="Y559" s="27">
        <f t="shared" si="191"/>
        <v>41.648180368276059</v>
      </c>
      <c r="Z559" s="5">
        <f t="shared" si="193"/>
        <v>19</v>
      </c>
      <c r="AA559" s="5">
        <v>19</v>
      </c>
      <c r="AB559" s="9">
        <f t="shared" si="192"/>
        <v>1</v>
      </c>
      <c r="AC559" s="6"/>
    </row>
    <row r="560" spans="1:29">
      <c r="A560" s="8" t="s">
        <v>1090</v>
      </c>
      <c r="B560" s="8" t="s">
        <v>1091</v>
      </c>
      <c r="C560" s="5" t="s">
        <v>297</v>
      </c>
      <c r="D560" s="5" t="s">
        <v>1117</v>
      </c>
      <c r="E560" s="27">
        <v>50</v>
      </c>
      <c r="F560" s="27">
        <v>2.1875</v>
      </c>
      <c r="G560" s="27">
        <f t="shared" si="183"/>
        <v>52.1875</v>
      </c>
      <c r="H560" s="27">
        <v>84</v>
      </c>
      <c r="I560" s="27">
        <f t="shared" si="184"/>
        <v>18.638392857142854</v>
      </c>
      <c r="J560" s="27">
        <v>85</v>
      </c>
      <c r="K560" s="27">
        <v>90</v>
      </c>
      <c r="L560" s="27">
        <f t="shared" si="185"/>
        <v>14.166666666666666</v>
      </c>
      <c r="M560" s="27">
        <v>2.5</v>
      </c>
      <c r="N560" s="27">
        <v>0</v>
      </c>
      <c r="O560" s="27">
        <v>0</v>
      </c>
      <c r="P560" s="27">
        <f t="shared" si="186"/>
        <v>2.5</v>
      </c>
      <c r="Q560" s="27">
        <v>33.880000000000003</v>
      </c>
      <c r="R560" s="27">
        <f t="shared" si="187"/>
        <v>3.3205430932703659</v>
      </c>
      <c r="S560" s="27">
        <f t="shared" si="188"/>
        <v>17.487209759937031</v>
      </c>
      <c r="T560" s="27">
        <v>30</v>
      </c>
      <c r="U560" s="27">
        <v>0</v>
      </c>
      <c r="V560" s="27">
        <f t="shared" si="189"/>
        <v>30</v>
      </c>
      <c r="W560" s="27">
        <v>38</v>
      </c>
      <c r="X560" s="27">
        <f t="shared" si="190"/>
        <v>7.8947368421052637</v>
      </c>
      <c r="Y560" s="27">
        <f t="shared" si="191"/>
        <v>44.020339459185152</v>
      </c>
      <c r="Z560" s="5">
        <f t="shared" si="193"/>
        <v>18</v>
      </c>
      <c r="AA560" s="5">
        <v>19</v>
      </c>
      <c r="AB560" s="9">
        <f t="shared" si="192"/>
        <v>0.94736842105263153</v>
      </c>
      <c r="AC560" s="6"/>
    </row>
    <row r="561" spans="1:29">
      <c r="A561" s="8" t="s">
        <v>1092</v>
      </c>
      <c r="B561" s="8" t="s">
        <v>1093</v>
      </c>
      <c r="C561" s="5" t="s">
        <v>297</v>
      </c>
      <c r="D561" s="5" t="s">
        <v>1117</v>
      </c>
      <c r="E561" s="27">
        <v>50</v>
      </c>
      <c r="F561" s="27">
        <v>2.5</v>
      </c>
      <c r="G561" s="27">
        <f t="shared" si="183"/>
        <v>52.5</v>
      </c>
      <c r="H561" s="27">
        <v>84</v>
      </c>
      <c r="I561" s="27">
        <f t="shared" si="184"/>
        <v>18.75</v>
      </c>
      <c r="J561" s="27">
        <v>90</v>
      </c>
      <c r="K561" s="27">
        <v>90</v>
      </c>
      <c r="L561" s="27">
        <f t="shared" si="185"/>
        <v>15</v>
      </c>
      <c r="M561" s="27">
        <v>1.25</v>
      </c>
      <c r="N561" s="27">
        <v>0</v>
      </c>
      <c r="O561" s="27">
        <v>5</v>
      </c>
      <c r="P561" s="27">
        <f t="shared" si="186"/>
        <v>6.25</v>
      </c>
      <c r="Q561" s="27">
        <v>33.880000000000003</v>
      </c>
      <c r="R561" s="27">
        <f t="shared" si="187"/>
        <v>8.3013577331759141</v>
      </c>
      <c r="S561" s="27">
        <f t="shared" si="188"/>
        <v>23.301357733175912</v>
      </c>
      <c r="T561" s="27">
        <v>30</v>
      </c>
      <c r="U561" s="27">
        <v>0.5</v>
      </c>
      <c r="V561" s="27">
        <f t="shared" si="189"/>
        <v>30.5</v>
      </c>
      <c r="W561" s="27">
        <v>38</v>
      </c>
      <c r="X561" s="27">
        <f t="shared" si="190"/>
        <v>8.026315789473685</v>
      </c>
      <c r="Y561" s="27">
        <f t="shared" si="191"/>
        <v>50.077673522649597</v>
      </c>
      <c r="Z561" s="5">
        <f t="shared" si="193"/>
        <v>13</v>
      </c>
      <c r="AA561" s="5">
        <v>19</v>
      </c>
      <c r="AB561" s="9">
        <f t="shared" si="192"/>
        <v>0.68421052631578949</v>
      </c>
      <c r="AC561" s="6"/>
    </row>
    <row r="562" spans="1:29">
      <c r="A562" s="8" t="s">
        <v>1094</v>
      </c>
      <c r="B562" s="8" t="s">
        <v>1095</v>
      </c>
      <c r="C562" s="5" t="s">
        <v>297</v>
      </c>
      <c r="D562" s="5" t="s">
        <v>1117</v>
      </c>
      <c r="E562" s="27">
        <v>50</v>
      </c>
      <c r="F562" s="27">
        <v>2.25</v>
      </c>
      <c r="G562" s="27">
        <f t="shared" si="183"/>
        <v>52.25</v>
      </c>
      <c r="H562" s="27">
        <v>84</v>
      </c>
      <c r="I562" s="27">
        <f t="shared" si="184"/>
        <v>18.660714285714285</v>
      </c>
      <c r="J562" s="27">
        <v>85</v>
      </c>
      <c r="K562" s="27">
        <v>90</v>
      </c>
      <c r="L562" s="27">
        <f t="shared" si="185"/>
        <v>14.166666666666666</v>
      </c>
      <c r="M562" s="27">
        <v>3.75</v>
      </c>
      <c r="N562" s="27">
        <v>0</v>
      </c>
      <c r="O562" s="27">
        <v>0</v>
      </c>
      <c r="P562" s="27">
        <f t="shared" si="186"/>
        <v>3.75</v>
      </c>
      <c r="Q562" s="27">
        <v>33.880000000000003</v>
      </c>
      <c r="R562" s="27">
        <f t="shared" si="187"/>
        <v>4.9808146399055486</v>
      </c>
      <c r="S562" s="27">
        <f t="shared" si="188"/>
        <v>19.147481306572214</v>
      </c>
      <c r="T562" s="27">
        <v>30</v>
      </c>
      <c r="U562" s="27">
        <v>0.5</v>
      </c>
      <c r="V562" s="27">
        <f t="shared" si="189"/>
        <v>30.5</v>
      </c>
      <c r="W562" s="27">
        <v>38</v>
      </c>
      <c r="X562" s="27">
        <f t="shared" si="190"/>
        <v>8.026315789473685</v>
      </c>
      <c r="Y562" s="27">
        <f t="shared" si="191"/>
        <v>45.83451138176018</v>
      </c>
      <c r="Z562" s="5">
        <f t="shared" si="193"/>
        <v>16</v>
      </c>
      <c r="AA562" s="5">
        <v>19</v>
      </c>
      <c r="AB562" s="9">
        <f t="shared" si="192"/>
        <v>0.84210526315789469</v>
      </c>
      <c r="AC562" s="6"/>
    </row>
    <row r="563" spans="1:29">
      <c r="A563" s="8" t="s">
        <v>1096</v>
      </c>
      <c r="B563" s="8" t="s">
        <v>1097</v>
      </c>
      <c r="C563" s="5" t="s">
        <v>297</v>
      </c>
      <c r="D563" s="5" t="s">
        <v>1117</v>
      </c>
      <c r="E563" s="27">
        <v>50</v>
      </c>
      <c r="F563" s="27">
        <v>2.036</v>
      </c>
      <c r="G563" s="27">
        <f t="shared" si="183"/>
        <v>52.036000000000001</v>
      </c>
      <c r="H563" s="27">
        <v>84</v>
      </c>
      <c r="I563" s="27">
        <f t="shared" si="184"/>
        <v>18.584285714285716</v>
      </c>
      <c r="J563" s="27">
        <v>85</v>
      </c>
      <c r="K563" s="27">
        <v>90</v>
      </c>
      <c r="L563" s="27">
        <f t="shared" si="185"/>
        <v>14.166666666666666</v>
      </c>
      <c r="M563" s="27">
        <v>2.5</v>
      </c>
      <c r="N563" s="27">
        <v>0</v>
      </c>
      <c r="O563" s="27">
        <v>10</v>
      </c>
      <c r="P563" s="27">
        <f t="shared" si="186"/>
        <v>12.5</v>
      </c>
      <c r="Q563" s="27">
        <v>33.880000000000003</v>
      </c>
      <c r="R563" s="27">
        <f t="shared" si="187"/>
        <v>16.602715466351828</v>
      </c>
      <c r="S563" s="27">
        <f t="shared" si="188"/>
        <v>30.769382133018496</v>
      </c>
      <c r="T563" s="27">
        <v>30</v>
      </c>
      <c r="U563" s="27">
        <v>1.5</v>
      </c>
      <c r="V563" s="27">
        <f t="shared" si="189"/>
        <v>31.5</v>
      </c>
      <c r="W563" s="27">
        <v>38</v>
      </c>
      <c r="X563" s="27">
        <f t="shared" si="190"/>
        <v>8.2894736842105274</v>
      </c>
      <c r="Y563" s="27">
        <f t="shared" si="191"/>
        <v>57.643141531514736</v>
      </c>
      <c r="Z563" s="5">
        <f t="shared" si="193"/>
        <v>7</v>
      </c>
      <c r="AA563" s="5">
        <v>19</v>
      </c>
      <c r="AB563" s="9">
        <f t="shared" si="192"/>
        <v>0.36842105263157893</v>
      </c>
      <c r="AC563" s="6"/>
    </row>
    <row r="564" spans="1:29">
      <c r="A564" s="8" t="s">
        <v>1098</v>
      </c>
      <c r="B564" s="8" t="s">
        <v>1099</v>
      </c>
      <c r="C564" s="5" t="s">
        <v>297</v>
      </c>
      <c r="D564" s="5" t="s">
        <v>1117</v>
      </c>
      <c r="E564" s="27">
        <v>50</v>
      </c>
      <c r="F564" s="27">
        <v>7</v>
      </c>
      <c r="G564" s="27">
        <f t="shared" si="183"/>
        <v>57</v>
      </c>
      <c r="H564" s="27">
        <v>84</v>
      </c>
      <c r="I564" s="27">
        <f t="shared" si="184"/>
        <v>20.357142857142858</v>
      </c>
      <c r="J564" s="27">
        <v>85</v>
      </c>
      <c r="K564" s="27">
        <v>90</v>
      </c>
      <c r="L564" s="27">
        <f t="shared" si="185"/>
        <v>14.166666666666666</v>
      </c>
      <c r="M564" s="27">
        <v>1.25</v>
      </c>
      <c r="N564" s="27">
        <v>0</v>
      </c>
      <c r="O564" s="27">
        <v>15</v>
      </c>
      <c r="P564" s="27">
        <f t="shared" si="186"/>
        <v>16.25</v>
      </c>
      <c r="Q564" s="27">
        <v>33.880000000000003</v>
      </c>
      <c r="R564" s="27">
        <f t="shared" si="187"/>
        <v>21.583530106257378</v>
      </c>
      <c r="S564" s="27">
        <f t="shared" si="188"/>
        <v>35.750196772924042</v>
      </c>
      <c r="T564" s="27">
        <v>30</v>
      </c>
      <c r="U564" s="27">
        <v>1.5</v>
      </c>
      <c r="V564" s="27">
        <f t="shared" si="189"/>
        <v>31.5</v>
      </c>
      <c r="W564" s="27">
        <v>38</v>
      </c>
      <c r="X564" s="27">
        <f t="shared" si="190"/>
        <v>8.2894736842105274</v>
      </c>
      <c r="Y564" s="27">
        <f t="shared" si="191"/>
        <v>64.396813314277438</v>
      </c>
      <c r="Z564" s="5">
        <f t="shared" si="193"/>
        <v>5</v>
      </c>
      <c r="AA564" s="5">
        <v>19</v>
      </c>
      <c r="AB564" s="9">
        <f t="shared" si="192"/>
        <v>0.26315789473684209</v>
      </c>
      <c r="AC564" s="6"/>
    </row>
    <row r="565" spans="1:29">
      <c r="A565" s="8" t="s">
        <v>1100</v>
      </c>
      <c r="B565" s="8" t="s">
        <v>1101</v>
      </c>
      <c r="C565" s="5" t="s">
        <v>297</v>
      </c>
      <c r="D565" s="5" t="s">
        <v>1117</v>
      </c>
      <c r="E565" s="27">
        <v>50</v>
      </c>
      <c r="F565" s="27">
        <v>5</v>
      </c>
      <c r="G565" s="27">
        <f t="shared" si="183"/>
        <v>55</v>
      </c>
      <c r="H565" s="27">
        <v>84</v>
      </c>
      <c r="I565" s="27">
        <f t="shared" si="184"/>
        <v>19.642857142857142</v>
      </c>
      <c r="J565" s="27">
        <v>85</v>
      </c>
      <c r="K565" s="27">
        <v>90</v>
      </c>
      <c r="L565" s="27">
        <f t="shared" si="185"/>
        <v>14.166666666666666</v>
      </c>
      <c r="M565" s="27">
        <v>1.25</v>
      </c>
      <c r="N565" s="27">
        <v>0</v>
      </c>
      <c r="O565" s="27">
        <v>8</v>
      </c>
      <c r="P565" s="27">
        <f t="shared" si="186"/>
        <v>9.25</v>
      </c>
      <c r="Q565" s="27">
        <v>33.880000000000003</v>
      </c>
      <c r="R565" s="27">
        <f t="shared" si="187"/>
        <v>12.286009445100355</v>
      </c>
      <c r="S565" s="27">
        <f t="shared" si="188"/>
        <v>26.452676111767019</v>
      </c>
      <c r="T565" s="27">
        <v>30</v>
      </c>
      <c r="U565" s="27">
        <v>0.5</v>
      </c>
      <c r="V565" s="27">
        <f t="shared" si="189"/>
        <v>30.5</v>
      </c>
      <c r="W565" s="27">
        <v>38</v>
      </c>
      <c r="X565" s="27">
        <f t="shared" si="190"/>
        <v>8.026315789473685</v>
      </c>
      <c r="Y565" s="27">
        <f t="shared" si="191"/>
        <v>54.121849044097843</v>
      </c>
      <c r="Z565" s="5">
        <f t="shared" si="193"/>
        <v>9</v>
      </c>
      <c r="AA565" s="5">
        <v>19</v>
      </c>
      <c r="AB565" s="9">
        <f t="shared" si="192"/>
        <v>0.47368421052631576</v>
      </c>
      <c r="AC565" s="6"/>
    </row>
    <row r="566" spans="1:29">
      <c r="A566" s="8" t="s">
        <v>1119</v>
      </c>
      <c r="B566" s="8" t="s">
        <v>1102</v>
      </c>
      <c r="C566" s="5" t="s">
        <v>297</v>
      </c>
      <c r="D566" s="5" t="s">
        <v>1117</v>
      </c>
      <c r="E566" s="27">
        <v>50</v>
      </c>
      <c r="F566" s="27">
        <v>4.5</v>
      </c>
      <c r="G566" s="27">
        <f t="shared" si="183"/>
        <v>54.5</v>
      </c>
      <c r="H566" s="27">
        <v>84</v>
      </c>
      <c r="I566" s="27">
        <f t="shared" si="184"/>
        <v>19.464285714285715</v>
      </c>
      <c r="J566" s="27">
        <v>85</v>
      </c>
      <c r="K566" s="27">
        <v>90</v>
      </c>
      <c r="L566" s="27">
        <f t="shared" si="185"/>
        <v>14.166666666666666</v>
      </c>
      <c r="M566" s="27">
        <v>0.63</v>
      </c>
      <c r="N566" s="27">
        <v>0</v>
      </c>
      <c r="O566" s="27">
        <v>8</v>
      </c>
      <c r="P566" s="27">
        <f t="shared" si="186"/>
        <v>8.6300000000000008</v>
      </c>
      <c r="Q566" s="27">
        <v>33.880000000000003</v>
      </c>
      <c r="R566" s="27">
        <f t="shared" si="187"/>
        <v>11.462514757969302</v>
      </c>
      <c r="S566" s="27">
        <f t="shared" si="188"/>
        <v>25.629181424635966</v>
      </c>
      <c r="T566" s="27">
        <v>30</v>
      </c>
      <c r="U566" s="27">
        <v>0.5</v>
      </c>
      <c r="V566" s="27">
        <f t="shared" si="189"/>
        <v>30.5</v>
      </c>
      <c r="W566" s="27">
        <v>38</v>
      </c>
      <c r="X566" s="27">
        <f t="shared" si="190"/>
        <v>8.026315789473685</v>
      </c>
      <c r="Y566" s="27">
        <f t="shared" si="191"/>
        <v>53.119782928395367</v>
      </c>
      <c r="Z566" s="5">
        <f t="shared" si="193"/>
        <v>11</v>
      </c>
      <c r="AA566" s="5">
        <v>19</v>
      </c>
      <c r="AB566" s="9">
        <f t="shared" si="192"/>
        <v>0.57894736842105265</v>
      </c>
      <c r="AC566" s="6"/>
    </row>
    <row r="567" spans="1:29">
      <c r="A567" s="8" t="s">
        <v>1103</v>
      </c>
      <c r="B567" s="8" t="s">
        <v>1104</v>
      </c>
      <c r="C567" s="5" t="s">
        <v>297</v>
      </c>
      <c r="D567" s="5" t="s">
        <v>1117</v>
      </c>
      <c r="E567" s="27">
        <v>50</v>
      </c>
      <c r="F567" s="27">
        <v>5.5</v>
      </c>
      <c r="G567" s="27">
        <f t="shared" si="183"/>
        <v>55.5</v>
      </c>
      <c r="H567" s="27">
        <v>84</v>
      </c>
      <c r="I567" s="27">
        <f t="shared" si="184"/>
        <v>19.821428571428569</v>
      </c>
      <c r="J567" s="27">
        <v>85</v>
      </c>
      <c r="K567" s="27">
        <v>90</v>
      </c>
      <c r="L567" s="27">
        <f t="shared" si="185"/>
        <v>14.166666666666666</v>
      </c>
      <c r="M567" s="27">
        <v>8.75</v>
      </c>
      <c r="N567" s="27">
        <v>0</v>
      </c>
      <c r="O567" s="27">
        <v>0</v>
      </c>
      <c r="P567" s="27">
        <f t="shared" si="186"/>
        <v>8.75</v>
      </c>
      <c r="Q567" s="27">
        <v>33.880000000000003</v>
      </c>
      <c r="R567" s="27">
        <f t="shared" si="187"/>
        <v>11.62190082644628</v>
      </c>
      <c r="S567" s="27">
        <f t="shared" si="188"/>
        <v>25.788567493112946</v>
      </c>
      <c r="T567" s="27">
        <v>30</v>
      </c>
      <c r="U567" s="27">
        <v>0</v>
      </c>
      <c r="V567" s="27">
        <f t="shared" si="189"/>
        <v>30</v>
      </c>
      <c r="W567" s="27">
        <v>38</v>
      </c>
      <c r="X567" s="27">
        <f t="shared" si="190"/>
        <v>7.8947368421052637</v>
      </c>
      <c r="Y567" s="27">
        <f t="shared" si="191"/>
        <v>53.50473290664678</v>
      </c>
      <c r="Z567" s="5">
        <f t="shared" si="193"/>
        <v>10</v>
      </c>
      <c r="AA567" s="5">
        <v>19</v>
      </c>
      <c r="AB567" s="9">
        <f t="shared" si="192"/>
        <v>0.52631578947368418</v>
      </c>
      <c r="AC567" s="6"/>
    </row>
    <row r="568" spans="1:29">
      <c r="A568" s="8" t="s">
        <v>1105</v>
      </c>
      <c r="B568" s="8" t="s">
        <v>1106</v>
      </c>
      <c r="C568" s="5" t="s">
        <v>297</v>
      </c>
      <c r="D568" s="5" t="s">
        <v>1117</v>
      </c>
      <c r="E568" s="27">
        <v>50</v>
      </c>
      <c r="F568" s="27">
        <v>7.5</v>
      </c>
      <c r="G568" s="27">
        <f t="shared" si="183"/>
        <v>57.5</v>
      </c>
      <c r="H568" s="27">
        <v>84</v>
      </c>
      <c r="I568" s="27">
        <f t="shared" si="184"/>
        <v>20.535714285714285</v>
      </c>
      <c r="J568" s="27">
        <v>85</v>
      </c>
      <c r="K568" s="27">
        <v>90</v>
      </c>
      <c r="L568" s="27">
        <f t="shared" si="185"/>
        <v>14.166666666666666</v>
      </c>
      <c r="M568" s="27">
        <v>0.63</v>
      </c>
      <c r="N568" s="27">
        <v>0</v>
      </c>
      <c r="O568" s="27">
        <v>5</v>
      </c>
      <c r="P568" s="27">
        <f t="shared" si="186"/>
        <v>5.63</v>
      </c>
      <c r="Q568" s="27">
        <v>33.880000000000003</v>
      </c>
      <c r="R568" s="27">
        <f t="shared" si="187"/>
        <v>7.4778630460448641</v>
      </c>
      <c r="S568" s="27">
        <f t="shared" si="188"/>
        <v>21.644529712711531</v>
      </c>
      <c r="T568" s="27">
        <v>30</v>
      </c>
      <c r="U568" s="27">
        <v>2</v>
      </c>
      <c r="V568" s="27">
        <f t="shared" si="189"/>
        <v>32</v>
      </c>
      <c r="W568" s="27">
        <v>38</v>
      </c>
      <c r="X568" s="27">
        <f t="shared" si="190"/>
        <v>8.4210526315789469</v>
      </c>
      <c r="Y568" s="27">
        <f t="shared" si="191"/>
        <v>50.601296630004761</v>
      </c>
      <c r="Z568" s="5">
        <f t="shared" si="193"/>
        <v>12</v>
      </c>
      <c r="AA568" s="5">
        <v>19</v>
      </c>
      <c r="AB568" s="9">
        <f t="shared" si="192"/>
        <v>0.63157894736842102</v>
      </c>
      <c r="AC568" s="6"/>
    </row>
    <row r="569" spans="1:29">
      <c r="A569" s="8" t="s">
        <v>1107</v>
      </c>
      <c r="B569" s="8" t="s">
        <v>1108</v>
      </c>
      <c r="C569" s="5" t="s">
        <v>297</v>
      </c>
      <c r="D569" s="5" t="s">
        <v>1117</v>
      </c>
      <c r="E569" s="27">
        <v>50</v>
      </c>
      <c r="F569" s="27">
        <v>8.25</v>
      </c>
      <c r="G569" s="27">
        <f t="shared" si="183"/>
        <v>58.25</v>
      </c>
      <c r="H569" s="27">
        <v>84</v>
      </c>
      <c r="I569" s="27">
        <f t="shared" si="184"/>
        <v>20.803571428571427</v>
      </c>
      <c r="J569" s="27">
        <v>90</v>
      </c>
      <c r="K569" s="27">
        <v>90</v>
      </c>
      <c r="L569" s="27">
        <f t="shared" si="185"/>
        <v>15</v>
      </c>
      <c r="M569" s="27">
        <v>0</v>
      </c>
      <c r="N569" s="27">
        <v>0</v>
      </c>
      <c r="O569" s="27">
        <v>23</v>
      </c>
      <c r="P569" s="27">
        <f t="shared" si="186"/>
        <v>23</v>
      </c>
      <c r="Q569" s="27">
        <v>33.880000000000003</v>
      </c>
      <c r="R569" s="27">
        <f t="shared" si="187"/>
        <v>30.548996458087366</v>
      </c>
      <c r="S569" s="27">
        <f t="shared" si="188"/>
        <v>45.548996458087366</v>
      </c>
      <c r="T569" s="27">
        <v>30</v>
      </c>
      <c r="U569" s="27">
        <v>6.5</v>
      </c>
      <c r="V569" s="27">
        <f t="shared" si="189"/>
        <v>36.5</v>
      </c>
      <c r="W569" s="27">
        <v>38</v>
      </c>
      <c r="X569" s="27">
        <f t="shared" si="190"/>
        <v>9.6052631578947363</v>
      </c>
      <c r="Y569" s="27">
        <f t="shared" si="191"/>
        <v>75.957831044553529</v>
      </c>
      <c r="Z569" s="5">
        <f t="shared" si="193"/>
        <v>4</v>
      </c>
      <c r="AA569" s="5">
        <v>19</v>
      </c>
      <c r="AB569" s="9">
        <f t="shared" si="192"/>
        <v>0.21052631578947367</v>
      </c>
      <c r="AC569" s="6"/>
    </row>
    <row r="570" spans="1:29">
      <c r="A570" s="8" t="s">
        <v>1122</v>
      </c>
      <c r="B570" s="8" t="s">
        <v>1123</v>
      </c>
      <c r="C570" s="5" t="s">
        <v>297</v>
      </c>
      <c r="D570" s="5" t="s">
        <v>1124</v>
      </c>
      <c r="E570" s="27">
        <v>50</v>
      </c>
      <c r="F570" s="27">
        <v>17</v>
      </c>
      <c r="G570" s="27">
        <f>E570+F570</f>
        <v>67</v>
      </c>
      <c r="H570" s="27">
        <f>MAX(G$570:G$603)</f>
        <v>80</v>
      </c>
      <c r="I570" s="27">
        <f>G570/H570*30</f>
        <v>25.125</v>
      </c>
      <c r="J570" s="27">
        <v>85</v>
      </c>
      <c r="K570" s="27">
        <f>MAX(J$570:J$603)</f>
        <v>90</v>
      </c>
      <c r="L570" s="27">
        <f>J570/K570*15</f>
        <v>14.166666666666666</v>
      </c>
      <c r="M570" s="27">
        <v>6.875</v>
      </c>
      <c r="N570" s="27">
        <v>20</v>
      </c>
      <c r="O570" s="27">
        <v>0</v>
      </c>
      <c r="P570" s="27">
        <f>M570+N570+O570</f>
        <v>26.875</v>
      </c>
      <c r="Q570" s="27">
        <f>MAX(P$570:P$603)</f>
        <v>60.625</v>
      </c>
      <c r="R570" s="27">
        <f>P570/Q570*45</f>
        <v>19.948453608247423</v>
      </c>
      <c r="S570" s="27">
        <f>L570+R570</f>
        <v>34.115120274914091</v>
      </c>
      <c r="T570" s="27">
        <v>30</v>
      </c>
      <c r="U570" s="27">
        <v>2</v>
      </c>
      <c r="V570" s="27">
        <f>T570+U570</f>
        <v>32</v>
      </c>
      <c r="W570" s="27">
        <f>MAX(V$570:V$603)</f>
        <v>35</v>
      </c>
      <c r="X570" s="27">
        <f>V570/W570*10</f>
        <v>9.1428571428571423</v>
      </c>
      <c r="Y570" s="27">
        <f>I570+S570+X570</f>
        <v>68.38297741777123</v>
      </c>
      <c r="Z570" s="5">
        <v>3</v>
      </c>
      <c r="AA570" s="5">
        <v>34</v>
      </c>
      <c r="AB570" s="9">
        <f>Z570/AA570</f>
        <v>8.8235294117647065E-2</v>
      </c>
      <c r="AC570" s="6"/>
    </row>
    <row r="571" spans="1:29">
      <c r="A571" s="8" t="s">
        <v>1125</v>
      </c>
      <c r="B571" s="8" t="s">
        <v>1126</v>
      </c>
      <c r="C571" s="5" t="s">
        <v>297</v>
      </c>
      <c r="D571" s="5" t="s">
        <v>1124</v>
      </c>
      <c r="E571" s="27">
        <v>50</v>
      </c>
      <c r="F571" s="27">
        <v>30</v>
      </c>
      <c r="G571" s="27">
        <f t="shared" ref="G571:G634" si="194">E571+F571</f>
        <v>80</v>
      </c>
      <c r="H571" s="27">
        <f t="shared" ref="H571:H603" si="195">MAX(G$570:G$603)</f>
        <v>80</v>
      </c>
      <c r="I571" s="27">
        <f>G571/H571*30</f>
        <v>30</v>
      </c>
      <c r="J571" s="27">
        <v>90</v>
      </c>
      <c r="K571" s="27">
        <f t="shared" ref="K571:K603" si="196">MAX(J$570:J$603)</f>
        <v>90</v>
      </c>
      <c r="L571" s="27">
        <f t="shared" ref="L571:L634" si="197">J571/K571*15</f>
        <v>15</v>
      </c>
      <c r="M571" s="27">
        <v>0.625</v>
      </c>
      <c r="N571" s="27">
        <v>0</v>
      </c>
      <c r="O571" s="27">
        <v>0</v>
      </c>
      <c r="P571" s="27">
        <f t="shared" ref="P571:P634" si="198">M571+N571+O571</f>
        <v>0.625</v>
      </c>
      <c r="Q571" s="27">
        <f t="shared" ref="Q571:Q603" si="199">MAX(P$570:P$603)</f>
        <v>60.625</v>
      </c>
      <c r="R571" s="27">
        <f t="shared" ref="R571:R634" si="200">P571/Q571*45</f>
        <v>0.46391752577319589</v>
      </c>
      <c r="S571" s="27">
        <f t="shared" ref="S571:S634" si="201">L571+R571</f>
        <v>15.463917525773196</v>
      </c>
      <c r="T571" s="27">
        <v>30</v>
      </c>
      <c r="U571" s="27">
        <v>1.5</v>
      </c>
      <c r="V571" s="27">
        <f t="shared" ref="V571:V634" si="202">T571+U571</f>
        <v>31.5</v>
      </c>
      <c r="W571" s="27">
        <f t="shared" ref="W571:W603" si="203">MAX(V$570:V$603)</f>
        <v>35</v>
      </c>
      <c r="X571" s="27">
        <f t="shared" ref="X571:X634" si="204">V571/W571*10</f>
        <v>9</v>
      </c>
      <c r="Y571" s="27">
        <f>I571+S571+X571</f>
        <v>54.463917525773198</v>
      </c>
      <c r="Z571" s="5">
        <v>10</v>
      </c>
      <c r="AA571" s="5">
        <v>34</v>
      </c>
      <c r="AB571" s="9">
        <f t="shared" ref="AB571:AB634" si="205">Z571/AA571</f>
        <v>0.29411764705882354</v>
      </c>
      <c r="AC571" s="6"/>
    </row>
    <row r="572" spans="1:29">
      <c r="A572" s="8" t="s">
        <v>1127</v>
      </c>
      <c r="B572" s="8" t="s">
        <v>1128</v>
      </c>
      <c r="C572" s="5" t="s">
        <v>297</v>
      </c>
      <c r="D572" s="5" t="s">
        <v>1124</v>
      </c>
      <c r="E572" s="27">
        <v>50</v>
      </c>
      <c r="F572" s="27">
        <v>17</v>
      </c>
      <c r="G572" s="27">
        <f t="shared" si="194"/>
        <v>67</v>
      </c>
      <c r="H572" s="27">
        <f t="shared" si="195"/>
        <v>80</v>
      </c>
      <c r="I572" s="27">
        <f t="shared" ref="I572:I635" si="206">G572/H572*30</f>
        <v>25.125</v>
      </c>
      <c r="J572" s="27">
        <v>85</v>
      </c>
      <c r="K572" s="27">
        <f t="shared" si="196"/>
        <v>90</v>
      </c>
      <c r="L572" s="27">
        <f t="shared" si="197"/>
        <v>14.166666666666666</v>
      </c>
      <c r="M572" s="27">
        <v>0</v>
      </c>
      <c r="N572" s="27">
        <v>0</v>
      </c>
      <c r="O572" s="27">
        <v>0</v>
      </c>
      <c r="P572" s="27">
        <f t="shared" si="198"/>
        <v>0</v>
      </c>
      <c r="Q572" s="27">
        <f t="shared" si="199"/>
        <v>60.625</v>
      </c>
      <c r="R572" s="27">
        <f t="shared" si="200"/>
        <v>0</v>
      </c>
      <c r="S572" s="27">
        <f t="shared" si="201"/>
        <v>14.166666666666666</v>
      </c>
      <c r="T572" s="27">
        <v>30</v>
      </c>
      <c r="U572" s="27">
        <v>1.5</v>
      </c>
      <c r="V572" s="27">
        <f t="shared" si="202"/>
        <v>31.5</v>
      </c>
      <c r="W572" s="27">
        <f t="shared" si="203"/>
        <v>35</v>
      </c>
      <c r="X572" s="27">
        <f t="shared" si="204"/>
        <v>9</v>
      </c>
      <c r="Y572" s="27">
        <f t="shared" ref="Y572:Y635" si="207">I572+S572+X572</f>
        <v>48.291666666666664</v>
      </c>
      <c r="Z572" s="5">
        <v>15</v>
      </c>
      <c r="AA572" s="5">
        <v>34</v>
      </c>
      <c r="AB572" s="9">
        <f t="shared" si="205"/>
        <v>0.44117647058823528</v>
      </c>
      <c r="AC572" s="6"/>
    </row>
    <row r="573" spans="1:29">
      <c r="A573" s="8" t="s">
        <v>1129</v>
      </c>
      <c r="B573" s="8" t="s">
        <v>1130</v>
      </c>
      <c r="C573" s="5" t="s">
        <v>297</v>
      </c>
      <c r="D573" s="5" t="s">
        <v>1124</v>
      </c>
      <c r="E573" s="27">
        <v>50</v>
      </c>
      <c r="F573" s="27">
        <v>16</v>
      </c>
      <c r="G573" s="27">
        <f t="shared" si="194"/>
        <v>66</v>
      </c>
      <c r="H573" s="27">
        <f t="shared" si="195"/>
        <v>80</v>
      </c>
      <c r="I573" s="27">
        <f t="shared" si="206"/>
        <v>24.75</v>
      </c>
      <c r="J573" s="27">
        <v>85</v>
      </c>
      <c r="K573" s="27">
        <f t="shared" si="196"/>
        <v>90</v>
      </c>
      <c r="L573" s="27">
        <f t="shared" si="197"/>
        <v>14.166666666666666</v>
      </c>
      <c r="M573" s="27">
        <v>0</v>
      </c>
      <c r="N573" s="27">
        <v>0</v>
      </c>
      <c r="O573" s="27">
        <v>0</v>
      </c>
      <c r="P573" s="27">
        <f t="shared" si="198"/>
        <v>0</v>
      </c>
      <c r="Q573" s="27">
        <f t="shared" si="199"/>
        <v>60.625</v>
      </c>
      <c r="R573" s="27">
        <f t="shared" si="200"/>
        <v>0</v>
      </c>
      <c r="S573" s="27">
        <f t="shared" si="201"/>
        <v>14.166666666666666</v>
      </c>
      <c r="T573" s="27">
        <v>30</v>
      </c>
      <c r="U573" s="27">
        <v>0.5</v>
      </c>
      <c r="V573" s="27">
        <f t="shared" si="202"/>
        <v>30.5</v>
      </c>
      <c r="W573" s="27">
        <f t="shared" si="203"/>
        <v>35</v>
      </c>
      <c r="X573" s="27">
        <f t="shared" si="204"/>
        <v>8.7142857142857153</v>
      </c>
      <c r="Y573" s="27">
        <f t="shared" si="207"/>
        <v>47.63095238095238</v>
      </c>
      <c r="Z573" s="5">
        <v>17</v>
      </c>
      <c r="AA573" s="5">
        <v>34</v>
      </c>
      <c r="AB573" s="9">
        <f t="shared" si="205"/>
        <v>0.5</v>
      </c>
      <c r="AC573" s="6"/>
    </row>
    <row r="574" spans="1:29">
      <c r="A574" s="8" t="s">
        <v>1131</v>
      </c>
      <c r="B574" s="8" t="s">
        <v>1132</v>
      </c>
      <c r="C574" s="5" t="s">
        <v>297</v>
      </c>
      <c r="D574" s="5" t="s">
        <v>1124</v>
      </c>
      <c r="E574" s="27">
        <v>50</v>
      </c>
      <c r="F574" s="27">
        <v>21</v>
      </c>
      <c r="G574" s="27">
        <f t="shared" si="194"/>
        <v>71</v>
      </c>
      <c r="H574" s="27">
        <f t="shared" si="195"/>
        <v>80</v>
      </c>
      <c r="I574" s="27">
        <f t="shared" si="206"/>
        <v>26.625</v>
      </c>
      <c r="J574" s="27">
        <v>85</v>
      </c>
      <c r="K574" s="27">
        <f t="shared" si="196"/>
        <v>90</v>
      </c>
      <c r="L574" s="27">
        <f t="shared" si="197"/>
        <v>14.166666666666666</v>
      </c>
      <c r="M574" s="27">
        <v>0</v>
      </c>
      <c r="N574" s="27">
        <v>50</v>
      </c>
      <c r="O574" s="27">
        <v>0</v>
      </c>
      <c r="P574" s="27">
        <f t="shared" si="198"/>
        <v>50</v>
      </c>
      <c r="Q574" s="27">
        <f t="shared" si="199"/>
        <v>60.625</v>
      </c>
      <c r="R574" s="27">
        <f t="shared" si="200"/>
        <v>37.113402061855666</v>
      </c>
      <c r="S574" s="27">
        <f t="shared" si="201"/>
        <v>51.28006872852233</v>
      </c>
      <c r="T574" s="27">
        <v>30</v>
      </c>
      <c r="U574" s="27">
        <v>4.5</v>
      </c>
      <c r="V574" s="27">
        <f t="shared" si="202"/>
        <v>34.5</v>
      </c>
      <c r="W574" s="27">
        <f t="shared" si="203"/>
        <v>35</v>
      </c>
      <c r="X574" s="27">
        <f t="shared" si="204"/>
        <v>9.8571428571428577</v>
      </c>
      <c r="Y574" s="27">
        <f t="shared" si="207"/>
        <v>87.762211585665199</v>
      </c>
      <c r="Z574" s="5">
        <v>2</v>
      </c>
      <c r="AA574" s="5">
        <v>34</v>
      </c>
      <c r="AB574" s="9">
        <f t="shared" si="205"/>
        <v>5.8823529411764705E-2</v>
      </c>
      <c r="AC574" s="6"/>
    </row>
    <row r="575" spans="1:29">
      <c r="A575" s="8" t="s">
        <v>1133</v>
      </c>
      <c r="B575" s="8" t="s">
        <v>1134</v>
      </c>
      <c r="C575" s="5" t="s">
        <v>297</v>
      </c>
      <c r="D575" s="5" t="s">
        <v>1124</v>
      </c>
      <c r="E575" s="27">
        <v>50</v>
      </c>
      <c r="F575" s="27">
        <v>6.625</v>
      </c>
      <c r="G575" s="27">
        <f t="shared" si="194"/>
        <v>56.625</v>
      </c>
      <c r="H575" s="27">
        <f t="shared" si="195"/>
        <v>80</v>
      </c>
      <c r="I575" s="27">
        <f t="shared" si="206"/>
        <v>21.234375</v>
      </c>
      <c r="J575" s="27">
        <v>90</v>
      </c>
      <c r="K575" s="27">
        <f t="shared" si="196"/>
        <v>90</v>
      </c>
      <c r="L575" s="27">
        <f t="shared" si="197"/>
        <v>15</v>
      </c>
      <c r="M575" s="27">
        <v>0</v>
      </c>
      <c r="N575" s="27">
        <v>0</v>
      </c>
      <c r="O575" s="27">
        <v>0</v>
      </c>
      <c r="P575" s="27">
        <f t="shared" si="198"/>
        <v>0</v>
      </c>
      <c r="Q575" s="27">
        <f t="shared" si="199"/>
        <v>60.625</v>
      </c>
      <c r="R575" s="27">
        <f t="shared" si="200"/>
        <v>0</v>
      </c>
      <c r="S575" s="27">
        <f t="shared" si="201"/>
        <v>15</v>
      </c>
      <c r="T575" s="27">
        <v>30</v>
      </c>
      <c r="U575" s="27">
        <v>0</v>
      </c>
      <c r="V575" s="27">
        <f t="shared" si="202"/>
        <v>30</v>
      </c>
      <c r="W575" s="27">
        <f t="shared" si="203"/>
        <v>35</v>
      </c>
      <c r="X575" s="27">
        <f t="shared" si="204"/>
        <v>8.5714285714285712</v>
      </c>
      <c r="Y575" s="27">
        <f t="shared" si="207"/>
        <v>44.805803571428569</v>
      </c>
      <c r="Z575" s="5">
        <v>26</v>
      </c>
      <c r="AA575" s="5">
        <v>34</v>
      </c>
      <c r="AB575" s="9">
        <f t="shared" si="205"/>
        <v>0.76470588235294112</v>
      </c>
      <c r="AC575" s="6"/>
    </row>
    <row r="576" spans="1:29">
      <c r="A576" s="8" t="s">
        <v>1135</v>
      </c>
      <c r="B576" s="8" t="s">
        <v>1136</v>
      </c>
      <c r="C576" s="5" t="s">
        <v>297</v>
      </c>
      <c r="D576" s="5" t="s">
        <v>1124</v>
      </c>
      <c r="E576" s="27">
        <v>50</v>
      </c>
      <c r="F576" s="27">
        <v>21</v>
      </c>
      <c r="G576" s="27">
        <f t="shared" si="194"/>
        <v>71</v>
      </c>
      <c r="H576" s="27">
        <f t="shared" si="195"/>
        <v>80</v>
      </c>
      <c r="I576" s="27">
        <f t="shared" si="206"/>
        <v>26.625</v>
      </c>
      <c r="J576" s="27">
        <v>80</v>
      </c>
      <c r="K576" s="27">
        <f t="shared" si="196"/>
        <v>90</v>
      </c>
      <c r="L576" s="27">
        <f t="shared" si="197"/>
        <v>13.333333333333332</v>
      </c>
      <c r="M576" s="27">
        <v>2.5</v>
      </c>
      <c r="N576" s="27">
        <v>0</v>
      </c>
      <c r="O576" s="27">
        <v>5</v>
      </c>
      <c r="P576" s="27">
        <f t="shared" si="198"/>
        <v>7.5</v>
      </c>
      <c r="Q576" s="27">
        <f t="shared" si="199"/>
        <v>60.625</v>
      </c>
      <c r="R576" s="27">
        <f t="shared" si="200"/>
        <v>5.5670103092783503</v>
      </c>
      <c r="S576" s="27">
        <f t="shared" si="201"/>
        <v>18.900343642611681</v>
      </c>
      <c r="T576" s="27">
        <v>30</v>
      </c>
      <c r="U576" s="27">
        <v>3</v>
      </c>
      <c r="V576" s="27">
        <f t="shared" si="202"/>
        <v>33</v>
      </c>
      <c r="W576" s="27">
        <f t="shared" si="203"/>
        <v>35</v>
      </c>
      <c r="X576" s="27">
        <f t="shared" si="204"/>
        <v>9.4285714285714288</v>
      </c>
      <c r="Y576" s="27">
        <f t="shared" si="207"/>
        <v>54.953915071183111</v>
      </c>
      <c r="Z576" s="5">
        <v>7</v>
      </c>
      <c r="AA576" s="5">
        <v>34</v>
      </c>
      <c r="AB576" s="9">
        <f t="shared" si="205"/>
        <v>0.20588235294117646</v>
      </c>
      <c r="AC576" s="6"/>
    </row>
    <row r="577" spans="1:29">
      <c r="A577" s="8" t="s">
        <v>1137</v>
      </c>
      <c r="B577" s="8" t="s">
        <v>1138</v>
      </c>
      <c r="C577" s="5" t="s">
        <v>297</v>
      </c>
      <c r="D577" s="5" t="s">
        <v>1124</v>
      </c>
      <c r="E577" s="27">
        <v>50</v>
      </c>
      <c r="F577" s="27">
        <v>6.25</v>
      </c>
      <c r="G577" s="27">
        <f t="shared" si="194"/>
        <v>56.25</v>
      </c>
      <c r="H577" s="27">
        <f t="shared" si="195"/>
        <v>80</v>
      </c>
      <c r="I577" s="27">
        <f t="shared" si="206"/>
        <v>21.09375</v>
      </c>
      <c r="J577" s="27">
        <v>80</v>
      </c>
      <c r="K577" s="27">
        <f t="shared" si="196"/>
        <v>90</v>
      </c>
      <c r="L577" s="27">
        <f t="shared" si="197"/>
        <v>13.333333333333332</v>
      </c>
      <c r="M577" s="27">
        <v>0</v>
      </c>
      <c r="N577" s="27">
        <v>0</v>
      </c>
      <c r="O577" s="27">
        <v>0</v>
      </c>
      <c r="P577" s="27">
        <f t="shared" si="198"/>
        <v>0</v>
      </c>
      <c r="Q577" s="27">
        <f t="shared" si="199"/>
        <v>60.625</v>
      </c>
      <c r="R577" s="27">
        <f t="shared" si="200"/>
        <v>0</v>
      </c>
      <c r="S577" s="27">
        <f t="shared" si="201"/>
        <v>13.333333333333332</v>
      </c>
      <c r="T577" s="27">
        <v>30</v>
      </c>
      <c r="U577" s="27">
        <v>0</v>
      </c>
      <c r="V577" s="27">
        <f t="shared" si="202"/>
        <v>30</v>
      </c>
      <c r="W577" s="27">
        <f t="shared" si="203"/>
        <v>35</v>
      </c>
      <c r="X577" s="27">
        <f t="shared" si="204"/>
        <v>8.5714285714285712</v>
      </c>
      <c r="Y577" s="27">
        <f t="shared" si="207"/>
        <v>42.998511904761898</v>
      </c>
      <c r="Z577" s="5">
        <v>33</v>
      </c>
      <c r="AA577" s="5">
        <v>34</v>
      </c>
      <c r="AB577" s="9">
        <f t="shared" si="205"/>
        <v>0.97058823529411764</v>
      </c>
      <c r="AC577" s="6"/>
    </row>
    <row r="578" spans="1:29">
      <c r="A578" s="8" t="s">
        <v>1139</v>
      </c>
      <c r="B578" s="8" t="s">
        <v>1140</v>
      </c>
      <c r="C578" s="5" t="s">
        <v>297</v>
      </c>
      <c r="D578" s="5" t="s">
        <v>1124</v>
      </c>
      <c r="E578" s="27">
        <v>50</v>
      </c>
      <c r="F578" s="27">
        <v>8</v>
      </c>
      <c r="G578" s="27">
        <f t="shared" si="194"/>
        <v>58</v>
      </c>
      <c r="H578" s="27">
        <f t="shared" si="195"/>
        <v>80</v>
      </c>
      <c r="I578" s="27">
        <f t="shared" si="206"/>
        <v>21.75</v>
      </c>
      <c r="J578" s="27">
        <v>80</v>
      </c>
      <c r="K578" s="27">
        <f t="shared" si="196"/>
        <v>90</v>
      </c>
      <c r="L578" s="27">
        <f t="shared" si="197"/>
        <v>13.333333333333332</v>
      </c>
      <c r="M578" s="27">
        <v>1.875</v>
      </c>
      <c r="N578" s="27">
        <v>0</v>
      </c>
      <c r="O578" s="27">
        <v>0</v>
      </c>
      <c r="P578" s="27">
        <f t="shared" si="198"/>
        <v>1.875</v>
      </c>
      <c r="Q578" s="27">
        <f t="shared" si="199"/>
        <v>60.625</v>
      </c>
      <c r="R578" s="27">
        <f t="shared" si="200"/>
        <v>1.3917525773195876</v>
      </c>
      <c r="S578" s="27">
        <f t="shared" si="201"/>
        <v>14.72508591065292</v>
      </c>
      <c r="T578" s="27">
        <v>30</v>
      </c>
      <c r="U578" s="27">
        <v>1.5</v>
      </c>
      <c r="V578" s="27">
        <f t="shared" si="202"/>
        <v>31.5</v>
      </c>
      <c r="W578" s="27">
        <f t="shared" si="203"/>
        <v>35</v>
      </c>
      <c r="X578" s="27">
        <f t="shared" si="204"/>
        <v>9</v>
      </c>
      <c r="Y578" s="27">
        <f t="shared" si="207"/>
        <v>45.475085910652922</v>
      </c>
      <c r="Z578" s="5">
        <v>22</v>
      </c>
      <c r="AA578" s="5">
        <v>34</v>
      </c>
      <c r="AB578" s="9">
        <f t="shared" si="205"/>
        <v>0.6470588235294118</v>
      </c>
      <c r="AC578" s="6"/>
    </row>
    <row r="579" spans="1:29">
      <c r="A579" s="8" t="s">
        <v>1141</v>
      </c>
      <c r="B579" s="8" t="s">
        <v>1142</v>
      </c>
      <c r="C579" s="5" t="s">
        <v>297</v>
      </c>
      <c r="D579" s="5" t="s">
        <v>1124</v>
      </c>
      <c r="E579" s="27">
        <v>50</v>
      </c>
      <c r="F579" s="27">
        <v>7.9</v>
      </c>
      <c r="G579" s="27">
        <f t="shared" si="194"/>
        <v>57.9</v>
      </c>
      <c r="H579" s="27">
        <f t="shared" si="195"/>
        <v>80</v>
      </c>
      <c r="I579" s="27">
        <f t="shared" si="206"/>
        <v>21.712499999999999</v>
      </c>
      <c r="J579" s="27">
        <v>90</v>
      </c>
      <c r="K579" s="27">
        <f t="shared" si="196"/>
        <v>90</v>
      </c>
      <c r="L579" s="27">
        <f t="shared" si="197"/>
        <v>15</v>
      </c>
      <c r="M579" s="27">
        <v>1.25</v>
      </c>
      <c r="N579" s="27">
        <v>20</v>
      </c>
      <c r="O579" s="27">
        <v>0</v>
      </c>
      <c r="P579" s="27">
        <f t="shared" si="198"/>
        <v>21.25</v>
      </c>
      <c r="Q579" s="27">
        <f t="shared" si="199"/>
        <v>60.625</v>
      </c>
      <c r="R579" s="27">
        <f t="shared" si="200"/>
        <v>15.773195876288659</v>
      </c>
      <c r="S579" s="27">
        <f t="shared" si="201"/>
        <v>30.773195876288661</v>
      </c>
      <c r="T579" s="27">
        <v>30</v>
      </c>
      <c r="U579" s="27">
        <v>0.5</v>
      </c>
      <c r="V579" s="27">
        <f t="shared" si="202"/>
        <v>30.5</v>
      </c>
      <c r="W579" s="27">
        <f t="shared" si="203"/>
        <v>35</v>
      </c>
      <c r="X579" s="27">
        <f t="shared" si="204"/>
        <v>8.7142857142857153</v>
      </c>
      <c r="Y579" s="27">
        <f t="shared" si="207"/>
        <v>61.199981590574374</v>
      </c>
      <c r="Z579" s="5">
        <v>6</v>
      </c>
      <c r="AA579" s="5">
        <v>34</v>
      </c>
      <c r="AB579" s="9">
        <f t="shared" si="205"/>
        <v>0.17647058823529413</v>
      </c>
      <c r="AC579" s="6"/>
    </row>
    <row r="580" spans="1:29">
      <c r="A580" s="8" t="s">
        <v>1143</v>
      </c>
      <c r="B580" s="8" t="s">
        <v>1144</v>
      </c>
      <c r="C580" s="5" t="s">
        <v>297</v>
      </c>
      <c r="D580" s="5" t="s">
        <v>1124</v>
      </c>
      <c r="E580" s="27">
        <v>50</v>
      </c>
      <c r="F580" s="27">
        <v>8</v>
      </c>
      <c r="G580" s="27">
        <f t="shared" si="194"/>
        <v>58</v>
      </c>
      <c r="H580" s="27">
        <f t="shared" si="195"/>
        <v>80</v>
      </c>
      <c r="I580" s="27">
        <f t="shared" si="206"/>
        <v>21.75</v>
      </c>
      <c r="J580" s="27">
        <v>90</v>
      </c>
      <c r="K580" s="27">
        <f t="shared" si="196"/>
        <v>90</v>
      </c>
      <c r="L580" s="27">
        <f t="shared" si="197"/>
        <v>15</v>
      </c>
      <c r="M580" s="27">
        <v>3.125</v>
      </c>
      <c r="N580" s="27">
        <v>0</v>
      </c>
      <c r="O580" s="27">
        <v>5</v>
      </c>
      <c r="P580" s="27">
        <f t="shared" si="198"/>
        <v>8.125</v>
      </c>
      <c r="Q580" s="27">
        <f t="shared" si="199"/>
        <v>60.625</v>
      </c>
      <c r="R580" s="27">
        <f t="shared" si="200"/>
        <v>6.0309278350515463</v>
      </c>
      <c r="S580" s="27">
        <f t="shared" si="201"/>
        <v>21.030927835051546</v>
      </c>
      <c r="T580" s="27">
        <v>30</v>
      </c>
      <c r="U580" s="27">
        <v>1.5</v>
      </c>
      <c r="V580" s="27">
        <f t="shared" si="202"/>
        <v>31.5</v>
      </c>
      <c r="W580" s="27">
        <f t="shared" si="203"/>
        <v>35</v>
      </c>
      <c r="X580" s="27">
        <f t="shared" si="204"/>
        <v>9</v>
      </c>
      <c r="Y580" s="27">
        <f t="shared" si="207"/>
        <v>51.780927835051543</v>
      </c>
      <c r="Z580" s="5">
        <v>12</v>
      </c>
      <c r="AA580" s="5">
        <v>34</v>
      </c>
      <c r="AB580" s="9">
        <f t="shared" si="205"/>
        <v>0.35294117647058826</v>
      </c>
      <c r="AC580" s="6"/>
    </row>
    <row r="581" spans="1:29">
      <c r="A581" s="8" t="s">
        <v>1145</v>
      </c>
      <c r="B581" s="8" t="s">
        <v>1146</v>
      </c>
      <c r="C581" s="5" t="s">
        <v>297</v>
      </c>
      <c r="D581" s="5" t="s">
        <v>1124</v>
      </c>
      <c r="E581" s="27">
        <v>50</v>
      </c>
      <c r="F581" s="27">
        <v>6.25</v>
      </c>
      <c r="G581" s="27">
        <f t="shared" si="194"/>
        <v>56.25</v>
      </c>
      <c r="H581" s="27">
        <f t="shared" si="195"/>
        <v>80</v>
      </c>
      <c r="I581" s="27">
        <f t="shared" si="206"/>
        <v>21.09375</v>
      </c>
      <c r="J581" s="27">
        <v>90</v>
      </c>
      <c r="K581" s="27">
        <f t="shared" si="196"/>
        <v>90</v>
      </c>
      <c r="L581" s="27">
        <f t="shared" si="197"/>
        <v>15</v>
      </c>
      <c r="M581" s="27">
        <v>0</v>
      </c>
      <c r="N581" s="27">
        <v>0</v>
      </c>
      <c r="O581" s="27">
        <v>0</v>
      </c>
      <c r="P581" s="27">
        <f t="shared" si="198"/>
        <v>0</v>
      </c>
      <c r="Q581" s="27">
        <f t="shared" si="199"/>
        <v>60.625</v>
      </c>
      <c r="R581" s="27">
        <f t="shared" si="200"/>
        <v>0</v>
      </c>
      <c r="S581" s="27">
        <f t="shared" si="201"/>
        <v>15</v>
      </c>
      <c r="T581" s="27">
        <v>30</v>
      </c>
      <c r="U581" s="27">
        <v>0</v>
      </c>
      <c r="V581" s="27">
        <f t="shared" si="202"/>
        <v>30</v>
      </c>
      <c r="W581" s="27">
        <f t="shared" si="203"/>
        <v>35</v>
      </c>
      <c r="X581" s="27">
        <f t="shared" si="204"/>
        <v>8.5714285714285712</v>
      </c>
      <c r="Y581" s="27">
        <f t="shared" si="207"/>
        <v>44.665178571428569</v>
      </c>
      <c r="Z581" s="5">
        <v>27</v>
      </c>
      <c r="AA581" s="5">
        <v>34</v>
      </c>
      <c r="AB581" s="9">
        <f t="shared" si="205"/>
        <v>0.79411764705882348</v>
      </c>
      <c r="AC581" s="6"/>
    </row>
    <row r="582" spans="1:29">
      <c r="A582" s="8" t="s">
        <v>1147</v>
      </c>
      <c r="B582" s="8" t="s">
        <v>1148</v>
      </c>
      <c r="C582" s="5" t="s">
        <v>297</v>
      </c>
      <c r="D582" s="5" t="s">
        <v>1124</v>
      </c>
      <c r="E582" s="27">
        <v>50</v>
      </c>
      <c r="F582" s="27">
        <v>7.41</v>
      </c>
      <c r="G582" s="27">
        <f t="shared" si="194"/>
        <v>57.41</v>
      </c>
      <c r="H582" s="27">
        <f t="shared" si="195"/>
        <v>80</v>
      </c>
      <c r="I582" s="27">
        <f t="shared" si="206"/>
        <v>21.528749999999999</v>
      </c>
      <c r="J582" s="27">
        <v>85</v>
      </c>
      <c r="K582" s="27">
        <f t="shared" si="196"/>
        <v>90</v>
      </c>
      <c r="L582" s="27">
        <f t="shared" si="197"/>
        <v>14.166666666666666</v>
      </c>
      <c r="M582" s="27">
        <v>1.25</v>
      </c>
      <c r="N582" s="27">
        <v>0</v>
      </c>
      <c r="O582" s="27">
        <v>0</v>
      </c>
      <c r="P582" s="27">
        <f t="shared" si="198"/>
        <v>1.25</v>
      </c>
      <c r="Q582" s="27">
        <f t="shared" si="199"/>
        <v>60.625</v>
      </c>
      <c r="R582" s="27">
        <f t="shared" si="200"/>
        <v>0.92783505154639179</v>
      </c>
      <c r="S582" s="27">
        <f t="shared" si="201"/>
        <v>15.094501718213058</v>
      </c>
      <c r="T582" s="27">
        <v>30</v>
      </c>
      <c r="U582" s="27">
        <v>0</v>
      </c>
      <c r="V582" s="27">
        <f t="shared" si="202"/>
        <v>30</v>
      </c>
      <c r="W582" s="27">
        <f t="shared" si="203"/>
        <v>35</v>
      </c>
      <c r="X582" s="27">
        <f t="shared" si="204"/>
        <v>8.5714285714285712</v>
      </c>
      <c r="Y582" s="27">
        <f t="shared" si="207"/>
        <v>45.194680289641624</v>
      </c>
      <c r="Z582" s="5">
        <v>23</v>
      </c>
      <c r="AA582" s="5">
        <v>34</v>
      </c>
      <c r="AB582" s="9">
        <f t="shared" si="205"/>
        <v>0.67647058823529416</v>
      </c>
      <c r="AC582" s="6"/>
    </row>
    <row r="583" spans="1:29">
      <c r="A583" s="8" t="s">
        <v>1149</v>
      </c>
      <c r="B583" s="8" t="s">
        <v>1150</v>
      </c>
      <c r="C583" s="5" t="s">
        <v>297</v>
      </c>
      <c r="D583" s="5" t="s">
        <v>1124</v>
      </c>
      <c r="E583" s="27">
        <v>50</v>
      </c>
      <c r="F583" s="27">
        <v>6.64</v>
      </c>
      <c r="G583" s="27">
        <f t="shared" si="194"/>
        <v>56.64</v>
      </c>
      <c r="H583" s="27">
        <f t="shared" si="195"/>
        <v>80</v>
      </c>
      <c r="I583" s="27">
        <f t="shared" si="206"/>
        <v>21.24</v>
      </c>
      <c r="J583" s="27">
        <v>90</v>
      </c>
      <c r="K583" s="27">
        <f t="shared" si="196"/>
        <v>90</v>
      </c>
      <c r="L583" s="27">
        <f t="shared" si="197"/>
        <v>15</v>
      </c>
      <c r="M583" s="27">
        <v>0</v>
      </c>
      <c r="N583" s="27">
        <v>0</v>
      </c>
      <c r="O583" s="27">
        <v>0</v>
      </c>
      <c r="P583" s="27">
        <f t="shared" si="198"/>
        <v>0</v>
      </c>
      <c r="Q583" s="27">
        <f t="shared" si="199"/>
        <v>60.625</v>
      </c>
      <c r="R583" s="27">
        <f t="shared" si="200"/>
        <v>0</v>
      </c>
      <c r="S583" s="27">
        <f t="shared" si="201"/>
        <v>15</v>
      </c>
      <c r="T583" s="27">
        <v>30</v>
      </c>
      <c r="U583" s="27">
        <v>0</v>
      </c>
      <c r="V583" s="27">
        <f t="shared" si="202"/>
        <v>30</v>
      </c>
      <c r="W583" s="27">
        <f t="shared" si="203"/>
        <v>35</v>
      </c>
      <c r="X583" s="27">
        <f t="shared" si="204"/>
        <v>8.5714285714285712</v>
      </c>
      <c r="Y583" s="27">
        <f t="shared" si="207"/>
        <v>44.811428571428564</v>
      </c>
      <c r="Z583" s="5">
        <v>25</v>
      </c>
      <c r="AA583" s="5">
        <v>34</v>
      </c>
      <c r="AB583" s="9">
        <f t="shared" si="205"/>
        <v>0.73529411764705888</v>
      </c>
      <c r="AC583" s="6"/>
    </row>
    <row r="584" spans="1:29">
      <c r="A584" s="8" t="s">
        <v>1151</v>
      </c>
      <c r="B584" s="8" t="s">
        <v>1152</v>
      </c>
      <c r="C584" s="5" t="s">
        <v>297</v>
      </c>
      <c r="D584" s="5" t="s">
        <v>1124</v>
      </c>
      <c r="E584" s="27">
        <v>50</v>
      </c>
      <c r="F584" s="27">
        <v>6.25</v>
      </c>
      <c r="G584" s="27">
        <f t="shared" si="194"/>
        <v>56.25</v>
      </c>
      <c r="H584" s="27">
        <f t="shared" si="195"/>
        <v>80</v>
      </c>
      <c r="I584" s="27">
        <f t="shared" si="206"/>
        <v>21.09375</v>
      </c>
      <c r="J584" s="27">
        <v>80</v>
      </c>
      <c r="K584" s="27">
        <f t="shared" si="196"/>
        <v>90</v>
      </c>
      <c r="L584" s="27">
        <f t="shared" si="197"/>
        <v>13.333333333333332</v>
      </c>
      <c r="M584" s="27">
        <v>0</v>
      </c>
      <c r="N584" s="27">
        <v>0</v>
      </c>
      <c r="O584" s="27">
        <v>0</v>
      </c>
      <c r="P584" s="27">
        <f t="shared" si="198"/>
        <v>0</v>
      </c>
      <c r="Q584" s="27">
        <f t="shared" si="199"/>
        <v>60.625</v>
      </c>
      <c r="R584" s="27">
        <f t="shared" si="200"/>
        <v>0</v>
      </c>
      <c r="S584" s="27">
        <f t="shared" si="201"/>
        <v>13.333333333333332</v>
      </c>
      <c r="T584" s="27">
        <v>30</v>
      </c>
      <c r="U584" s="27">
        <v>0</v>
      </c>
      <c r="V584" s="27">
        <f t="shared" si="202"/>
        <v>30</v>
      </c>
      <c r="W584" s="27">
        <f t="shared" si="203"/>
        <v>35</v>
      </c>
      <c r="X584" s="27">
        <f t="shared" si="204"/>
        <v>8.5714285714285712</v>
      </c>
      <c r="Y584" s="27">
        <f t="shared" si="207"/>
        <v>42.998511904761898</v>
      </c>
      <c r="Z584" s="5">
        <v>34</v>
      </c>
      <c r="AA584" s="5">
        <v>34</v>
      </c>
      <c r="AB584" s="9">
        <f t="shared" si="205"/>
        <v>1</v>
      </c>
      <c r="AC584" s="6"/>
    </row>
    <row r="585" spans="1:29">
      <c r="A585" s="8" t="s">
        <v>1153</v>
      </c>
      <c r="B585" s="8" t="s">
        <v>1154</v>
      </c>
      <c r="C585" s="5" t="s">
        <v>297</v>
      </c>
      <c r="D585" s="5" t="s">
        <v>1124</v>
      </c>
      <c r="E585" s="27">
        <v>50</v>
      </c>
      <c r="F585" s="27">
        <f>4+3.425</f>
        <v>7.4249999999999998</v>
      </c>
      <c r="G585" s="27">
        <f t="shared" si="194"/>
        <v>57.424999999999997</v>
      </c>
      <c r="H585" s="27">
        <f t="shared" si="195"/>
        <v>80</v>
      </c>
      <c r="I585" s="27">
        <f t="shared" si="206"/>
        <v>21.534374999999997</v>
      </c>
      <c r="J585" s="27">
        <v>90</v>
      </c>
      <c r="K585" s="27">
        <f t="shared" si="196"/>
        <v>90</v>
      </c>
      <c r="L585" s="27">
        <f t="shared" si="197"/>
        <v>15</v>
      </c>
      <c r="M585" s="27">
        <v>0</v>
      </c>
      <c r="N585" s="27">
        <v>0</v>
      </c>
      <c r="O585" s="27">
        <v>0</v>
      </c>
      <c r="P585" s="27">
        <f t="shared" si="198"/>
        <v>0</v>
      </c>
      <c r="Q585" s="27">
        <f t="shared" si="199"/>
        <v>60.625</v>
      </c>
      <c r="R585" s="27">
        <f t="shared" si="200"/>
        <v>0</v>
      </c>
      <c r="S585" s="27">
        <f t="shared" si="201"/>
        <v>15</v>
      </c>
      <c r="T585" s="27">
        <v>30</v>
      </c>
      <c r="U585" s="27">
        <v>0</v>
      </c>
      <c r="V585" s="27">
        <f t="shared" si="202"/>
        <v>30</v>
      </c>
      <c r="W585" s="27">
        <f t="shared" si="203"/>
        <v>35</v>
      </c>
      <c r="X585" s="27">
        <f t="shared" si="204"/>
        <v>8.5714285714285712</v>
      </c>
      <c r="Y585" s="27">
        <f t="shared" si="207"/>
        <v>45.105803571428567</v>
      </c>
      <c r="Z585" s="5">
        <v>24</v>
      </c>
      <c r="AA585" s="5">
        <v>34</v>
      </c>
      <c r="AB585" s="9">
        <f t="shared" si="205"/>
        <v>0.70588235294117652</v>
      </c>
      <c r="AC585" s="6"/>
    </row>
    <row r="586" spans="1:29">
      <c r="A586" s="8" t="s">
        <v>1155</v>
      </c>
      <c r="B586" s="8" t="s">
        <v>1156</v>
      </c>
      <c r="C586" s="5" t="s">
        <v>297</v>
      </c>
      <c r="D586" s="5" t="s">
        <v>1124</v>
      </c>
      <c r="E586" s="27">
        <v>50</v>
      </c>
      <c r="F586" s="27">
        <v>13</v>
      </c>
      <c r="G586" s="27">
        <f t="shared" si="194"/>
        <v>63</v>
      </c>
      <c r="H586" s="27">
        <f t="shared" si="195"/>
        <v>80</v>
      </c>
      <c r="I586" s="27">
        <f t="shared" si="206"/>
        <v>23.625</v>
      </c>
      <c r="J586" s="27">
        <v>90</v>
      </c>
      <c r="K586" s="27">
        <f t="shared" si="196"/>
        <v>90</v>
      </c>
      <c r="L586" s="27">
        <f t="shared" si="197"/>
        <v>15</v>
      </c>
      <c r="M586" s="27">
        <v>1.25</v>
      </c>
      <c r="N586" s="27">
        <v>0</v>
      </c>
      <c r="O586" s="27">
        <v>0</v>
      </c>
      <c r="P586" s="27">
        <f t="shared" si="198"/>
        <v>1.25</v>
      </c>
      <c r="Q586" s="27">
        <f t="shared" si="199"/>
        <v>60.625</v>
      </c>
      <c r="R586" s="27">
        <f t="shared" si="200"/>
        <v>0.92783505154639179</v>
      </c>
      <c r="S586" s="27">
        <f t="shared" si="201"/>
        <v>15.927835051546392</v>
      </c>
      <c r="T586" s="27">
        <v>30</v>
      </c>
      <c r="U586" s="27">
        <v>0.5</v>
      </c>
      <c r="V586" s="27">
        <f t="shared" si="202"/>
        <v>30.5</v>
      </c>
      <c r="W586" s="27">
        <f t="shared" si="203"/>
        <v>35</v>
      </c>
      <c r="X586" s="27">
        <f t="shared" si="204"/>
        <v>8.7142857142857153</v>
      </c>
      <c r="Y586" s="27">
        <f t="shared" si="207"/>
        <v>48.267120765832111</v>
      </c>
      <c r="Z586" s="5">
        <v>16</v>
      </c>
      <c r="AA586" s="5">
        <v>34</v>
      </c>
      <c r="AB586" s="9">
        <f t="shared" si="205"/>
        <v>0.47058823529411764</v>
      </c>
      <c r="AC586" s="6"/>
    </row>
    <row r="587" spans="1:29">
      <c r="A587" s="8" t="s">
        <v>1157</v>
      </c>
      <c r="B587" s="8" t="s">
        <v>1158</v>
      </c>
      <c r="C587" s="5" t="s">
        <v>297</v>
      </c>
      <c r="D587" s="5" t="s">
        <v>1124</v>
      </c>
      <c r="E587" s="27">
        <v>50</v>
      </c>
      <c r="F587" s="27">
        <v>13</v>
      </c>
      <c r="G587" s="27">
        <f t="shared" si="194"/>
        <v>63</v>
      </c>
      <c r="H587" s="27">
        <f t="shared" si="195"/>
        <v>80</v>
      </c>
      <c r="I587" s="27">
        <f t="shared" si="206"/>
        <v>23.625</v>
      </c>
      <c r="J587" s="27">
        <v>90</v>
      </c>
      <c r="K587" s="27">
        <f t="shared" si="196"/>
        <v>90</v>
      </c>
      <c r="L587" s="27">
        <f t="shared" si="197"/>
        <v>15</v>
      </c>
      <c r="M587" s="27">
        <v>10.625</v>
      </c>
      <c r="N587" s="27">
        <v>40</v>
      </c>
      <c r="O587" s="27">
        <v>10</v>
      </c>
      <c r="P587" s="27">
        <f t="shared" si="198"/>
        <v>60.625</v>
      </c>
      <c r="Q587" s="27">
        <f t="shared" si="199"/>
        <v>60.625</v>
      </c>
      <c r="R587" s="27">
        <f t="shared" si="200"/>
        <v>45</v>
      </c>
      <c r="S587" s="27">
        <f t="shared" si="201"/>
        <v>60</v>
      </c>
      <c r="T587" s="27">
        <v>30</v>
      </c>
      <c r="U587" s="27">
        <v>5</v>
      </c>
      <c r="V587" s="27">
        <f t="shared" si="202"/>
        <v>35</v>
      </c>
      <c r="W587" s="27">
        <f t="shared" si="203"/>
        <v>35</v>
      </c>
      <c r="X587" s="27">
        <f t="shared" si="204"/>
        <v>10</v>
      </c>
      <c r="Y587" s="27">
        <f t="shared" si="207"/>
        <v>93.625</v>
      </c>
      <c r="Z587" s="5">
        <v>1</v>
      </c>
      <c r="AA587" s="5">
        <v>34</v>
      </c>
      <c r="AB587" s="9">
        <f t="shared" si="205"/>
        <v>2.9411764705882353E-2</v>
      </c>
      <c r="AC587" s="6"/>
    </row>
    <row r="588" spans="1:29">
      <c r="A588" s="8" t="s">
        <v>1159</v>
      </c>
      <c r="B588" s="8" t="s">
        <v>1160</v>
      </c>
      <c r="C588" s="5" t="s">
        <v>297</v>
      </c>
      <c r="D588" s="5" t="s">
        <v>1124</v>
      </c>
      <c r="E588" s="27">
        <v>50</v>
      </c>
      <c r="F588" s="27">
        <v>13</v>
      </c>
      <c r="G588" s="27">
        <f t="shared" si="194"/>
        <v>63</v>
      </c>
      <c r="H588" s="27">
        <f t="shared" si="195"/>
        <v>80</v>
      </c>
      <c r="I588" s="27">
        <f t="shared" si="206"/>
        <v>23.625</v>
      </c>
      <c r="J588" s="27">
        <v>90</v>
      </c>
      <c r="K588" s="27">
        <f t="shared" si="196"/>
        <v>90</v>
      </c>
      <c r="L588" s="27">
        <f t="shared" si="197"/>
        <v>15</v>
      </c>
      <c r="M588" s="27">
        <v>1.25</v>
      </c>
      <c r="N588" s="27">
        <v>0</v>
      </c>
      <c r="O588" s="27">
        <v>8</v>
      </c>
      <c r="P588" s="27">
        <f t="shared" si="198"/>
        <v>9.25</v>
      </c>
      <c r="Q588" s="27">
        <f t="shared" si="199"/>
        <v>60.625</v>
      </c>
      <c r="R588" s="27">
        <f t="shared" si="200"/>
        <v>6.8659793814432994</v>
      </c>
      <c r="S588" s="27">
        <f t="shared" si="201"/>
        <v>21.865979381443299</v>
      </c>
      <c r="T588" s="27">
        <v>30</v>
      </c>
      <c r="U588" s="27">
        <v>2.5</v>
      </c>
      <c r="V588" s="27">
        <f t="shared" si="202"/>
        <v>32.5</v>
      </c>
      <c r="W588" s="27">
        <f t="shared" si="203"/>
        <v>35</v>
      </c>
      <c r="X588" s="27">
        <f t="shared" si="204"/>
        <v>9.2857142857142865</v>
      </c>
      <c r="Y588" s="27">
        <f t="shared" si="207"/>
        <v>54.776693667157581</v>
      </c>
      <c r="Z588" s="5">
        <v>8</v>
      </c>
      <c r="AA588" s="5">
        <v>34</v>
      </c>
      <c r="AB588" s="9">
        <f t="shared" si="205"/>
        <v>0.23529411764705882</v>
      </c>
      <c r="AC588" s="6"/>
    </row>
    <row r="589" spans="1:29">
      <c r="A589" s="8" t="s">
        <v>1161</v>
      </c>
      <c r="B589" s="8" t="s">
        <v>1162</v>
      </c>
      <c r="C589" s="5" t="s">
        <v>297</v>
      </c>
      <c r="D589" s="5" t="s">
        <v>1124</v>
      </c>
      <c r="E589" s="27">
        <v>50</v>
      </c>
      <c r="F589" s="27">
        <v>11.5</v>
      </c>
      <c r="G589" s="27">
        <f t="shared" si="194"/>
        <v>61.5</v>
      </c>
      <c r="H589" s="27">
        <f t="shared" si="195"/>
        <v>80</v>
      </c>
      <c r="I589" s="27">
        <f t="shared" si="206"/>
        <v>23.0625</v>
      </c>
      <c r="J589" s="27">
        <v>90</v>
      </c>
      <c r="K589" s="27">
        <f t="shared" si="196"/>
        <v>90</v>
      </c>
      <c r="L589" s="27">
        <f t="shared" si="197"/>
        <v>15</v>
      </c>
      <c r="M589" s="27">
        <v>0</v>
      </c>
      <c r="N589" s="27">
        <v>0</v>
      </c>
      <c r="O589" s="27">
        <v>0</v>
      </c>
      <c r="P589" s="27">
        <f t="shared" si="198"/>
        <v>0</v>
      </c>
      <c r="Q589" s="27">
        <f t="shared" si="199"/>
        <v>60.625</v>
      </c>
      <c r="R589" s="27">
        <f t="shared" si="200"/>
        <v>0</v>
      </c>
      <c r="S589" s="27">
        <f t="shared" si="201"/>
        <v>15</v>
      </c>
      <c r="T589" s="27">
        <v>30</v>
      </c>
      <c r="U589" s="27">
        <v>0.5</v>
      </c>
      <c r="V589" s="27">
        <f t="shared" si="202"/>
        <v>30.5</v>
      </c>
      <c r="W589" s="27">
        <f t="shared" si="203"/>
        <v>35</v>
      </c>
      <c r="X589" s="27">
        <f t="shared" si="204"/>
        <v>8.7142857142857153</v>
      </c>
      <c r="Y589" s="27">
        <f t="shared" si="207"/>
        <v>46.776785714285715</v>
      </c>
      <c r="Z589" s="5">
        <v>20</v>
      </c>
      <c r="AA589" s="5">
        <v>34</v>
      </c>
      <c r="AB589" s="9">
        <f t="shared" si="205"/>
        <v>0.58823529411764708</v>
      </c>
      <c r="AC589" s="6"/>
    </row>
    <row r="590" spans="1:29">
      <c r="A590" s="8" t="s">
        <v>1163</v>
      </c>
      <c r="B590" s="8" t="s">
        <v>1164</v>
      </c>
      <c r="C590" s="5" t="s">
        <v>297</v>
      </c>
      <c r="D590" s="5" t="s">
        <v>1124</v>
      </c>
      <c r="E590" s="27">
        <v>50</v>
      </c>
      <c r="F590" s="27">
        <v>6.25</v>
      </c>
      <c r="G590" s="27">
        <f t="shared" si="194"/>
        <v>56.25</v>
      </c>
      <c r="H590" s="27">
        <f t="shared" si="195"/>
        <v>80</v>
      </c>
      <c r="I590" s="27">
        <f t="shared" si="206"/>
        <v>21.09375</v>
      </c>
      <c r="J590" s="27">
        <v>90</v>
      </c>
      <c r="K590" s="27">
        <f t="shared" si="196"/>
        <v>90</v>
      </c>
      <c r="L590" s="27">
        <f t="shared" si="197"/>
        <v>15</v>
      </c>
      <c r="M590" s="27">
        <v>0</v>
      </c>
      <c r="N590" s="27">
        <v>0</v>
      </c>
      <c r="O590" s="27">
        <v>0</v>
      </c>
      <c r="P590" s="27">
        <f t="shared" si="198"/>
        <v>0</v>
      </c>
      <c r="Q590" s="27">
        <f t="shared" si="199"/>
        <v>60.625</v>
      </c>
      <c r="R590" s="27">
        <f t="shared" si="200"/>
        <v>0</v>
      </c>
      <c r="S590" s="27">
        <f t="shared" si="201"/>
        <v>15</v>
      </c>
      <c r="T590" s="27">
        <v>30</v>
      </c>
      <c r="U590" s="27">
        <v>0</v>
      </c>
      <c r="V590" s="27">
        <f t="shared" si="202"/>
        <v>30</v>
      </c>
      <c r="W590" s="27">
        <f t="shared" si="203"/>
        <v>35</v>
      </c>
      <c r="X590" s="27">
        <f t="shared" si="204"/>
        <v>8.5714285714285712</v>
      </c>
      <c r="Y590" s="27">
        <f t="shared" si="207"/>
        <v>44.665178571428569</v>
      </c>
      <c r="Z590" s="5">
        <v>28</v>
      </c>
      <c r="AA590" s="5">
        <v>34</v>
      </c>
      <c r="AB590" s="9">
        <f t="shared" si="205"/>
        <v>0.82352941176470584</v>
      </c>
      <c r="AC590" s="6"/>
    </row>
    <row r="591" spans="1:29">
      <c r="A591" s="8" t="s">
        <v>1165</v>
      </c>
      <c r="B591" s="8" t="s">
        <v>1166</v>
      </c>
      <c r="C591" s="5" t="s">
        <v>297</v>
      </c>
      <c r="D591" s="5" t="s">
        <v>1124</v>
      </c>
      <c r="E591" s="27">
        <v>50</v>
      </c>
      <c r="F591" s="27">
        <v>11</v>
      </c>
      <c r="G591" s="27">
        <f t="shared" si="194"/>
        <v>61</v>
      </c>
      <c r="H591" s="27">
        <f t="shared" si="195"/>
        <v>80</v>
      </c>
      <c r="I591" s="27">
        <f t="shared" si="206"/>
        <v>22.875</v>
      </c>
      <c r="J591" s="27">
        <v>90</v>
      </c>
      <c r="K591" s="27">
        <f t="shared" si="196"/>
        <v>90</v>
      </c>
      <c r="L591" s="27">
        <f t="shared" si="197"/>
        <v>15</v>
      </c>
      <c r="M591" s="27">
        <v>0.625</v>
      </c>
      <c r="N591" s="27">
        <v>0</v>
      </c>
      <c r="O591" s="27">
        <v>0</v>
      </c>
      <c r="P591" s="27">
        <f t="shared" si="198"/>
        <v>0.625</v>
      </c>
      <c r="Q591" s="27">
        <f t="shared" si="199"/>
        <v>60.625</v>
      </c>
      <c r="R591" s="27">
        <f t="shared" si="200"/>
        <v>0.46391752577319589</v>
      </c>
      <c r="S591" s="27">
        <f t="shared" si="201"/>
        <v>15.463917525773196</v>
      </c>
      <c r="T591" s="27">
        <v>30</v>
      </c>
      <c r="U591" s="27">
        <v>0</v>
      </c>
      <c r="V591" s="27">
        <f t="shared" si="202"/>
        <v>30</v>
      </c>
      <c r="W591" s="27">
        <f t="shared" si="203"/>
        <v>35</v>
      </c>
      <c r="X591" s="27">
        <f t="shared" si="204"/>
        <v>8.5714285714285712</v>
      </c>
      <c r="Y591" s="27">
        <f t="shared" si="207"/>
        <v>46.910346097201767</v>
      </c>
      <c r="Z591" s="5">
        <v>19</v>
      </c>
      <c r="AA591" s="5">
        <v>34</v>
      </c>
      <c r="AB591" s="9">
        <f t="shared" si="205"/>
        <v>0.55882352941176472</v>
      </c>
      <c r="AC591" s="6"/>
    </row>
    <row r="592" spans="1:29">
      <c r="A592" s="8" t="s">
        <v>1167</v>
      </c>
      <c r="B592" s="8" t="s">
        <v>1168</v>
      </c>
      <c r="C592" s="5" t="s">
        <v>297</v>
      </c>
      <c r="D592" s="5" t="s">
        <v>1124</v>
      </c>
      <c r="E592" s="27">
        <v>50</v>
      </c>
      <c r="F592" s="27">
        <v>6.25</v>
      </c>
      <c r="G592" s="27">
        <f t="shared" si="194"/>
        <v>56.25</v>
      </c>
      <c r="H592" s="27">
        <f t="shared" si="195"/>
        <v>80</v>
      </c>
      <c r="I592" s="27">
        <f t="shared" si="206"/>
        <v>21.09375</v>
      </c>
      <c r="J592" s="27">
        <v>85</v>
      </c>
      <c r="K592" s="27">
        <f t="shared" si="196"/>
        <v>90</v>
      </c>
      <c r="L592" s="27">
        <f t="shared" si="197"/>
        <v>14.166666666666666</v>
      </c>
      <c r="M592" s="27">
        <v>0</v>
      </c>
      <c r="N592" s="27">
        <v>0</v>
      </c>
      <c r="O592" s="27">
        <v>0</v>
      </c>
      <c r="P592" s="27">
        <f t="shared" si="198"/>
        <v>0</v>
      </c>
      <c r="Q592" s="27">
        <f t="shared" si="199"/>
        <v>60.625</v>
      </c>
      <c r="R592" s="27">
        <f t="shared" si="200"/>
        <v>0</v>
      </c>
      <c r="S592" s="27">
        <f t="shared" si="201"/>
        <v>14.166666666666666</v>
      </c>
      <c r="T592" s="27">
        <v>30</v>
      </c>
      <c r="U592" s="27">
        <v>0</v>
      </c>
      <c r="V592" s="27">
        <f t="shared" si="202"/>
        <v>30</v>
      </c>
      <c r="W592" s="27">
        <f t="shared" si="203"/>
        <v>35</v>
      </c>
      <c r="X592" s="27">
        <f t="shared" si="204"/>
        <v>8.5714285714285712</v>
      </c>
      <c r="Y592" s="27">
        <f t="shared" si="207"/>
        <v>43.831845238095234</v>
      </c>
      <c r="Z592" s="5">
        <v>31</v>
      </c>
      <c r="AA592" s="5">
        <v>34</v>
      </c>
      <c r="AB592" s="9">
        <f t="shared" si="205"/>
        <v>0.91176470588235292</v>
      </c>
      <c r="AC592" s="6"/>
    </row>
    <row r="593" spans="1:29">
      <c r="A593" s="8" t="s">
        <v>1169</v>
      </c>
      <c r="B593" s="8" t="s">
        <v>1170</v>
      </c>
      <c r="C593" s="5" t="s">
        <v>297</v>
      </c>
      <c r="D593" s="5" t="s">
        <v>1124</v>
      </c>
      <c r="E593" s="27">
        <v>50</v>
      </c>
      <c r="F593" s="27">
        <v>10.81</v>
      </c>
      <c r="G593" s="27">
        <f t="shared" si="194"/>
        <v>60.81</v>
      </c>
      <c r="H593" s="27">
        <f t="shared" si="195"/>
        <v>80</v>
      </c>
      <c r="I593" s="27">
        <f t="shared" si="206"/>
        <v>22.803750000000001</v>
      </c>
      <c r="J593" s="27">
        <v>90</v>
      </c>
      <c r="K593" s="27">
        <f t="shared" si="196"/>
        <v>90</v>
      </c>
      <c r="L593" s="27">
        <f t="shared" si="197"/>
        <v>15</v>
      </c>
      <c r="M593" s="27">
        <v>0</v>
      </c>
      <c r="N593" s="27">
        <v>10</v>
      </c>
      <c r="O593" s="27">
        <v>0</v>
      </c>
      <c r="P593" s="27">
        <f t="shared" si="198"/>
        <v>10</v>
      </c>
      <c r="Q593" s="27">
        <f t="shared" si="199"/>
        <v>60.625</v>
      </c>
      <c r="R593" s="27">
        <f t="shared" si="200"/>
        <v>7.4226804123711343</v>
      </c>
      <c r="S593" s="27">
        <f t="shared" si="201"/>
        <v>22.422680412371136</v>
      </c>
      <c r="T593" s="27">
        <v>30</v>
      </c>
      <c r="U593" s="27">
        <v>0</v>
      </c>
      <c r="V593" s="27">
        <f t="shared" si="202"/>
        <v>30</v>
      </c>
      <c r="W593" s="27">
        <f t="shared" si="203"/>
        <v>35</v>
      </c>
      <c r="X593" s="27">
        <f t="shared" si="204"/>
        <v>8.5714285714285712</v>
      </c>
      <c r="Y593" s="27">
        <f t="shared" si="207"/>
        <v>53.797858983799706</v>
      </c>
      <c r="Z593" s="5">
        <v>11</v>
      </c>
      <c r="AA593" s="5">
        <v>34</v>
      </c>
      <c r="AB593" s="9">
        <f t="shared" si="205"/>
        <v>0.3235294117647059</v>
      </c>
      <c r="AC593" s="6"/>
    </row>
    <row r="594" spans="1:29">
      <c r="A594" s="8" t="s">
        <v>1171</v>
      </c>
      <c r="B594" s="8" t="s">
        <v>1172</v>
      </c>
      <c r="C594" s="5" t="s">
        <v>297</v>
      </c>
      <c r="D594" s="5" t="s">
        <v>1124</v>
      </c>
      <c r="E594" s="27">
        <v>50</v>
      </c>
      <c r="F594" s="27">
        <v>11</v>
      </c>
      <c r="G594" s="27">
        <f t="shared" si="194"/>
        <v>61</v>
      </c>
      <c r="H594" s="27">
        <f t="shared" si="195"/>
        <v>80</v>
      </c>
      <c r="I594" s="27">
        <f t="shared" si="206"/>
        <v>22.875</v>
      </c>
      <c r="J594" s="27">
        <v>85</v>
      </c>
      <c r="K594" s="27">
        <f t="shared" si="196"/>
        <v>90</v>
      </c>
      <c r="L594" s="27">
        <f t="shared" si="197"/>
        <v>14.166666666666666</v>
      </c>
      <c r="M594" s="27">
        <v>0</v>
      </c>
      <c r="N594" s="27">
        <v>20</v>
      </c>
      <c r="O594" s="27">
        <v>5</v>
      </c>
      <c r="P594" s="27">
        <f t="shared" si="198"/>
        <v>25</v>
      </c>
      <c r="Q594" s="27">
        <f t="shared" si="199"/>
        <v>60.625</v>
      </c>
      <c r="R594" s="27">
        <f t="shared" si="200"/>
        <v>18.556701030927833</v>
      </c>
      <c r="S594" s="27">
        <f t="shared" si="201"/>
        <v>32.723367697594497</v>
      </c>
      <c r="T594" s="27">
        <v>30</v>
      </c>
      <c r="U594" s="27">
        <v>3</v>
      </c>
      <c r="V594" s="27">
        <f t="shared" si="202"/>
        <v>33</v>
      </c>
      <c r="W594" s="27">
        <f t="shared" si="203"/>
        <v>35</v>
      </c>
      <c r="X594" s="27">
        <f t="shared" si="204"/>
        <v>9.4285714285714288</v>
      </c>
      <c r="Y594" s="27">
        <f t="shared" si="207"/>
        <v>65.026939126165928</v>
      </c>
      <c r="Z594" s="5">
        <v>5</v>
      </c>
      <c r="AA594" s="5">
        <v>34</v>
      </c>
      <c r="AB594" s="9">
        <f t="shared" si="205"/>
        <v>0.14705882352941177</v>
      </c>
      <c r="AC594" s="6"/>
    </row>
    <row r="595" spans="1:29">
      <c r="A595" s="8" t="s">
        <v>1173</v>
      </c>
      <c r="B595" s="8" t="s">
        <v>1174</v>
      </c>
      <c r="C595" s="5" t="s">
        <v>297</v>
      </c>
      <c r="D595" s="5" t="s">
        <v>1124</v>
      </c>
      <c r="E595" s="27">
        <v>50</v>
      </c>
      <c r="F595" s="27">
        <v>11</v>
      </c>
      <c r="G595" s="27">
        <f t="shared" si="194"/>
        <v>61</v>
      </c>
      <c r="H595" s="27">
        <f t="shared" si="195"/>
        <v>80</v>
      </c>
      <c r="I595" s="27">
        <f t="shared" si="206"/>
        <v>22.875</v>
      </c>
      <c r="J595" s="27">
        <v>85</v>
      </c>
      <c r="K595" s="27">
        <f t="shared" si="196"/>
        <v>90</v>
      </c>
      <c r="L595" s="27">
        <f t="shared" si="197"/>
        <v>14.166666666666666</v>
      </c>
      <c r="M595" s="27">
        <v>1.875</v>
      </c>
      <c r="N595" s="27">
        <v>0</v>
      </c>
      <c r="O595" s="27">
        <v>0</v>
      </c>
      <c r="P595" s="27">
        <f t="shared" si="198"/>
        <v>1.875</v>
      </c>
      <c r="Q595" s="27">
        <f t="shared" si="199"/>
        <v>60.625</v>
      </c>
      <c r="R595" s="27">
        <f t="shared" si="200"/>
        <v>1.3917525773195876</v>
      </c>
      <c r="S595" s="27">
        <f t="shared" si="201"/>
        <v>15.558419243986254</v>
      </c>
      <c r="T595" s="27">
        <v>30</v>
      </c>
      <c r="U595" s="27">
        <v>0</v>
      </c>
      <c r="V595" s="27">
        <f t="shared" si="202"/>
        <v>30</v>
      </c>
      <c r="W595" s="27">
        <f t="shared" si="203"/>
        <v>35</v>
      </c>
      <c r="X595" s="27">
        <f t="shared" si="204"/>
        <v>8.5714285714285712</v>
      </c>
      <c r="Y595" s="27">
        <f t="shared" si="207"/>
        <v>47.00484781541482</v>
      </c>
      <c r="Z595" s="5">
        <v>18</v>
      </c>
      <c r="AA595" s="5">
        <v>34</v>
      </c>
      <c r="AB595" s="9">
        <f t="shared" si="205"/>
        <v>0.52941176470588236</v>
      </c>
      <c r="AC595" s="6"/>
    </row>
    <row r="596" spans="1:29">
      <c r="A596" s="8" t="s">
        <v>1175</v>
      </c>
      <c r="B596" s="8" t="s">
        <v>1176</v>
      </c>
      <c r="C596" s="5" t="s">
        <v>297</v>
      </c>
      <c r="D596" s="5" t="s">
        <v>1124</v>
      </c>
      <c r="E596" s="27">
        <v>50</v>
      </c>
      <c r="F596" s="27">
        <v>15</v>
      </c>
      <c r="G596" s="27">
        <f t="shared" si="194"/>
        <v>65</v>
      </c>
      <c r="H596" s="27">
        <f t="shared" si="195"/>
        <v>80</v>
      </c>
      <c r="I596" s="27">
        <f t="shared" si="206"/>
        <v>24.375</v>
      </c>
      <c r="J596" s="27">
        <v>90</v>
      </c>
      <c r="K596" s="27">
        <f t="shared" si="196"/>
        <v>90</v>
      </c>
      <c r="L596" s="27">
        <f t="shared" si="197"/>
        <v>15</v>
      </c>
      <c r="M596" s="27">
        <v>0</v>
      </c>
      <c r="N596" s="27">
        <v>0</v>
      </c>
      <c r="O596" s="27">
        <v>0</v>
      </c>
      <c r="P596" s="27">
        <f t="shared" si="198"/>
        <v>0</v>
      </c>
      <c r="Q596" s="27">
        <f t="shared" si="199"/>
        <v>60.625</v>
      </c>
      <c r="R596" s="27">
        <f t="shared" si="200"/>
        <v>0</v>
      </c>
      <c r="S596" s="27">
        <f t="shared" si="201"/>
        <v>15</v>
      </c>
      <c r="T596" s="27">
        <v>30</v>
      </c>
      <c r="U596" s="27">
        <v>3</v>
      </c>
      <c r="V596" s="27">
        <f t="shared" si="202"/>
        <v>33</v>
      </c>
      <c r="W596" s="27">
        <f t="shared" si="203"/>
        <v>35</v>
      </c>
      <c r="X596" s="27">
        <f t="shared" si="204"/>
        <v>9.4285714285714288</v>
      </c>
      <c r="Y596" s="27">
        <f t="shared" si="207"/>
        <v>48.803571428571431</v>
      </c>
      <c r="Z596" s="5">
        <v>13</v>
      </c>
      <c r="AA596" s="5">
        <v>34</v>
      </c>
      <c r="AB596" s="9">
        <f t="shared" si="205"/>
        <v>0.38235294117647056</v>
      </c>
      <c r="AC596" s="6"/>
    </row>
    <row r="597" spans="1:29">
      <c r="A597" s="8" t="s">
        <v>1177</v>
      </c>
      <c r="B597" s="8" t="s">
        <v>1178</v>
      </c>
      <c r="C597" s="5" t="s">
        <v>297</v>
      </c>
      <c r="D597" s="5" t="s">
        <v>1124</v>
      </c>
      <c r="E597" s="27">
        <v>50</v>
      </c>
      <c r="F597" s="27">
        <v>11</v>
      </c>
      <c r="G597" s="27">
        <f t="shared" si="194"/>
        <v>61</v>
      </c>
      <c r="H597" s="27">
        <f t="shared" si="195"/>
        <v>80</v>
      </c>
      <c r="I597" s="27">
        <f t="shared" si="206"/>
        <v>22.875</v>
      </c>
      <c r="J597" s="27">
        <v>90</v>
      </c>
      <c r="K597" s="27">
        <f t="shared" si="196"/>
        <v>90</v>
      </c>
      <c r="L597" s="27">
        <f t="shared" si="197"/>
        <v>15</v>
      </c>
      <c r="M597" s="27">
        <v>0</v>
      </c>
      <c r="N597" s="27">
        <v>20</v>
      </c>
      <c r="O597" s="27">
        <v>8</v>
      </c>
      <c r="P597" s="27">
        <f t="shared" si="198"/>
        <v>28</v>
      </c>
      <c r="Q597" s="27">
        <f t="shared" si="199"/>
        <v>60.625</v>
      </c>
      <c r="R597" s="27">
        <f t="shared" si="200"/>
        <v>20.783505154639176</v>
      </c>
      <c r="S597" s="27">
        <f t="shared" si="201"/>
        <v>35.783505154639172</v>
      </c>
      <c r="T597" s="27">
        <v>30</v>
      </c>
      <c r="U597" s="27">
        <v>1</v>
      </c>
      <c r="V597" s="27">
        <f t="shared" si="202"/>
        <v>31</v>
      </c>
      <c r="W597" s="27">
        <f t="shared" si="203"/>
        <v>35</v>
      </c>
      <c r="X597" s="27">
        <f t="shared" si="204"/>
        <v>8.8571428571428577</v>
      </c>
      <c r="Y597" s="27">
        <f t="shared" si="207"/>
        <v>67.515648011782034</v>
      </c>
      <c r="Z597" s="5">
        <v>4</v>
      </c>
      <c r="AA597" s="5">
        <v>34</v>
      </c>
      <c r="AB597" s="9">
        <f t="shared" si="205"/>
        <v>0.11764705882352941</v>
      </c>
      <c r="AC597" s="6"/>
    </row>
    <row r="598" spans="1:29">
      <c r="A598" s="8" t="s">
        <v>1179</v>
      </c>
      <c r="B598" s="8" t="s">
        <v>1180</v>
      </c>
      <c r="C598" s="5" t="s">
        <v>297</v>
      </c>
      <c r="D598" s="5" t="s">
        <v>1124</v>
      </c>
      <c r="E598" s="27">
        <v>50</v>
      </c>
      <c r="F598" s="27">
        <v>6</v>
      </c>
      <c r="G598" s="27">
        <f t="shared" si="194"/>
        <v>56</v>
      </c>
      <c r="H598" s="27">
        <f t="shared" si="195"/>
        <v>80</v>
      </c>
      <c r="I598" s="27">
        <f t="shared" si="206"/>
        <v>21</v>
      </c>
      <c r="J598" s="27">
        <v>80</v>
      </c>
      <c r="K598" s="27">
        <f t="shared" si="196"/>
        <v>90</v>
      </c>
      <c r="L598" s="27">
        <f t="shared" si="197"/>
        <v>13.333333333333332</v>
      </c>
      <c r="M598" s="27">
        <v>0</v>
      </c>
      <c r="N598" s="27">
        <v>0</v>
      </c>
      <c r="O598" s="27">
        <v>5</v>
      </c>
      <c r="P598" s="27">
        <f t="shared" si="198"/>
        <v>5</v>
      </c>
      <c r="Q598" s="27">
        <f t="shared" si="199"/>
        <v>60.625</v>
      </c>
      <c r="R598" s="27">
        <f t="shared" si="200"/>
        <v>3.7113402061855671</v>
      </c>
      <c r="S598" s="27">
        <f t="shared" si="201"/>
        <v>17.0446735395189</v>
      </c>
      <c r="T598" s="27">
        <v>30</v>
      </c>
      <c r="U598" s="27">
        <v>0</v>
      </c>
      <c r="V598" s="27">
        <f t="shared" si="202"/>
        <v>30</v>
      </c>
      <c r="W598" s="27">
        <f t="shared" si="203"/>
        <v>35</v>
      </c>
      <c r="X598" s="27">
        <f t="shared" si="204"/>
        <v>8.5714285714285712</v>
      </c>
      <c r="Y598" s="27">
        <f t="shared" si="207"/>
        <v>46.616102110947466</v>
      </c>
      <c r="Z598" s="5">
        <v>21</v>
      </c>
      <c r="AA598" s="5">
        <v>34</v>
      </c>
      <c r="AB598" s="9">
        <f t="shared" si="205"/>
        <v>0.61764705882352944</v>
      </c>
      <c r="AC598" s="6"/>
    </row>
    <row r="599" spans="1:29">
      <c r="A599" s="8" t="s">
        <v>1181</v>
      </c>
      <c r="B599" s="8" t="s">
        <v>1182</v>
      </c>
      <c r="C599" s="5" t="s">
        <v>297</v>
      </c>
      <c r="D599" s="5" t="s">
        <v>1124</v>
      </c>
      <c r="E599" s="27">
        <v>50</v>
      </c>
      <c r="F599" s="27">
        <v>15</v>
      </c>
      <c r="G599" s="27">
        <f t="shared" si="194"/>
        <v>65</v>
      </c>
      <c r="H599" s="27">
        <f t="shared" si="195"/>
        <v>80</v>
      </c>
      <c r="I599" s="27">
        <f t="shared" si="206"/>
        <v>24.375</v>
      </c>
      <c r="J599" s="27">
        <v>90</v>
      </c>
      <c r="K599" s="27">
        <f t="shared" si="196"/>
        <v>90</v>
      </c>
      <c r="L599" s="27">
        <f t="shared" si="197"/>
        <v>15</v>
      </c>
      <c r="M599" s="27">
        <v>0</v>
      </c>
      <c r="N599" s="27">
        <v>0</v>
      </c>
      <c r="O599" s="27">
        <v>8</v>
      </c>
      <c r="P599" s="27">
        <f t="shared" si="198"/>
        <v>8</v>
      </c>
      <c r="Q599" s="27">
        <f>MAX(P$570:P$603)</f>
        <v>60.625</v>
      </c>
      <c r="R599" s="27">
        <f t="shared" si="200"/>
        <v>5.9381443298969074</v>
      </c>
      <c r="S599" s="27">
        <f t="shared" si="201"/>
        <v>20.938144329896907</v>
      </c>
      <c r="T599" s="27">
        <v>30</v>
      </c>
      <c r="U599" s="27">
        <v>3</v>
      </c>
      <c r="V599" s="27">
        <f t="shared" si="202"/>
        <v>33</v>
      </c>
      <c r="W599" s="27">
        <f t="shared" si="203"/>
        <v>35</v>
      </c>
      <c r="X599" s="27">
        <f t="shared" si="204"/>
        <v>9.4285714285714288</v>
      </c>
      <c r="Y599" s="27">
        <f t="shared" si="207"/>
        <v>54.741715758468338</v>
      </c>
      <c r="Z599" s="5">
        <v>9</v>
      </c>
      <c r="AA599" s="5">
        <v>34</v>
      </c>
      <c r="AB599" s="9">
        <f t="shared" si="205"/>
        <v>0.26470588235294118</v>
      </c>
      <c r="AC599" s="6"/>
    </row>
    <row r="600" spans="1:29">
      <c r="A600" s="8" t="s">
        <v>172</v>
      </c>
      <c r="B600" s="8" t="s">
        <v>1183</v>
      </c>
      <c r="C600" s="5" t="s">
        <v>297</v>
      </c>
      <c r="D600" s="5" t="s">
        <v>1124</v>
      </c>
      <c r="E600" s="27">
        <v>50</v>
      </c>
      <c r="F600" s="27">
        <v>6.75</v>
      </c>
      <c r="G600" s="27">
        <f t="shared" si="194"/>
        <v>56.75</v>
      </c>
      <c r="H600" s="27">
        <f t="shared" si="195"/>
        <v>80</v>
      </c>
      <c r="I600" s="27">
        <f t="shared" si="206"/>
        <v>21.28125</v>
      </c>
      <c r="J600" s="27">
        <v>85</v>
      </c>
      <c r="K600" s="27">
        <f>MAX(J$570:J$603)</f>
        <v>90</v>
      </c>
      <c r="L600" s="27">
        <f t="shared" si="197"/>
        <v>14.166666666666666</v>
      </c>
      <c r="M600" s="27">
        <v>0</v>
      </c>
      <c r="N600" s="27">
        <v>0</v>
      </c>
      <c r="O600" s="27">
        <v>0</v>
      </c>
      <c r="P600" s="27">
        <f t="shared" si="198"/>
        <v>0</v>
      </c>
      <c r="Q600" s="27">
        <f t="shared" si="199"/>
        <v>60.625</v>
      </c>
      <c r="R600" s="27">
        <f t="shared" si="200"/>
        <v>0</v>
      </c>
      <c r="S600" s="27">
        <f t="shared" si="201"/>
        <v>14.166666666666666</v>
      </c>
      <c r="T600" s="27">
        <v>30</v>
      </c>
      <c r="U600" s="27">
        <v>0</v>
      </c>
      <c r="V600" s="27">
        <f t="shared" si="202"/>
        <v>30</v>
      </c>
      <c r="W600" s="27">
        <f t="shared" si="203"/>
        <v>35</v>
      </c>
      <c r="X600" s="27">
        <f t="shared" si="204"/>
        <v>8.5714285714285712</v>
      </c>
      <c r="Y600" s="27">
        <f t="shared" si="207"/>
        <v>44.019345238095234</v>
      </c>
      <c r="Z600" s="5">
        <v>30</v>
      </c>
      <c r="AA600" s="5">
        <v>34</v>
      </c>
      <c r="AB600" s="9">
        <f t="shared" si="205"/>
        <v>0.88235294117647056</v>
      </c>
      <c r="AC600" s="6"/>
    </row>
    <row r="601" spans="1:29">
      <c r="A601" s="8" t="s">
        <v>1184</v>
      </c>
      <c r="B601" s="8" t="s">
        <v>1185</v>
      </c>
      <c r="C601" s="5" t="s">
        <v>297</v>
      </c>
      <c r="D601" s="5" t="s">
        <v>1124</v>
      </c>
      <c r="E601" s="27">
        <v>50</v>
      </c>
      <c r="F601" s="27">
        <v>6.625</v>
      </c>
      <c r="G601" s="27">
        <f t="shared" si="194"/>
        <v>56.625</v>
      </c>
      <c r="H601" s="27">
        <f t="shared" si="195"/>
        <v>80</v>
      </c>
      <c r="I601" s="27">
        <f t="shared" si="206"/>
        <v>21.234375</v>
      </c>
      <c r="J601" s="27">
        <v>80</v>
      </c>
      <c r="K601" s="27">
        <f t="shared" si="196"/>
        <v>90</v>
      </c>
      <c r="L601" s="27">
        <f t="shared" si="197"/>
        <v>13.333333333333332</v>
      </c>
      <c r="M601" s="27">
        <v>0</v>
      </c>
      <c r="N601" s="27">
        <v>0</v>
      </c>
      <c r="O601" s="27">
        <v>0</v>
      </c>
      <c r="P601" s="27">
        <f t="shared" si="198"/>
        <v>0</v>
      </c>
      <c r="Q601" s="27">
        <f t="shared" si="199"/>
        <v>60.625</v>
      </c>
      <c r="R601" s="27">
        <f t="shared" si="200"/>
        <v>0</v>
      </c>
      <c r="S601" s="27">
        <f t="shared" si="201"/>
        <v>13.333333333333332</v>
      </c>
      <c r="T601" s="27">
        <v>30</v>
      </c>
      <c r="U601" s="27">
        <v>0.5</v>
      </c>
      <c r="V601" s="27">
        <f t="shared" si="202"/>
        <v>30.5</v>
      </c>
      <c r="W601" s="27">
        <f t="shared" si="203"/>
        <v>35</v>
      </c>
      <c r="X601" s="27">
        <f t="shared" si="204"/>
        <v>8.7142857142857153</v>
      </c>
      <c r="Y601" s="27">
        <f t="shared" si="207"/>
        <v>43.281994047619044</v>
      </c>
      <c r="Z601" s="5">
        <v>32</v>
      </c>
      <c r="AA601" s="5">
        <v>34</v>
      </c>
      <c r="AB601" s="9">
        <f t="shared" si="205"/>
        <v>0.94117647058823528</v>
      </c>
      <c r="AC601" s="6"/>
    </row>
    <row r="602" spans="1:29">
      <c r="A602" s="8" t="s">
        <v>1186</v>
      </c>
      <c r="B602" s="8" t="s">
        <v>1187</v>
      </c>
      <c r="C602" s="5" t="s">
        <v>297</v>
      </c>
      <c r="D602" s="5" t="s">
        <v>1124</v>
      </c>
      <c r="E602" s="27">
        <v>50</v>
      </c>
      <c r="F602" s="27">
        <v>6</v>
      </c>
      <c r="G602" s="27">
        <f t="shared" si="194"/>
        <v>56</v>
      </c>
      <c r="H602" s="27">
        <f t="shared" si="195"/>
        <v>80</v>
      </c>
      <c r="I602" s="27">
        <f t="shared" si="206"/>
        <v>21</v>
      </c>
      <c r="J602" s="27">
        <v>90</v>
      </c>
      <c r="K602" s="27">
        <f t="shared" si="196"/>
        <v>90</v>
      </c>
      <c r="L602" s="27">
        <f t="shared" si="197"/>
        <v>15</v>
      </c>
      <c r="M602" s="27">
        <v>0</v>
      </c>
      <c r="N602" s="27">
        <v>0</v>
      </c>
      <c r="O602" s="27">
        <v>0</v>
      </c>
      <c r="P602" s="27">
        <f t="shared" si="198"/>
        <v>0</v>
      </c>
      <c r="Q602" s="27">
        <f t="shared" si="199"/>
        <v>60.625</v>
      </c>
      <c r="R602" s="27">
        <f t="shared" si="200"/>
        <v>0</v>
      </c>
      <c r="S602" s="27">
        <f t="shared" si="201"/>
        <v>15</v>
      </c>
      <c r="T602" s="27">
        <v>30</v>
      </c>
      <c r="U602" s="27">
        <v>0</v>
      </c>
      <c r="V602" s="27">
        <f t="shared" si="202"/>
        <v>30</v>
      </c>
      <c r="W602" s="27">
        <f t="shared" si="203"/>
        <v>35</v>
      </c>
      <c r="X602" s="27">
        <f t="shared" si="204"/>
        <v>8.5714285714285712</v>
      </c>
      <c r="Y602" s="27">
        <f t="shared" si="207"/>
        <v>44.571428571428569</v>
      </c>
      <c r="Z602" s="5">
        <v>29</v>
      </c>
      <c r="AA602" s="5">
        <v>34</v>
      </c>
      <c r="AB602" s="9">
        <f t="shared" si="205"/>
        <v>0.8529411764705882</v>
      </c>
      <c r="AC602" s="6"/>
    </row>
    <row r="603" spans="1:29">
      <c r="A603" s="8" t="s">
        <v>1188</v>
      </c>
      <c r="B603" s="8" t="s">
        <v>1189</v>
      </c>
      <c r="C603" s="5" t="s">
        <v>297</v>
      </c>
      <c r="D603" s="5" t="s">
        <v>1124</v>
      </c>
      <c r="E603" s="27">
        <v>50</v>
      </c>
      <c r="F603" s="27">
        <v>6.75</v>
      </c>
      <c r="G603" s="27">
        <f t="shared" si="194"/>
        <v>56.75</v>
      </c>
      <c r="H603" s="27">
        <f t="shared" si="195"/>
        <v>80</v>
      </c>
      <c r="I603" s="27">
        <f t="shared" si="206"/>
        <v>21.28125</v>
      </c>
      <c r="J603" s="27">
        <v>90</v>
      </c>
      <c r="K603" s="27">
        <f t="shared" si="196"/>
        <v>90</v>
      </c>
      <c r="L603" s="27">
        <f t="shared" si="197"/>
        <v>15</v>
      </c>
      <c r="M603" s="27">
        <v>0</v>
      </c>
      <c r="N603" s="27">
        <v>0</v>
      </c>
      <c r="O603" s="27">
        <v>5</v>
      </c>
      <c r="P603" s="27">
        <f t="shared" si="198"/>
        <v>5</v>
      </c>
      <c r="Q603" s="27">
        <f t="shared" si="199"/>
        <v>60.625</v>
      </c>
      <c r="R603" s="27">
        <f t="shared" si="200"/>
        <v>3.7113402061855671</v>
      </c>
      <c r="S603" s="27">
        <f t="shared" si="201"/>
        <v>18.711340206185568</v>
      </c>
      <c r="T603" s="27">
        <v>30</v>
      </c>
      <c r="U603" s="27">
        <v>0</v>
      </c>
      <c r="V603" s="27">
        <f t="shared" si="202"/>
        <v>30</v>
      </c>
      <c r="W603" s="27">
        <f t="shared" si="203"/>
        <v>35</v>
      </c>
      <c r="X603" s="27">
        <f t="shared" si="204"/>
        <v>8.5714285714285712</v>
      </c>
      <c r="Y603" s="27">
        <f t="shared" si="207"/>
        <v>48.564018777614137</v>
      </c>
      <c r="Z603" s="5">
        <v>14</v>
      </c>
      <c r="AA603" s="5">
        <v>34</v>
      </c>
      <c r="AB603" s="9">
        <f t="shared" si="205"/>
        <v>0.41176470588235292</v>
      </c>
      <c r="AC603" s="6"/>
    </row>
    <row r="604" spans="1:29">
      <c r="A604" s="8" t="s">
        <v>1190</v>
      </c>
      <c r="B604" s="8" t="s">
        <v>1191</v>
      </c>
      <c r="C604" s="5" t="s">
        <v>297</v>
      </c>
      <c r="D604" s="5" t="s">
        <v>1192</v>
      </c>
      <c r="E604" s="27">
        <v>50</v>
      </c>
      <c r="F604" s="27">
        <v>6.25</v>
      </c>
      <c r="G604" s="27">
        <f t="shared" si="194"/>
        <v>56.25</v>
      </c>
      <c r="H604" s="27">
        <f>MAX(G$604:G$643)</f>
        <v>71</v>
      </c>
      <c r="I604" s="27">
        <f t="shared" si="206"/>
        <v>23.76760563380282</v>
      </c>
      <c r="J604" s="27">
        <v>85</v>
      </c>
      <c r="K604" s="27">
        <f>MAX(J$604:J$643)</f>
        <v>90</v>
      </c>
      <c r="L604" s="27">
        <f t="shared" si="197"/>
        <v>14.166666666666666</v>
      </c>
      <c r="M604" s="27">
        <v>0</v>
      </c>
      <c r="N604" s="27">
        <v>0</v>
      </c>
      <c r="O604" s="27">
        <v>0</v>
      </c>
      <c r="P604" s="27">
        <f t="shared" si="198"/>
        <v>0</v>
      </c>
      <c r="Q604" s="27">
        <f>MAX(P$604:P$643)</f>
        <v>21.875</v>
      </c>
      <c r="R604" s="27">
        <f t="shared" si="200"/>
        <v>0</v>
      </c>
      <c r="S604" s="27">
        <f t="shared" si="201"/>
        <v>14.166666666666666</v>
      </c>
      <c r="T604" s="27">
        <v>30</v>
      </c>
      <c r="U604" s="27">
        <v>3</v>
      </c>
      <c r="V604" s="27">
        <f t="shared" si="202"/>
        <v>33</v>
      </c>
      <c r="W604" s="27">
        <f>MAX(V$604:V$643)</f>
        <v>33</v>
      </c>
      <c r="X604" s="27">
        <f t="shared" si="204"/>
        <v>10</v>
      </c>
      <c r="Y604" s="27">
        <f t="shared" si="207"/>
        <v>47.934272300469488</v>
      </c>
      <c r="Z604" s="5">
        <v>33</v>
      </c>
      <c r="AA604" s="5">
        <v>40</v>
      </c>
      <c r="AB604" s="9">
        <f t="shared" si="205"/>
        <v>0.82499999999999996</v>
      </c>
      <c r="AC604" s="6"/>
    </row>
    <row r="605" spans="1:29">
      <c r="A605" s="8" t="s">
        <v>1193</v>
      </c>
      <c r="B605" s="8" t="s">
        <v>1194</v>
      </c>
      <c r="C605" s="5" t="s">
        <v>297</v>
      </c>
      <c r="D605" s="5" t="s">
        <v>1192</v>
      </c>
      <c r="E605" s="27">
        <v>50</v>
      </c>
      <c r="F605" s="27">
        <v>8</v>
      </c>
      <c r="G605" s="27">
        <f t="shared" si="194"/>
        <v>58</v>
      </c>
      <c r="H605" s="27">
        <f t="shared" ref="H605:H643" si="208">MAX(G$604:G$643)</f>
        <v>71</v>
      </c>
      <c r="I605" s="27">
        <f t="shared" si="206"/>
        <v>24.507042253521128</v>
      </c>
      <c r="J605" s="27">
        <v>90</v>
      </c>
      <c r="K605" s="27">
        <f t="shared" ref="K605:K643" si="209">MAX(J$604:J$643)</f>
        <v>90</v>
      </c>
      <c r="L605" s="27">
        <f t="shared" si="197"/>
        <v>15</v>
      </c>
      <c r="M605" s="27">
        <v>0</v>
      </c>
      <c r="N605" s="27">
        <v>0</v>
      </c>
      <c r="O605" s="27">
        <v>0</v>
      </c>
      <c r="P605" s="27">
        <f t="shared" si="198"/>
        <v>0</v>
      </c>
      <c r="Q605" s="27">
        <f t="shared" ref="Q605:Q643" si="210">MAX(P$604:P$643)</f>
        <v>21.875</v>
      </c>
      <c r="R605" s="27">
        <f t="shared" si="200"/>
        <v>0</v>
      </c>
      <c r="S605" s="27">
        <f t="shared" si="201"/>
        <v>15</v>
      </c>
      <c r="T605" s="27">
        <v>30</v>
      </c>
      <c r="U605" s="27">
        <v>0.5</v>
      </c>
      <c r="V605" s="27">
        <f t="shared" si="202"/>
        <v>30.5</v>
      </c>
      <c r="W605" s="27">
        <f t="shared" ref="W605:W643" si="211">MAX(V$604:V$643)</f>
        <v>33</v>
      </c>
      <c r="X605" s="27">
        <f t="shared" si="204"/>
        <v>9.2424242424242422</v>
      </c>
      <c r="Y605" s="27">
        <f t="shared" si="207"/>
        <v>48.74946649594537</v>
      </c>
      <c r="Z605" s="5">
        <v>29</v>
      </c>
      <c r="AA605" s="5">
        <v>40</v>
      </c>
      <c r="AB605" s="9">
        <f t="shared" si="205"/>
        <v>0.72499999999999998</v>
      </c>
      <c r="AC605" s="6"/>
    </row>
    <row r="606" spans="1:29">
      <c r="A606" s="8" t="s">
        <v>1195</v>
      </c>
      <c r="B606" s="8" t="s">
        <v>1196</v>
      </c>
      <c r="C606" s="5" t="s">
        <v>297</v>
      </c>
      <c r="D606" s="5" t="s">
        <v>1192</v>
      </c>
      <c r="E606" s="27">
        <v>50</v>
      </c>
      <c r="F606" s="27">
        <v>6.25</v>
      </c>
      <c r="G606" s="27">
        <f t="shared" si="194"/>
        <v>56.25</v>
      </c>
      <c r="H606" s="27">
        <f t="shared" si="208"/>
        <v>71</v>
      </c>
      <c r="I606" s="27">
        <f t="shared" si="206"/>
        <v>23.76760563380282</v>
      </c>
      <c r="J606" s="27">
        <v>85</v>
      </c>
      <c r="K606" s="27">
        <f t="shared" si="209"/>
        <v>90</v>
      </c>
      <c r="L606" s="27">
        <f t="shared" si="197"/>
        <v>14.166666666666666</v>
      </c>
      <c r="M606" s="27">
        <v>1.25</v>
      </c>
      <c r="N606" s="27">
        <v>0</v>
      </c>
      <c r="O606" s="27">
        <v>0</v>
      </c>
      <c r="P606" s="27">
        <f t="shared" si="198"/>
        <v>1.25</v>
      </c>
      <c r="Q606" s="27">
        <f t="shared" si="210"/>
        <v>21.875</v>
      </c>
      <c r="R606" s="27">
        <f t="shared" si="200"/>
        <v>2.5714285714285712</v>
      </c>
      <c r="S606" s="27">
        <f t="shared" si="201"/>
        <v>16.738095238095237</v>
      </c>
      <c r="T606" s="27">
        <v>30</v>
      </c>
      <c r="U606" s="27">
        <v>1.5</v>
      </c>
      <c r="V606" s="27">
        <f t="shared" si="202"/>
        <v>31.5</v>
      </c>
      <c r="W606" s="27">
        <f t="shared" si="211"/>
        <v>33</v>
      </c>
      <c r="X606" s="27">
        <f t="shared" si="204"/>
        <v>9.5454545454545467</v>
      </c>
      <c r="Y606" s="27">
        <f t="shared" si="207"/>
        <v>50.051155417352604</v>
      </c>
      <c r="Z606" s="5">
        <v>26</v>
      </c>
      <c r="AA606" s="5">
        <v>40</v>
      </c>
      <c r="AB606" s="9">
        <f t="shared" si="205"/>
        <v>0.65</v>
      </c>
      <c r="AC606" s="6"/>
    </row>
    <row r="607" spans="1:29">
      <c r="A607" s="8" t="s">
        <v>1197</v>
      </c>
      <c r="B607" s="8" t="s">
        <v>1198</v>
      </c>
      <c r="C607" s="5" t="s">
        <v>297</v>
      </c>
      <c r="D607" s="5" t="s">
        <v>1192</v>
      </c>
      <c r="E607" s="27">
        <v>50</v>
      </c>
      <c r="F607" s="27">
        <v>11</v>
      </c>
      <c r="G607" s="27">
        <f t="shared" si="194"/>
        <v>61</v>
      </c>
      <c r="H607" s="27">
        <f t="shared" si="208"/>
        <v>71</v>
      </c>
      <c r="I607" s="27">
        <f t="shared" si="206"/>
        <v>25.774647887323944</v>
      </c>
      <c r="J607" s="27">
        <v>90</v>
      </c>
      <c r="K607" s="27">
        <f t="shared" si="209"/>
        <v>90</v>
      </c>
      <c r="L607" s="27">
        <f t="shared" si="197"/>
        <v>15</v>
      </c>
      <c r="M607" s="27">
        <v>1.25</v>
      </c>
      <c r="N607" s="27">
        <v>0</v>
      </c>
      <c r="O607" s="27">
        <v>0</v>
      </c>
      <c r="P607" s="27">
        <f t="shared" si="198"/>
        <v>1.25</v>
      </c>
      <c r="Q607" s="27">
        <f t="shared" si="210"/>
        <v>21.875</v>
      </c>
      <c r="R607" s="27">
        <f t="shared" si="200"/>
        <v>2.5714285714285712</v>
      </c>
      <c r="S607" s="27">
        <f t="shared" si="201"/>
        <v>17.571428571428569</v>
      </c>
      <c r="T607" s="27">
        <v>30</v>
      </c>
      <c r="U607" s="27">
        <v>1.5</v>
      </c>
      <c r="V607" s="27">
        <f t="shared" si="202"/>
        <v>31.5</v>
      </c>
      <c r="W607" s="27">
        <f t="shared" si="211"/>
        <v>33</v>
      </c>
      <c r="X607" s="27">
        <f t="shared" si="204"/>
        <v>9.5454545454545467</v>
      </c>
      <c r="Y607" s="27">
        <f t="shared" si="207"/>
        <v>52.89153100420706</v>
      </c>
      <c r="Z607" s="5">
        <v>21</v>
      </c>
      <c r="AA607" s="5">
        <v>40</v>
      </c>
      <c r="AB607" s="9">
        <f t="shared" si="205"/>
        <v>0.52500000000000002</v>
      </c>
      <c r="AC607" s="6"/>
    </row>
    <row r="608" spans="1:29">
      <c r="A608" s="8" t="s">
        <v>1199</v>
      </c>
      <c r="B608" s="8" t="s">
        <v>1200</v>
      </c>
      <c r="C608" s="5" t="s">
        <v>297</v>
      </c>
      <c r="D608" s="5" t="s">
        <v>1192</v>
      </c>
      <c r="E608" s="27">
        <v>50</v>
      </c>
      <c r="F608" s="27">
        <v>9</v>
      </c>
      <c r="G608" s="27">
        <f t="shared" si="194"/>
        <v>59</v>
      </c>
      <c r="H608" s="27">
        <f t="shared" si="208"/>
        <v>71</v>
      </c>
      <c r="I608" s="27">
        <f t="shared" si="206"/>
        <v>24.929577464788732</v>
      </c>
      <c r="J608" s="27">
        <v>85</v>
      </c>
      <c r="K608" s="27">
        <f t="shared" si="209"/>
        <v>90</v>
      </c>
      <c r="L608" s="27">
        <f t="shared" si="197"/>
        <v>14.166666666666666</v>
      </c>
      <c r="M608" s="27">
        <v>1.25</v>
      </c>
      <c r="N608" s="27">
        <v>0</v>
      </c>
      <c r="O608" s="27">
        <v>0</v>
      </c>
      <c r="P608" s="27">
        <f t="shared" si="198"/>
        <v>1.25</v>
      </c>
      <c r="Q608" s="27">
        <f t="shared" si="210"/>
        <v>21.875</v>
      </c>
      <c r="R608" s="27">
        <f t="shared" si="200"/>
        <v>2.5714285714285712</v>
      </c>
      <c r="S608" s="27">
        <f t="shared" si="201"/>
        <v>16.738095238095237</v>
      </c>
      <c r="T608" s="27">
        <v>30</v>
      </c>
      <c r="U608" s="27">
        <v>0</v>
      </c>
      <c r="V608" s="27">
        <f t="shared" si="202"/>
        <v>30</v>
      </c>
      <c r="W608" s="27">
        <f t="shared" si="211"/>
        <v>33</v>
      </c>
      <c r="X608" s="27">
        <f t="shared" si="204"/>
        <v>9.0909090909090899</v>
      </c>
      <c r="Y608" s="27">
        <f t="shared" si="207"/>
        <v>50.758581793793056</v>
      </c>
      <c r="Z608" s="5">
        <v>23</v>
      </c>
      <c r="AA608" s="5">
        <v>40</v>
      </c>
      <c r="AB608" s="9">
        <f t="shared" si="205"/>
        <v>0.57499999999999996</v>
      </c>
      <c r="AC608" s="6"/>
    </row>
    <row r="609" spans="1:29">
      <c r="A609" s="8" t="s">
        <v>1201</v>
      </c>
      <c r="B609" s="8" t="s">
        <v>1202</v>
      </c>
      <c r="C609" s="5" t="s">
        <v>297</v>
      </c>
      <c r="D609" s="5" t="s">
        <v>1192</v>
      </c>
      <c r="E609" s="27">
        <v>50</v>
      </c>
      <c r="F609" s="27">
        <v>9.25</v>
      </c>
      <c r="G609" s="27">
        <f t="shared" si="194"/>
        <v>59.25</v>
      </c>
      <c r="H609" s="27">
        <f t="shared" si="208"/>
        <v>71</v>
      </c>
      <c r="I609" s="27">
        <f t="shared" si="206"/>
        <v>25.035211267605632</v>
      </c>
      <c r="J609" s="27">
        <v>90</v>
      </c>
      <c r="K609" s="27">
        <f t="shared" si="209"/>
        <v>90</v>
      </c>
      <c r="L609" s="27">
        <f t="shared" si="197"/>
        <v>15</v>
      </c>
      <c r="M609" s="27">
        <v>0</v>
      </c>
      <c r="N609" s="27">
        <v>0</v>
      </c>
      <c r="O609" s="27">
        <v>5</v>
      </c>
      <c r="P609" s="27">
        <f t="shared" si="198"/>
        <v>5</v>
      </c>
      <c r="Q609" s="27">
        <f t="shared" si="210"/>
        <v>21.875</v>
      </c>
      <c r="R609" s="27">
        <f t="shared" si="200"/>
        <v>10.285714285714285</v>
      </c>
      <c r="S609" s="27">
        <f t="shared" si="201"/>
        <v>25.285714285714285</v>
      </c>
      <c r="T609" s="27">
        <v>30</v>
      </c>
      <c r="U609" s="27">
        <v>0</v>
      </c>
      <c r="V609" s="27">
        <f t="shared" si="202"/>
        <v>30</v>
      </c>
      <c r="W609" s="27">
        <f t="shared" si="211"/>
        <v>33</v>
      </c>
      <c r="X609" s="27">
        <f t="shared" si="204"/>
        <v>9.0909090909090899</v>
      </c>
      <c r="Y609" s="27">
        <f t="shared" si="207"/>
        <v>59.411834644229003</v>
      </c>
      <c r="Z609" s="5">
        <v>13</v>
      </c>
      <c r="AA609" s="5">
        <v>40</v>
      </c>
      <c r="AB609" s="9">
        <f t="shared" si="205"/>
        <v>0.32500000000000001</v>
      </c>
      <c r="AC609" s="6"/>
    </row>
    <row r="610" spans="1:29">
      <c r="A610" s="8" t="s">
        <v>1203</v>
      </c>
      <c r="B610" s="8" t="s">
        <v>1204</v>
      </c>
      <c r="C610" s="5" t="s">
        <v>297</v>
      </c>
      <c r="D610" s="5" t="s">
        <v>1192</v>
      </c>
      <c r="E610" s="27">
        <v>50</v>
      </c>
      <c r="F610" s="27">
        <v>9.875</v>
      </c>
      <c r="G610" s="27">
        <f t="shared" si="194"/>
        <v>59.875</v>
      </c>
      <c r="H610" s="27">
        <f t="shared" si="208"/>
        <v>71</v>
      </c>
      <c r="I610" s="27">
        <f t="shared" si="206"/>
        <v>25.299295774647888</v>
      </c>
      <c r="J610" s="27">
        <v>90</v>
      </c>
      <c r="K610" s="27">
        <f t="shared" si="209"/>
        <v>90</v>
      </c>
      <c r="L610" s="27">
        <f t="shared" si="197"/>
        <v>15</v>
      </c>
      <c r="M610" s="27">
        <v>2.5</v>
      </c>
      <c r="N610" s="27">
        <v>0</v>
      </c>
      <c r="O610" s="27">
        <v>0</v>
      </c>
      <c r="P610" s="27">
        <f t="shared" si="198"/>
        <v>2.5</v>
      </c>
      <c r="Q610" s="27">
        <f t="shared" si="210"/>
        <v>21.875</v>
      </c>
      <c r="R610" s="27">
        <f t="shared" si="200"/>
        <v>5.1428571428571423</v>
      </c>
      <c r="S610" s="27">
        <f t="shared" si="201"/>
        <v>20.142857142857142</v>
      </c>
      <c r="T610" s="27">
        <v>30</v>
      </c>
      <c r="U610" s="27">
        <v>0</v>
      </c>
      <c r="V610" s="27">
        <f t="shared" si="202"/>
        <v>30</v>
      </c>
      <c r="W610" s="27">
        <f t="shared" si="211"/>
        <v>33</v>
      </c>
      <c r="X610" s="27">
        <f t="shared" si="204"/>
        <v>9.0909090909090899</v>
      </c>
      <c r="Y610" s="27">
        <f t="shared" si="207"/>
        <v>54.53306200841412</v>
      </c>
      <c r="Z610" s="5">
        <v>16</v>
      </c>
      <c r="AA610" s="5">
        <v>40</v>
      </c>
      <c r="AB610" s="9">
        <f t="shared" si="205"/>
        <v>0.4</v>
      </c>
      <c r="AC610" s="6"/>
    </row>
    <row r="611" spans="1:29">
      <c r="A611" s="8" t="s">
        <v>1205</v>
      </c>
      <c r="B611" s="8" t="s">
        <v>1206</v>
      </c>
      <c r="C611" s="5" t="s">
        <v>297</v>
      </c>
      <c r="D611" s="5" t="s">
        <v>1192</v>
      </c>
      <c r="E611" s="27">
        <v>50</v>
      </c>
      <c r="F611" s="27">
        <v>9.25</v>
      </c>
      <c r="G611" s="27">
        <f t="shared" si="194"/>
        <v>59.25</v>
      </c>
      <c r="H611" s="27">
        <f t="shared" si="208"/>
        <v>71</v>
      </c>
      <c r="I611" s="27">
        <f t="shared" si="206"/>
        <v>25.035211267605632</v>
      </c>
      <c r="J611" s="27">
        <v>85</v>
      </c>
      <c r="K611" s="27">
        <f t="shared" si="209"/>
        <v>90</v>
      </c>
      <c r="L611" s="27">
        <f t="shared" si="197"/>
        <v>14.166666666666666</v>
      </c>
      <c r="M611" s="27">
        <v>1.25</v>
      </c>
      <c r="N611" s="27">
        <v>0</v>
      </c>
      <c r="O611" s="27">
        <v>0</v>
      </c>
      <c r="P611" s="27">
        <f t="shared" si="198"/>
        <v>1.25</v>
      </c>
      <c r="Q611" s="27">
        <f t="shared" si="210"/>
        <v>21.875</v>
      </c>
      <c r="R611" s="27">
        <f t="shared" si="200"/>
        <v>2.5714285714285712</v>
      </c>
      <c r="S611" s="27">
        <f t="shared" si="201"/>
        <v>16.738095238095237</v>
      </c>
      <c r="T611" s="27">
        <v>30</v>
      </c>
      <c r="U611" s="27">
        <v>0</v>
      </c>
      <c r="V611" s="27">
        <f t="shared" si="202"/>
        <v>30</v>
      </c>
      <c r="W611" s="27">
        <f t="shared" si="211"/>
        <v>33</v>
      </c>
      <c r="X611" s="27">
        <f t="shared" si="204"/>
        <v>9.0909090909090899</v>
      </c>
      <c r="Y611" s="27">
        <f t="shared" si="207"/>
        <v>50.864215596609966</v>
      </c>
      <c r="Z611" s="5">
        <v>22</v>
      </c>
      <c r="AA611" s="5">
        <v>40</v>
      </c>
      <c r="AB611" s="9">
        <f t="shared" si="205"/>
        <v>0.55000000000000004</v>
      </c>
      <c r="AC611" s="6"/>
    </row>
    <row r="612" spans="1:29">
      <c r="A612" s="8" t="s">
        <v>1207</v>
      </c>
      <c r="B612" s="8" t="s">
        <v>1208</v>
      </c>
      <c r="C612" s="5" t="s">
        <v>297</v>
      </c>
      <c r="D612" s="5" t="s">
        <v>1192</v>
      </c>
      <c r="E612" s="27">
        <v>50</v>
      </c>
      <c r="F612" s="27">
        <v>8</v>
      </c>
      <c r="G612" s="27">
        <f t="shared" si="194"/>
        <v>58</v>
      </c>
      <c r="H612" s="27">
        <f t="shared" si="208"/>
        <v>71</v>
      </c>
      <c r="I612" s="27">
        <f t="shared" si="206"/>
        <v>24.507042253521128</v>
      </c>
      <c r="J612" s="27">
        <v>85</v>
      </c>
      <c r="K612" s="27">
        <f t="shared" si="209"/>
        <v>90</v>
      </c>
      <c r="L612" s="27">
        <f t="shared" si="197"/>
        <v>14.166666666666666</v>
      </c>
      <c r="M612" s="27">
        <v>1.875</v>
      </c>
      <c r="N612" s="27">
        <v>0</v>
      </c>
      <c r="O612" s="27">
        <v>5</v>
      </c>
      <c r="P612" s="27">
        <f t="shared" si="198"/>
        <v>6.875</v>
      </c>
      <c r="Q612" s="27">
        <f t="shared" si="210"/>
        <v>21.875</v>
      </c>
      <c r="R612" s="27">
        <f t="shared" si="200"/>
        <v>14.142857142857142</v>
      </c>
      <c r="S612" s="27">
        <f t="shared" si="201"/>
        <v>28.30952380952381</v>
      </c>
      <c r="T612" s="27">
        <v>30</v>
      </c>
      <c r="U612" s="27">
        <v>0</v>
      </c>
      <c r="V612" s="27">
        <f t="shared" si="202"/>
        <v>30</v>
      </c>
      <c r="W612" s="27">
        <f t="shared" si="211"/>
        <v>33</v>
      </c>
      <c r="X612" s="27">
        <f t="shared" si="204"/>
        <v>9.0909090909090899</v>
      </c>
      <c r="Y612" s="27">
        <f t="shared" si="207"/>
        <v>61.907475153954024</v>
      </c>
      <c r="Z612" s="5">
        <v>12</v>
      </c>
      <c r="AA612" s="5">
        <v>40</v>
      </c>
      <c r="AB612" s="9">
        <f t="shared" si="205"/>
        <v>0.3</v>
      </c>
      <c r="AC612" s="6"/>
    </row>
    <row r="613" spans="1:29">
      <c r="A613" s="8" t="s">
        <v>1209</v>
      </c>
      <c r="B613" s="8" t="s">
        <v>1210</v>
      </c>
      <c r="C613" s="5" t="s">
        <v>297</v>
      </c>
      <c r="D613" s="5" t="s">
        <v>1192</v>
      </c>
      <c r="E613" s="27">
        <v>50</v>
      </c>
      <c r="F613" s="27">
        <v>17</v>
      </c>
      <c r="G613" s="27">
        <f t="shared" si="194"/>
        <v>67</v>
      </c>
      <c r="H613" s="27">
        <f t="shared" si="208"/>
        <v>71</v>
      </c>
      <c r="I613" s="27">
        <f t="shared" si="206"/>
        <v>28.309859154929576</v>
      </c>
      <c r="J613" s="27">
        <v>85</v>
      </c>
      <c r="K613" s="27">
        <f t="shared" si="209"/>
        <v>90</v>
      </c>
      <c r="L613" s="27">
        <f t="shared" si="197"/>
        <v>14.166666666666666</v>
      </c>
      <c r="M613" s="27">
        <v>1.875</v>
      </c>
      <c r="N613" s="27">
        <v>0</v>
      </c>
      <c r="O613" s="27">
        <v>8</v>
      </c>
      <c r="P613" s="27">
        <f t="shared" si="198"/>
        <v>9.875</v>
      </c>
      <c r="Q613" s="27">
        <f t="shared" si="210"/>
        <v>21.875</v>
      </c>
      <c r="R613" s="27">
        <f t="shared" si="200"/>
        <v>20.314285714285713</v>
      </c>
      <c r="S613" s="27">
        <f t="shared" si="201"/>
        <v>34.480952380952381</v>
      </c>
      <c r="T613" s="27">
        <v>30</v>
      </c>
      <c r="U613" s="27">
        <v>1</v>
      </c>
      <c r="V613" s="27">
        <f t="shared" si="202"/>
        <v>31</v>
      </c>
      <c r="W613" s="27">
        <f t="shared" si="211"/>
        <v>33</v>
      </c>
      <c r="X613" s="27">
        <f t="shared" si="204"/>
        <v>9.3939393939393945</v>
      </c>
      <c r="Y613" s="27">
        <f t="shared" si="207"/>
        <v>72.184750929821348</v>
      </c>
      <c r="Z613" s="5">
        <v>5</v>
      </c>
      <c r="AA613" s="5">
        <v>40</v>
      </c>
      <c r="AB613" s="9">
        <f t="shared" si="205"/>
        <v>0.125</v>
      </c>
      <c r="AC613" s="6"/>
    </row>
    <row r="614" spans="1:29">
      <c r="A614" s="8" t="s">
        <v>1211</v>
      </c>
      <c r="B614" s="8" t="s">
        <v>1212</v>
      </c>
      <c r="C614" s="5" t="s">
        <v>297</v>
      </c>
      <c r="D614" s="5" t="s">
        <v>1192</v>
      </c>
      <c r="E614" s="27">
        <v>50</v>
      </c>
      <c r="F614" s="27">
        <v>3</v>
      </c>
      <c r="G614" s="27">
        <f t="shared" si="194"/>
        <v>53</v>
      </c>
      <c r="H614" s="27">
        <f t="shared" si="208"/>
        <v>71</v>
      </c>
      <c r="I614" s="27">
        <f t="shared" si="206"/>
        <v>22.3943661971831</v>
      </c>
      <c r="J614" s="27">
        <v>85</v>
      </c>
      <c r="K614" s="27">
        <f t="shared" si="209"/>
        <v>90</v>
      </c>
      <c r="L614" s="27">
        <f t="shared" si="197"/>
        <v>14.166666666666666</v>
      </c>
      <c r="M614" s="27">
        <v>0.625</v>
      </c>
      <c r="N614" s="27">
        <v>0.625</v>
      </c>
      <c r="O614" s="27">
        <v>0</v>
      </c>
      <c r="P614" s="27">
        <f t="shared" si="198"/>
        <v>1.25</v>
      </c>
      <c r="Q614" s="27">
        <f t="shared" si="210"/>
        <v>21.875</v>
      </c>
      <c r="R614" s="27">
        <f t="shared" si="200"/>
        <v>2.5714285714285712</v>
      </c>
      <c r="S614" s="27">
        <f t="shared" si="201"/>
        <v>16.738095238095237</v>
      </c>
      <c r="T614" s="27">
        <v>30</v>
      </c>
      <c r="U614" s="27">
        <v>0</v>
      </c>
      <c r="V614" s="27">
        <f t="shared" si="202"/>
        <v>30</v>
      </c>
      <c r="W614" s="27">
        <f t="shared" si="211"/>
        <v>33</v>
      </c>
      <c r="X614" s="27">
        <f t="shared" si="204"/>
        <v>9.0909090909090899</v>
      </c>
      <c r="Y614" s="27">
        <f t="shared" si="207"/>
        <v>48.223370526187423</v>
      </c>
      <c r="Z614" s="5">
        <v>30</v>
      </c>
      <c r="AA614" s="5">
        <v>40</v>
      </c>
      <c r="AB614" s="9">
        <f t="shared" si="205"/>
        <v>0.75</v>
      </c>
      <c r="AC614" s="6"/>
    </row>
    <row r="615" spans="1:29">
      <c r="A615" s="8" t="s">
        <v>1213</v>
      </c>
      <c r="B615" s="8" t="s">
        <v>1214</v>
      </c>
      <c r="C615" s="5" t="s">
        <v>297</v>
      </c>
      <c r="D615" s="5" t="s">
        <v>1192</v>
      </c>
      <c r="E615" s="27">
        <v>50</v>
      </c>
      <c r="F615" s="27">
        <v>6.25</v>
      </c>
      <c r="G615" s="27">
        <f t="shared" si="194"/>
        <v>56.25</v>
      </c>
      <c r="H615" s="27">
        <f t="shared" si="208"/>
        <v>71</v>
      </c>
      <c r="I615" s="27">
        <f t="shared" si="206"/>
        <v>23.76760563380282</v>
      </c>
      <c r="J615" s="27">
        <v>85</v>
      </c>
      <c r="K615" s="27">
        <f t="shared" si="209"/>
        <v>90</v>
      </c>
      <c r="L615" s="27">
        <f t="shared" si="197"/>
        <v>14.166666666666666</v>
      </c>
      <c r="M615" s="27">
        <v>1.875</v>
      </c>
      <c r="N615" s="27">
        <v>1.25</v>
      </c>
      <c r="O615" s="27">
        <v>5</v>
      </c>
      <c r="P615" s="27">
        <f t="shared" si="198"/>
        <v>8.125</v>
      </c>
      <c r="Q615" s="27">
        <f t="shared" si="210"/>
        <v>21.875</v>
      </c>
      <c r="R615" s="27">
        <f t="shared" si="200"/>
        <v>16.714285714285715</v>
      </c>
      <c r="S615" s="27">
        <f t="shared" si="201"/>
        <v>30.88095238095238</v>
      </c>
      <c r="T615" s="27">
        <v>30</v>
      </c>
      <c r="U615" s="27">
        <v>0</v>
      </c>
      <c r="V615" s="27">
        <f t="shared" si="202"/>
        <v>30</v>
      </c>
      <c r="W615" s="27">
        <f t="shared" si="211"/>
        <v>33</v>
      </c>
      <c r="X615" s="27">
        <f t="shared" si="204"/>
        <v>9.0909090909090899</v>
      </c>
      <c r="Y615" s="27">
        <f t="shared" si="207"/>
        <v>63.739467105664289</v>
      </c>
      <c r="Z615" s="5">
        <v>11</v>
      </c>
      <c r="AA615" s="5">
        <v>40</v>
      </c>
      <c r="AB615" s="9">
        <f t="shared" si="205"/>
        <v>0.27500000000000002</v>
      </c>
      <c r="AC615" s="6"/>
    </row>
    <row r="616" spans="1:29">
      <c r="A616" s="8" t="s">
        <v>1215</v>
      </c>
      <c r="B616" s="8" t="s">
        <v>1216</v>
      </c>
      <c r="C616" s="5" t="s">
        <v>297</v>
      </c>
      <c r="D616" s="5" t="s">
        <v>1192</v>
      </c>
      <c r="E616" s="27">
        <v>50</v>
      </c>
      <c r="F616" s="27">
        <v>7</v>
      </c>
      <c r="G616" s="27">
        <f t="shared" si="194"/>
        <v>57</v>
      </c>
      <c r="H616" s="27">
        <f t="shared" si="208"/>
        <v>71</v>
      </c>
      <c r="I616" s="27">
        <f t="shared" si="206"/>
        <v>24.084507042253524</v>
      </c>
      <c r="J616" s="27">
        <v>85</v>
      </c>
      <c r="K616" s="27">
        <f t="shared" si="209"/>
        <v>90</v>
      </c>
      <c r="L616" s="27">
        <f t="shared" si="197"/>
        <v>14.166666666666666</v>
      </c>
      <c r="M616" s="27">
        <v>0</v>
      </c>
      <c r="N616" s="27">
        <v>0</v>
      </c>
      <c r="O616" s="27">
        <v>0</v>
      </c>
      <c r="P616" s="27">
        <f t="shared" si="198"/>
        <v>0</v>
      </c>
      <c r="Q616" s="27">
        <f t="shared" si="210"/>
        <v>21.875</v>
      </c>
      <c r="R616" s="27">
        <f t="shared" si="200"/>
        <v>0</v>
      </c>
      <c r="S616" s="27">
        <f t="shared" si="201"/>
        <v>14.166666666666666</v>
      </c>
      <c r="T616" s="27">
        <v>30</v>
      </c>
      <c r="U616" s="27">
        <v>0</v>
      </c>
      <c r="V616" s="27">
        <f t="shared" si="202"/>
        <v>30</v>
      </c>
      <c r="W616" s="27">
        <f t="shared" si="211"/>
        <v>33</v>
      </c>
      <c r="X616" s="27">
        <f t="shared" si="204"/>
        <v>9.0909090909090899</v>
      </c>
      <c r="Y616" s="27">
        <f t="shared" si="207"/>
        <v>47.342082799829285</v>
      </c>
      <c r="Z616" s="5">
        <v>35</v>
      </c>
      <c r="AA616" s="5">
        <v>40</v>
      </c>
      <c r="AB616" s="9">
        <f t="shared" si="205"/>
        <v>0.875</v>
      </c>
      <c r="AC616" s="6"/>
    </row>
    <row r="617" spans="1:29">
      <c r="A617" s="8" t="s">
        <v>1217</v>
      </c>
      <c r="B617" s="8" t="s">
        <v>1218</v>
      </c>
      <c r="C617" s="5" t="s">
        <v>297</v>
      </c>
      <c r="D617" s="5" t="s">
        <v>1192</v>
      </c>
      <c r="E617" s="27">
        <v>50</v>
      </c>
      <c r="F617" s="27">
        <v>6.25</v>
      </c>
      <c r="G617" s="27">
        <f t="shared" si="194"/>
        <v>56.25</v>
      </c>
      <c r="H617" s="27">
        <f t="shared" si="208"/>
        <v>71</v>
      </c>
      <c r="I617" s="27">
        <f t="shared" si="206"/>
        <v>23.76760563380282</v>
      </c>
      <c r="J617" s="27">
        <v>85</v>
      </c>
      <c r="K617" s="27">
        <f t="shared" si="209"/>
        <v>90</v>
      </c>
      <c r="L617" s="27">
        <f t="shared" si="197"/>
        <v>14.166666666666666</v>
      </c>
      <c r="M617" s="27">
        <v>0.625</v>
      </c>
      <c r="N617" s="27">
        <v>0.625</v>
      </c>
      <c r="O617" s="27">
        <v>0</v>
      </c>
      <c r="P617" s="27">
        <f t="shared" si="198"/>
        <v>1.25</v>
      </c>
      <c r="Q617" s="27">
        <f t="shared" si="210"/>
        <v>21.875</v>
      </c>
      <c r="R617" s="27">
        <f t="shared" si="200"/>
        <v>2.5714285714285712</v>
      </c>
      <c r="S617" s="27">
        <f t="shared" si="201"/>
        <v>16.738095238095237</v>
      </c>
      <c r="T617" s="27">
        <v>30</v>
      </c>
      <c r="U617" s="27">
        <v>3</v>
      </c>
      <c r="V617" s="27">
        <f t="shared" si="202"/>
        <v>33</v>
      </c>
      <c r="W617" s="27">
        <f t="shared" si="211"/>
        <v>33</v>
      </c>
      <c r="X617" s="27">
        <f t="shared" si="204"/>
        <v>10</v>
      </c>
      <c r="Y617" s="27">
        <f t="shared" si="207"/>
        <v>50.505700871898057</v>
      </c>
      <c r="Z617" s="5">
        <v>25</v>
      </c>
      <c r="AA617" s="5">
        <v>40</v>
      </c>
      <c r="AB617" s="9">
        <f t="shared" si="205"/>
        <v>0.625</v>
      </c>
      <c r="AC617" s="6"/>
    </row>
    <row r="618" spans="1:29">
      <c r="A618" s="8" t="s">
        <v>1219</v>
      </c>
      <c r="B618" s="8" t="s">
        <v>1220</v>
      </c>
      <c r="C618" s="5" t="s">
        <v>297</v>
      </c>
      <c r="D618" s="5" t="s">
        <v>1192</v>
      </c>
      <c r="E618" s="27">
        <v>50</v>
      </c>
      <c r="F618" s="27">
        <v>6.25</v>
      </c>
      <c r="G618" s="27">
        <f t="shared" si="194"/>
        <v>56.25</v>
      </c>
      <c r="H618" s="27">
        <f t="shared" si="208"/>
        <v>71</v>
      </c>
      <c r="I618" s="27">
        <f t="shared" si="206"/>
        <v>23.76760563380282</v>
      </c>
      <c r="J618" s="27">
        <v>85</v>
      </c>
      <c r="K618" s="27">
        <f t="shared" si="209"/>
        <v>90</v>
      </c>
      <c r="L618" s="27">
        <f t="shared" si="197"/>
        <v>14.166666666666666</v>
      </c>
      <c r="M618" s="27">
        <v>0</v>
      </c>
      <c r="N618" s="27">
        <v>0</v>
      </c>
      <c r="O618" s="27">
        <v>0</v>
      </c>
      <c r="P618" s="27">
        <f t="shared" si="198"/>
        <v>0</v>
      </c>
      <c r="Q618" s="27">
        <f t="shared" si="210"/>
        <v>21.875</v>
      </c>
      <c r="R618" s="27">
        <f t="shared" si="200"/>
        <v>0</v>
      </c>
      <c r="S618" s="27">
        <f t="shared" si="201"/>
        <v>14.166666666666666</v>
      </c>
      <c r="T618" s="27">
        <v>30</v>
      </c>
      <c r="U618" s="27">
        <v>0</v>
      </c>
      <c r="V618" s="27">
        <f t="shared" si="202"/>
        <v>30</v>
      </c>
      <c r="W618" s="27">
        <f t="shared" si="211"/>
        <v>33</v>
      </c>
      <c r="X618" s="27">
        <f t="shared" si="204"/>
        <v>9.0909090909090899</v>
      </c>
      <c r="Y618" s="27">
        <f t="shared" si="207"/>
        <v>47.025181391378581</v>
      </c>
      <c r="Z618" s="5">
        <v>36</v>
      </c>
      <c r="AA618" s="5">
        <v>40</v>
      </c>
      <c r="AB618" s="9">
        <f t="shared" si="205"/>
        <v>0.9</v>
      </c>
      <c r="AC618" s="6"/>
    </row>
    <row r="619" spans="1:29">
      <c r="A619" s="8" t="s">
        <v>1221</v>
      </c>
      <c r="B619" s="8" t="s">
        <v>1222</v>
      </c>
      <c r="C619" s="5" t="s">
        <v>297</v>
      </c>
      <c r="D619" s="5" t="s">
        <v>1192</v>
      </c>
      <c r="E619" s="27">
        <v>50</v>
      </c>
      <c r="F619" s="27">
        <v>5.8129999999999997</v>
      </c>
      <c r="G619" s="27">
        <f t="shared" si="194"/>
        <v>55.813000000000002</v>
      </c>
      <c r="H619" s="27">
        <f t="shared" si="208"/>
        <v>71</v>
      </c>
      <c r="I619" s="27">
        <f t="shared" si="206"/>
        <v>23.582957746478876</v>
      </c>
      <c r="J619" s="27">
        <v>85</v>
      </c>
      <c r="K619" s="27">
        <f t="shared" si="209"/>
        <v>90</v>
      </c>
      <c r="L619" s="27">
        <f t="shared" si="197"/>
        <v>14.166666666666666</v>
      </c>
      <c r="M619" s="27">
        <v>0</v>
      </c>
      <c r="N619" s="27">
        <v>0.625</v>
      </c>
      <c r="O619" s="27">
        <v>0</v>
      </c>
      <c r="P619" s="27">
        <f t="shared" si="198"/>
        <v>0.625</v>
      </c>
      <c r="Q619" s="27">
        <f t="shared" si="210"/>
        <v>21.875</v>
      </c>
      <c r="R619" s="27">
        <f t="shared" si="200"/>
        <v>1.2857142857142856</v>
      </c>
      <c r="S619" s="27">
        <f t="shared" si="201"/>
        <v>15.452380952380953</v>
      </c>
      <c r="T619" s="27">
        <v>30</v>
      </c>
      <c r="U619" s="27">
        <v>0</v>
      </c>
      <c r="V619" s="27">
        <f t="shared" si="202"/>
        <v>30</v>
      </c>
      <c r="W619" s="27">
        <f t="shared" si="211"/>
        <v>33</v>
      </c>
      <c r="X619" s="27">
        <f t="shared" si="204"/>
        <v>9.0909090909090899</v>
      </c>
      <c r="Y619" s="27">
        <f t="shared" si="207"/>
        <v>48.126247789768925</v>
      </c>
      <c r="Z619" s="5">
        <v>31</v>
      </c>
      <c r="AA619" s="5">
        <v>40</v>
      </c>
      <c r="AB619" s="9">
        <f t="shared" si="205"/>
        <v>0.77500000000000002</v>
      </c>
      <c r="AC619" s="6"/>
    </row>
    <row r="620" spans="1:29">
      <c r="A620" s="8" t="s">
        <v>1223</v>
      </c>
      <c r="B620" s="8" t="s">
        <v>1224</v>
      </c>
      <c r="C620" s="5" t="s">
        <v>297</v>
      </c>
      <c r="D620" s="5" t="s">
        <v>1192</v>
      </c>
      <c r="E620" s="27">
        <v>50</v>
      </c>
      <c r="F620" s="27">
        <v>6.25</v>
      </c>
      <c r="G620" s="27">
        <f t="shared" si="194"/>
        <v>56.25</v>
      </c>
      <c r="H620" s="27">
        <f t="shared" si="208"/>
        <v>71</v>
      </c>
      <c r="I620" s="27">
        <f t="shared" si="206"/>
        <v>23.76760563380282</v>
      </c>
      <c r="J620" s="27">
        <v>85</v>
      </c>
      <c r="K620" s="27">
        <f t="shared" si="209"/>
        <v>90</v>
      </c>
      <c r="L620" s="27">
        <f t="shared" si="197"/>
        <v>14.166666666666666</v>
      </c>
      <c r="M620" s="27">
        <v>0</v>
      </c>
      <c r="N620" s="27">
        <v>0</v>
      </c>
      <c r="O620" s="27">
        <v>0</v>
      </c>
      <c r="P620" s="27">
        <f t="shared" si="198"/>
        <v>0</v>
      </c>
      <c r="Q620" s="27">
        <f t="shared" si="210"/>
        <v>21.875</v>
      </c>
      <c r="R620" s="27">
        <f t="shared" si="200"/>
        <v>0</v>
      </c>
      <c r="S620" s="27">
        <f t="shared" si="201"/>
        <v>14.166666666666666</v>
      </c>
      <c r="T620" s="27">
        <v>30</v>
      </c>
      <c r="U620" s="27">
        <v>0</v>
      </c>
      <c r="V620" s="27">
        <f t="shared" si="202"/>
        <v>30</v>
      </c>
      <c r="W620" s="27">
        <f t="shared" si="211"/>
        <v>33</v>
      </c>
      <c r="X620" s="27">
        <f t="shared" si="204"/>
        <v>9.0909090909090899</v>
      </c>
      <c r="Y620" s="27">
        <f t="shared" si="207"/>
        <v>47.025181391378581</v>
      </c>
      <c r="Z620" s="5">
        <v>37</v>
      </c>
      <c r="AA620" s="5">
        <v>40</v>
      </c>
      <c r="AB620" s="9">
        <f t="shared" si="205"/>
        <v>0.92500000000000004</v>
      </c>
      <c r="AC620" s="6"/>
    </row>
    <row r="621" spans="1:29">
      <c r="A621" s="8" t="s">
        <v>1225</v>
      </c>
      <c r="B621" s="8" t="s">
        <v>1226</v>
      </c>
      <c r="C621" s="5" t="s">
        <v>297</v>
      </c>
      <c r="D621" s="5" t="s">
        <v>1192</v>
      </c>
      <c r="E621" s="27">
        <v>50</v>
      </c>
      <c r="F621" s="27">
        <v>9.875</v>
      </c>
      <c r="G621" s="27">
        <f t="shared" si="194"/>
        <v>59.875</v>
      </c>
      <c r="H621" s="27">
        <f t="shared" si="208"/>
        <v>71</v>
      </c>
      <c r="I621" s="27">
        <f t="shared" si="206"/>
        <v>25.299295774647888</v>
      </c>
      <c r="J621" s="27">
        <v>90</v>
      </c>
      <c r="K621" s="27">
        <f t="shared" si="209"/>
        <v>90</v>
      </c>
      <c r="L621" s="27">
        <f t="shared" si="197"/>
        <v>15</v>
      </c>
      <c r="M621" s="27">
        <v>1.875</v>
      </c>
      <c r="N621" s="27">
        <v>0</v>
      </c>
      <c r="O621" s="27">
        <v>0</v>
      </c>
      <c r="P621" s="27">
        <f t="shared" si="198"/>
        <v>1.875</v>
      </c>
      <c r="Q621" s="27">
        <f t="shared" si="210"/>
        <v>21.875</v>
      </c>
      <c r="R621" s="27">
        <f t="shared" si="200"/>
        <v>3.8571428571428572</v>
      </c>
      <c r="S621" s="27">
        <f t="shared" si="201"/>
        <v>18.857142857142858</v>
      </c>
      <c r="T621" s="27">
        <v>30</v>
      </c>
      <c r="U621" s="27">
        <v>3</v>
      </c>
      <c r="V621" s="27">
        <f t="shared" si="202"/>
        <v>33</v>
      </c>
      <c r="W621" s="27">
        <f t="shared" si="211"/>
        <v>33</v>
      </c>
      <c r="X621" s="27">
        <f t="shared" si="204"/>
        <v>10</v>
      </c>
      <c r="Y621" s="27">
        <f t="shared" si="207"/>
        <v>54.156438631790749</v>
      </c>
      <c r="Z621" s="5">
        <v>17</v>
      </c>
      <c r="AA621" s="5">
        <v>40</v>
      </c>
      <c r="AB621" s="9">
        <f t="shared" si="205"/>
        <v>0.42499999999999999</v>
      </c>
      <c r="AC621" s="6"/>
    </row>
    <row r="622" spans="1:29">
      <c r="A622" s="8" t="s">
        <v>1227</v>
      </c>
      <c r="B622" s="8" t="s">
        <v>1228</v>
      </c>
      <c r="C622" s="5" t="s">
        <v>297</v>
      </c>
      <c r="D622" s="5" t="s">
        <v>1192</v>
      </c>
      <c r="E622" s="27">
        <v>50</v>
      </c>
      <c r="F622" s="27">
        <v>8.9380000000000006</v>
      </c>
      <c r="G622" s="27">
        <f t="shared" si="194"/>
        <v>58.938000000000002</v>
      </c>
      <c r="H622" s="27">
        <f t="shared" si="208"/>
        <v>71</v>
      </c>
      <c r="I622" s="27">
        <f t="shared" si="206"/>
        <v>24.903380281690144</v>
      </c>
      <c r="J622" s="27">
        <v>85</v>
      </c>
      <c r="K622" s="27">
        <f t="shared" si="209"/>
        <v>90</v>
      </c>
      <c r="L622" s="27">
        <f t="shared" si="197"/>
        <v>14.166666666666666</v>
      </c>
      <c r="M622" s="27">
        <v>0.625</v>
      </c>
      <c r="N622" s="27">
        <v>0.625</v>
      </c>
      <c r="O622" s="27">
        <v>0</v>
      </c>
      <c r="P622" s="27">
        <f t="shared" si="198"/>
        <v>1.25</v>
      </c>
      <c r="Q622" s="27">
        <f t="shared" si="210"/>
        <v>21.875</v>
      </c>
      <c r="R622" s="27">
        <f t="shared" si="200"/>
        <v>2.5714285714285712</v>
      </c>
      <c r="S622" s="27">
        <f t="shared" si="201"/>
        <v>16.738095238095237</v>
      </c>
      <c r="T622" s="27">
        <v>30</v>
      </c>
      <c r="U622" s="27">
        <v>0</v>
      </c>
      <c r="V622" s="27">
        <f t="shared" si="202"/>
        <v>30</v>
      </c>
      <c r="W622" s="27">
        <f t="shared" si="211"/>
        <v>33</v>
      </c>
      <c r="X622" s="27">
        <f t="shared" si="204"/>
        <v>9.0909090909090899</v>
      </c>
      <c r="Y622" s="27">
        <f t="shared" si="207"/>
        <v>50.732384610694467</v>
      </c>
      <c r="Z622" s="5">
        <v>24</v>
      </c>
      <c r="AA622" s="5">
        <v>40</v>
      </c>
      <c r="AB622" s="9">
        <f t="shared" si="205"/>
        <v>0.6</v>
      </c>
      <c r="AC622" s="6"/>
    </row>
    <row r="623" spans="1:29">
      <c r="A623" s="8" t="s">
        <v>1229</v>
      </c>
      <c r="B623" s="8" t="s">
        <v>1230</v>
      </c>
      <c r="C623" s="5" t="s">
        <v>297</v>
      </c>
      <c r="D623" s="5" t="s">
        <v>1192</v>
      </c>
      <c r="E623" s="27">
        <v>50</v>
      </c>
      <c r="F623" s="27">
        <v>13</v>
      </c>
      <c r="G623" s="27">
        <f t="shared" si="194"/>
        <v>63</v>
      </c>
      <c r="H623" s="27">
        <f t="shared" si="208"/>
        <v>71</v>
      </c>
      <c r="I623" s="27">
        <f t="shared" si="206"/>
        <v>26.619718309859156</v>
      </c>
      <c r="J623" s="27">
        <v>85</v>
      </c>
      <c r="K623" s="27">
        <f t="shared" si="209"/>
        <v>90</v>
      </c>
      <c r="L623" s="27">
        <f t="shared" si="197"/>
        <v>14.166666666666666</v>
      </c>
      <c r="M623" s="27">
        <v>2.5</v>
      </c>
      <c r="N623" s="27">
        <v>0</v>
      </c>
      <c r="O623" s="27">
        <v>0</v>
      </c>
      <c r="P623" s="27">
        <f t="shared" si="198"/>
        <v>2.5</v>
      </c>
      <c r="Q623" s="27">
        <f t="shared" si="210"/>
        <v>21.875</v>
      </c>
      <c r="R623" s="27">
        <f t="shared" si="200"/>
        <v>5.1428571428571423</v>
      </c>
      <c r="S623" s="27">
        <f t="shared" si="201"/>
        <v>19.30952380952381</v>
      </c>
      <c r="T623" s="27">
        <v>30</v>
      </c>
      <c r="U623" s="27">
        <v>0</v>
      </c>
      <c r="V623" s="27">
        <f t="shared" si="202"/>
        <v>30</v>
      </c>
      <c r="W623" s="27">
        <f t="shared" si="211"/>
        <v>33</v>
      </c>
      <c r="X623" s="27">
        <f t="shared" si="204"/>
        <v>9.0909090909090899</v>
      </c>
      <c r="Y623" s="27">
        <f t="shared" si="207"/>
        <v>55.020151210292056</v>
      </c>
      <c r="Z623" s="5">
        <v>15</v>
      </c>
      <c r="AA623" s="5">
        <v>40</v>
      </c>
      <c r="AB623" s="9">
        <f t="shared" si="205"/>
        <v>0.375</v>
      </c>
      <c r="AC623" s="6"/>
    </row>
    <row r="624" spans="1:29">
      <c r="A624" s="8" t="s">
        <v>1231</v>
      </c>
      <c r="B624" s="8" t="s">
        <v>1232</v>
      </c>
      <c r="C624" s="5" t="s">
        <v>297</v>
      </c>
      <c r="D624" s="5" t="s">
        <v>1192</v>
      </c>
      <c r="E624" s="27">
        <v>50</v>
      </c>
      <c r="F624" s="27">
        <v>9.75</v>
      </c>
      <c r="G624" s="27">
        <f t="shared" si="194"/>
        <v>59.75</v>
      </c>
      <c r="H624" s="27">
        <f t="shared" si="208"/>
        <v>71</v>
      </c>
      <c r="I624" s="27">
        <f t="shared" si="206"/>
        <v>25.246478873239436</v>
      </c>
      <c r="J624" s="27">
        <v>90</v>
      </c>
      <c r="K624" s="27">
        <f t="shared" si="209"/>
        <v>90</v>
      </c>
      <c r="L624" s="27">
        <f t="shared" si="197"/>
        <v>15</v>
      </c>
      <c r="M624" s="27">
        <v>1.875</v>
      </c>
      <c r="N624" s="27">
        <v>0</v>
      </c>
      <c r="O624" s="27">
        <v>0</v>
      </c>
      <c r="P624" s="27">
        <f t="shared" si="198"/>
        <v>1.875</v>
      </c>
      <c r="Q624" s="27">
        <f t="shared" si="210"/>
        <v>21.875</v>
      </c>
      <c r="R624" s="27">
        <f t="shared" si="200"/>
        <v>3.8571428571428572</v>
      </c>
      <c r="S624" s="27">
        <f t="shared" si="201"/>
        <v>18.857142857142858</v>
      </c>
      <c r="T624" s="27">
        <v>30</v>
      </c>
      <c r="U624" s="27">
        <v>0</v>
      </c>
      <c r="V624" s="27">
        <f t="shared" si="202"/>
        <v>30</v>
      </c>
      <c r="W624" s="27">
        <f t="shared" si="211"/>
        <v>33</v>
      </c>
      <c r="X624" s="27">
        <f t="shared" si="204"/>
        <v>9.0909090909090899</v>
      </c>
      <c r="Y624" s="27">
        <f t="shared" si="207"/>
        <v>53.19453082129138</v>
      </c>
      <c r="Z624" s="5">
        <v>20</v>
      </c>
      <c r="AA624" s="5">
        <v>40</v>
      </c>
      <c r="AB624" s="9">
        <f t="shared" si="205"/>
        <v>0.5</v>
      </c>
      <c r="AC624" s="6"/>
    </row>
    <row r="625" spans="1:29">
      <c r="A625" s="8" t="s">
        <v>1233</v>
      </c>
      <c r="B625" s="8" t="s">
        <v>1234</v>
      </c>
      <c r="C625" s="5" t="s">
        <v>297</v>
      </c>
      <c r="D625" s="5" t="s">
        <v>1192</v>
      </c>
      <c r="E625" s="27">
        <v>50</v>
      </c>
      <c r="F625" s="27">
        <v>9.5</v>
      </c>
      <c r="G625" s="27">
        <f t="shared" si="194"/>
        <v>59.5</v>
      </c>
      <c r="H625" s="27">
        <f t="shared" si="208"/>
        <v>71</v>
      </c>
      <c r="I625" s="27">
        <f t="shared" si="206"/>
        <v>25.140845070422536</v>
      </c>
      <c r="J625" s="27">
        <v>85</v>
      </c>
      <c r="K625" s="27">
        <f t="shared" si="209"/>
        <v>90</v>
      </c>
      <c r="L625" s="27">
        <f t="shared" si="197"/>
        <v>14.166666666666666</v>
      </c>
      <c r="M625" s="27">
        <v>0</v>
      </c>
      <c r="N625" s="27">
        <v>20</v>
      </c>
      <c r="O625" s="27">
        <v>0</v>
      </c>
      <c r="P625" s="27">
        <f t="shared" si="198"/>
        <v>20</v>
      </c>
      <c r="Q625" s="27">
        <f t="shared" si="210"/>
        <v>21.875</v>
      </c>
      <c r="R625" s="27">
        <f t="shared" si="200"/>
        <v>41.142857142857139</v>
      </c>
      <c r="S625" s="27">
        <f t="shared" si="201"/>
        <v>55.309523809523803</v>
      </c>
      <c r="T625" s="27">
        <v>30</v>
      </c>
      <c r="U625" s="27">
        <v>0</v>
      </c>
      <c r="V625" s="27">
        <f t="shared" si="202"/>
        <v>30</v>
      </c>
      <c r="W625" s="27">
        <f t="shared" si="211"/>
        <v>33</v>
      </c>
      <c r="X625" s="27">
        <f t="shared" si="204"/>
        <v>9.0909090909090899</v>
      </c>
      <c r="Y625" s="27">
        <f t="shared" si="207"/>
        <v>89.541277970855432</v>
      </c>
      <c r="Z625" s="5">
        <v>2</v>
      </c>
      <c r="AA625" s="5">
        <v>40</v>
      </c>
      <c r="AB625" s="9">
        <f t="shared" si="205"/>
        <v>0.05</v>
      </c>
      <c r="AC625" s="6"/>
    </row>
    <row r="626" spans="1:29">
      <c r="A626" s="8" t="s">
        <v>1235</v>
      </c>
      <c r="B626" s="8" t="s">
        <v>1236</v>
      </c>
      <c r="C626" s="5" t="s">
        <v>297</v>
      </c>
      <c r="D626" s="5" t="s">
        <v>1192</v>
      </c>
      <c r="E626" s="27">
        <v>50</v>
      </c>
      <c r="F626" s="27">
        <v>8</v>
      </c>
      <c r="G626" s="27">
        <f t="shared" si="194"/>
        <v>58</v>
      </c>
      <c r="H626" s="27">
        <f t="shared" si="208"/>
        <v>71</v>
      </c>
      <c r="I626" s="27">
        <f t="shared" si="206"/>
        <v>24.507042253521128</v>
      </c>
      <c r="J626" s="27">
        <v>85</v>
      </c>
      <c r="K626" s="27">
        <f t="shared" si="209"/>
        <v>90</v>
      </c>
      <c r="L626" s="27">
        <f t="shared" si="197"/>
        <v>14.166666666666666</v>
      </c>
      <c r="M626" s="27">
        <v>3.125</v>
      </c>
      <c r="N626" s="27">
        <v>0</v>
      </c>
      <c r="O626" s="27">
        <v>5</v>
      </c>
      <c r="P626" s="27">
        <f t="shared" si="198"/>
        <v>8.125</v>
      </c>
      <c r="Q626" s="27">
        <f t="shared" si="210"/>
        <v>21.875</v>
      </c>
      <c r="R626" s="27">
        <f t="shared" si="200"/>
        <v>16.714285714285715</v>
      </c>
      <c r="S626" s="27">
        <f t="shared" si="201"/>
        <v>30.88095238095238</v>
      </c>
      <c r="T626" s="27">
        <v>30</v>
      </c>
      <c r="U626" s="27">
        <v>2.5</v>
      </c>
      <c r="V626" s="27">
        <f t="shared" si="202"/>
        <v>32.5</v>
      </c>
      <c r="W626" s="27">
        <f t="shared" si="211"/>
        <v>33</v>
      </c>
      <c r="X626" s="27">
        <f t="shared" si="204"/>
        <v>9.8484848484848477</v>
      </c>
      <c r="Y626" s="27">
        <f t="shared" si="207"/>
        <v>65.236479482958359</v>
      </c>
      <c r="Z626" s="5">
        <v>9</v>
      </c>
      <c r="AA626" s="5">
        <v>40</v>
      </c>
      <c r="AB626" s="9">
        <f t="shared" si="205"/>
        <v>0.22500000000000001</v>
      </c>
      <c r="AC626" s="6"/>
    </row>
    <row r="627" spans="1:29">
      <c r="A627" s="8" t="s">
        <v>1237</v>
      </c>
      <c r="B627" s="8" t="s">
        <v>1238</v>
      </c>
      <c r="C627" s="5" t="s">
        <v>297</v>
      </c>
      <c r="D627" s="5" t="s">
        <v>1192</v>
      </c>
      <c r="E627" s="27">
        <v>50</v>
      </c>
      <c r="F627" s="27">
        <v>9.25</v>
      </c>
      <c r="G627" s="27">
        <f t="shared" si="194"/>
        <v>59.25</v>
      </c>
      <c r="H627" s="27">
        <f t="shared" si="208"/>
        <v>71</v>
      </c>
      <c r="I627" s="27">
        <f t="shared" si="206"/>
        <v>25.035211267605632</v>
      </c>
      <c r="J627" s="27">
        <v>90</v>
      </c>
      <c r="K627" s="27">
        <f t="shared" si="209"/>
        <v>90</v>
      </c>
      <c r="L627" s="27">
        <f t="shared" si="197"/>
        <v>15</v>
      </c>
      <c r="M627" s="27">
        <v>0</v>
      </c>
      <c r="N627" s="27">
        <v>0</v>
      </c>
      <c r="O627" s="27">
        <v>0</v>
      </c>
      <c r="P627" s="27">
        <f t="shared" si="198"/>
        <v>0</v>
      </c>
      <c r="Q627" s="27">
        <f t="shared" si="210"/>
        <v>21.875</v>
      </c>
      <c r="R627" s="27">
        <f t="shared" si="200"/>
        <v>0</v>
      </c>
      <c r="S627" s="27">
        <f t="shared" si="201"/>
        <v>15</v>
      </c>
      <c r="T627" s="27">
        <v>30</v>
      </c>
      <c r="U627" s="27">
        <v>0</v>
      </c>
      <c r="V627" s="27">
        <f t="shared" si="202"/>
        <v>30</v>
      </c>
      <c r="W627" s="27">
        <f t="shared" si="211"/>
        <v>33</v>
      </c>
      <c r="X627" s="27">
        <f t="shared" si="204"/>
        <v>9.0909090909090899</v>
      </c>
      <c r="Y627" s="27">
        <f t="shared" si="207"/>
        <v>49.126120358514726</v>
      </c>
      <c r="Z627" s="5">
        <v>28</v>
      </c>
      <c r="AA627" s="5">
        <v>40</v>
      </c>
      <c r="AB627" s="9">
        <f t="shared" si="205"/>
        <v>0.7</v>
      </c>
      <c r="AC627" s="6"/>
    </row>
    <row r="628" spans="1:29">
      <c r="A628" s="8" t="s">
        <v>1239</v>
      </c>
      <c r="B628" s="8" t="s">
        <v>1240</v>
      </c>
      <c r="C628" s="5" t="s">
        <v>297</v>
      </c>
      <c r="D628" s="5" t="s">
        <v>1192</v>
      </c>
      <c r="E628" s="27">
        <v>50</v>
      </c>
      <c r="F628" s="27">
        <v>6.5</v>
      </c>
      <c r="G628" s="27">
        <f t="shared" si="194"/>
        <v>56.5</v>
      </c>
      <c r="H628" s="27">
        <f t="shared" si="208"/>
        <v>71</v>
      </c>
      <c r="I628" s="27">
        <f t="shared" si="206"/>
        <v>23.87323943661972</v>
      </c>
      <c r="J628" s="27">
        <v>90</v>
      </c>
      <c r="K628" s="27">
        <f t="shared" si="209"/>
        <v>90</v>
      </c>
      <c r="L628" s="27">
        <f t="shared" si="197"/>
        <v>15</v>
      </c>
      <c r="M628" s="27">
        <v>2.5</v>
      </c>
      <c r="N628" s="27">
        <v>0</v>
      </c>
      <c r="O628" s="27">
        <v>0</v>
      </c>
      <c r="P628" s="27">
        <f t="shared" si="198"/>
        <v>2.5</v>
      </c>
      <c r="Q628" s="27">
        <f t="shared" si="210"/>
        <v>21.875</v>
      </c>
      <c r="R628" s="27">
        <f t="shared" si="200"/>
        <v>5.1428571428571423</v>
      </c>
      <c r="S628" s="27">
        <f t="shared" si="201"/>
        <v>20.142857142857142</v>
      </c>
      <c r="T628" s="27">
        <v>30</v>
      </c>
      <c r="U628" s="27">
        <v>2</v>
      </c>
      <c r="V628" s="27">
        <f t="shared" si="202"/>
        <v>32</v>
      </c>
      <c r="W628" s="27">
        <f t="shared" si="211"/>
        <v>33</v>
      </c>
      <c r="X628" s="27">
        <f t="shared" si="204"/>
        <v>9.6969696969696972</v>
      </c>
      <c r="Y628" s="27">
        <f t="shared" si="207"/>
        <v>53.713066276446561</v>
      </c>
      <c r="Z628" s="5">
        <v>18</v>
      </c>
      <c r="AA628" s="5">
        <v>40</v>
      </c>
      <c r="AB628" s="9">
        <f t="shared" si="205"/>
        <v>0.45</v>
      </c>
      <c r="AC628" s="6"/>
    </row>
    <row r="629" spans="1:29">
      <c r="A629" s="8" t="s">
        <v>1241</v>
      </c>
      <c r="B629" s="8" t="s">
        <v>1242</v>
      </c>
      <c r="C629" s="5" t="s">
        <v>297</v>
      </c>
      <c r="D629" s="5" t="s">
        <v>1192</v>
      </c>
      <c r="E629" s="27">
        <v>50</v>
      </c>
      <c r="F629" s="27">
        <v>11</v>
      </c>
      <c r="G629" s="27">
        <f t="shared" si="194"/>
        <v>61</v>
      </c>
      <c r="H629" s="27">
        <f t="shared" si="208"/>
        <v>71</v>
      </c>
      <c r="I629" s="27">
        <f t="shared" si="206"/>
        <v>25.774647887323944</v>
      </c>
      <c r="J629" s="27">
        <v>85</v>
      </c>
      <c r="K629" s="27">
        <f t="shared" si="209"/>
        <v>90</v>
      </c>
      <c r="L629" s="27">
        <f t="shared" si="197"/>
        <v>14.166666666666666</v>
      </c>
      <c r="M629" s="27">
        <v>1.875</v>
      </c>
      <c r="N629" s="27">
        <v>0</v>
      </c>
      <c r="O629" s="27">
        <v>0</v>
      </c>
      <c r="P629" s="27">
        <f t="shared" si="198"/>
        <v>1.875</v>
      </c>
      <c r="Q629" s="27">
        <f t="shared" si="210"/>
        <v>21.875</v>
      </c>
      <c r="R629" s="27">
        <f t="shared" si="200"/>
        <v>3.8571428571428572</v>
      </c>
      <c r="S629" s="27">
        <f t="shared" si="201"/>
        <v>18.023809523809522</v>
      </c>
      <c r="T629" s="27">
        <v>30</v>
      </c>
      <c r="U629" s="27">
        <v>2</v>
      </c>
      <c r="V629" s="27">
        <f t="shared" si="202"/>
        <v>32</v>
      </c>
      <c r="W629" s="27">
        <f t="shared" si="211"/>
        <v>33</v>
      </c>
      <c r="X629" s="27">
        <f t="shared" si="204"/>
        <v>9.6969696969696972</v>
      </c>
      <c r="Y629" s="27">
        <f t="shared" si="207"/>
        <v>53.495427108103165</v>
      </c>
      <c r="Z629" s="5">
        <v>19</v>
      </c>
      <c r="AA629" s="5">
        <v>40</v>
      </c>
      <c r="AB629" s="9">
        <f t="shared" si="205"/>
        <v>0.47499999999999998</v>
      </c>
      <c r="AC629" s="6"/>
    </row>
    <row r="630" spans="1:29">
      <c r="A630" s="8" t="s">
        <v>1243</v>
      </c>
      <c r="B630" s="8" t="s">
        <v>1244</v>
      </c>
      <c r="C630" s="5" t="s">
        <v>297</v>
      </c>
      <c r="D630" s="5" t="s">
        <v>1192</v>
      </c>
      <c r="E630" s="27">
        <v>50</v>
      </c>
      <c r="F630" s="27">
        <v>6.25</v>
      </c>
      <c r="G630" s="27">
        <f t="shared" si="194"/>
        <v>56.25</v>
      </c>
      <c r="H630" s="27">
        <f t="shared" si="208"/>
        <v>71</v>
      </c>
      <c r="I630" s="27">
        <f t="shared" si="206"/>
        <v>23.76760563380282</v>
      </c>
      <c r="J630" s="27">
        <v>85</v>
      </c>
      <c r="K630" s="27">
        <f t="shared" si="209"/>
        <v>90</v>
      </c>
      <c r="L630" s="27">
        <f t="shared" si="197"/>
        <v>14.166666666666666</v>
      </c>
      <c r="M630" s="27">
        <v>1.25</v>
      </c>
      <c r="N630" s="27">
        <v>0</v>
      </c>
      <c r="O630" s="27">
        <v>0</v>
      </c>
      <c r="P630" s="27">
        <f t="shared" si="198"/>
        <v>1.25</v>
      </c>
      <c r="Q630" s="27">
        <f t="shared" si="210"/>
        <v>21.875</v>
      </c>
      <c r="R630" s="27">
        <f t="shared" si="200"/>
        <v>2.5714285714285712</v>
      </c>
      <c r="S630" s="27">
        <f t="shared" si="201"/>
        <v>16.738095238095237</v>
      </c>
      <c r="T630" s="27">
        <v>30</v>
      </c>
      <c r="U630" s="27">
        <v>0.5</v>
      </c>
      <c r="V630" s="27">
        <f t="shared" si="202"/>
        <v>30.5</v>
      </c>
      <c r="W630" s="27">
        <f t="shared" si="211"/>
        <v>33</v>
      </c>
      <c r="X630" s="27">
        <f t="shared" si="204"/>
        <v>9.2424242424242422</v>
      </c>
      <c r="Y630" s="27">
        <f t="shared" si="207"/>
        <v>49.748125114322299</v>
      </c>
      <c r="Z630" s="5">
        <v>27</v>
      </c>
      <c r="AA630" s="5">
        <v>40</v>
      </c>
      <c r="AB630" s="9">
        <f t="shared" si="205"/>
        <v>0.67500000000000004</v>
      </c>
      <c r="AC630" s="6"/>
    </row>
    <row r="631" spans="1:29">
      <c r="A631" s="8" t="s">
        <v>1245</v>
      </c>
      <c r="B631" s="8" t="s">
        <v>1246</v>
      </c>
      <c r="C631" s="5" t="s">
        <v>297</v>
      </c>
      <c r="D631" s="5" t="s">
        <v>1192</v>
      </c>
      <c r="E631" s="27">
        <v>50</v>
      </c>
      <c r="F631" s="27">
        <v>5.5</v>
      </c>
      <c r="G631" s="27">
        <f t="shared" si="194"/>
        <v>55.5</v>
      </c>
      <c r="H631" s="27">
        <f t="shared" si="208"/>
        <v>71</v>
      </c>
      <c r="I631" s="27">
        <f t="shared" si="206"/>
        <v>23.450704225352112</v>
      </c>
      <c r="J631" s="27">
        <v>90</v>
      </c>
      <c r="K631" s="27">
        <f t="shared" si="209"/>
        <v>90</v>
      </c>
      <c r="L631" s="27">
        <f t="shared" si="197"/>
        <v>15</v>
      </c>
      <c r="M631" s="27">
        <v>0</v>
      </c>
      <c r="N631" s="27">
        <v>0</v>
      </c>
      <c r="O631" s="27">
        <v>8</v>
      </c>
      <c r="P631" s="27">
        <f t="shared" si="198"/>
        <v>8</v>
      </c>
      <c r="Q631" s="27">
        <f t="shared" si="210"/>
        <v>21.875</v>
      </c>
      <c r="R631" s="27">
        <f t="shared" si="200"/>
        <v>16.457142857142856</v>
      </c>
      <c r="S631" s="27">
        <f t="shared" si="201"/>
        <v>31.457142857142856</v>
      </c>
      <c r="T631" s="27">
        <v>30</v>
      </c>
      <c r="U631" s="27">
        <v>1.5</v>
      </c>
      <c r="V631" s="27">
        <f t="shared" si="202"/>
        <v>31.5</v>
      </c>
      <c r="W631" s="27">
        <f t="shared" si="211"/>
        <v>33</v>
      </c>
      <c r="X631" s="27">
        <f t="shared" si="204"/>
        <v>9.5454545454545467</v>
      </c>
      <c r="Y631" s="27">
        <f t="shared" si="207"/>
        <v>64.453301627949514</v>
      </c>
      <c r="Z631" s="5">
        <v>10</v>
      </c>
      <c r="AA631" s="5">
        <v>40</v>
      </c>
      <c r="AB631" s="9">
        <f t="shared" si="205"/>
        <v>0.25</v>
      </c>
      <c r="AC631" s="6"/>
    </row>
    <row r="632" spans="1:29">
      <c r="A632" s="8" t="s">
        <v>1247</v>
      </c>
      <c r="B632" s="8" t="s">
        <v>1248</v>
      </c>
      <c r="C632" s="5" t="s">
        <v>297</v>
      </c>
      <c r="D632" s="5" t="s">
        <v>1192</v>
      </c>
      <c r="E632" s="27">
        <v>50</v>
      </c>
      <c r="F632" s="27">
        <v>4.25</v>
      </c>
      <c r="G632" s="27">
        <f t="shared" si="194"/>
        <v>54.25</v>
      </c>
      <c r="H632" s="27">
        <f t="shared" si="208"/>
        <v>71</v>
      </c>
      <c r="I632" s="27">
        <f t="shared" si="206"/>
        <v>22.922535211267604</v>
      </c>
      <c r="J632" s="27">
        <v>85</v>
      </c>
      <c r="K632" s="27">
        <f t="shared" si="209"/>
        <v>90</v>
      </c>
      <c r="L632" s="27">
        <f t="shared" si="197"/>
        <v>14.166666666666666</v>
      </c>
      <c r="M632" s="27">
        <v>0</v>
      </c>
      <c r="N632" s="27">
        <v>0</v>
      </c>
      <c r="O632" s="27">
        <v>0</v>
      </c>
      <c r="P632" s="27">
        <f t="shared" si="198"/>
        <v>0</v>
      </c>
      <c r="Q632" s="27">
        <f t="shared" si="210"/>
        <v>21.875</v>
      </c>
      <c r="R632" s="27">
        <v>0</v>
      </c>
      <c r="S632" s="27">
        <f t="shared" si="201"/>
        <v>14.166666666666666</v>
      </c>
      <c r="T632" s="27">
        <v>30</v>
      </c>
      <c r="U632" s="27">
        <v>0</v>
      </c>
      <c r="V632" s="27">
        <f t="shared" si="202"/>
        <v>30</v>
      </c>
      <c r="W632" s="27">
        <f t="shared" si="211"/>
        <v>33</v>
      </c>
      <c r="X632" s="27">
        <f t="shared" si="204"/>
        <v>9.0909090909090899</v>
      </c>
      <c r="Y632" s="27">
        <f t="shared" si="207"/>
        <v>46.180110968843366</v>
      </c>
      <c r="Z632" s="5">
        <v>40</v>
      </c>
      <c r="AA632" s="5">
        <v>40</v>
      </c>
      <c r="AB632" s="9">
        <f t="shared" si="205"/>
        <v>1</v>
      </c>
      <c r="AC632" s="6"/>
    </row>
    <row r="633" spans="1:29">
      <c r="A633" s="8" t="s">
        <v>1249</v>
      </c>
      <c r="B633" s="8" t="s">
        <v>1250</v>
      </c>
      <c r="C633" s="5" t="s">
        <v>297</v>
      </c>
      <c r="D633" s="5" t="s">
        <v>1192</v>
      </c>
      <c r="E633" s="27">
        <v>50</v>
      </c>
      <c r="F633" s="27">
        <v>11</v>
      </c>
      <c r="G633" s="27">
        <f t="shared" si="194"/>
        <v>61</v>
      </c>
      <c r="H633" s="27">
        <f t="shared" si="208"/>
        <v>71</v>
      </c>
      <c r="I633" s="27">
        <f t="shared" si="206"/>
        <v>25.774647887323944</v>
      </c>
      <c r="J633" s="27">
        <v>90</v>
      </c>
      <c r="K633" s="27">
        <f t="shared" si="209"/>
        <v>90</v>
      </c>
      <c r="L633" s="27">
        <f t="shared" si="197"/>
        <v>15</v>
      </c>
      <c r="M633" s="27">
        <v>0</v>
      </c>
      <c r="N633" s="27">
        <v>0</v>
      </c>
      <c r="O633" s="27">
        <v>15</v>
      </c>
      <c r="P633" s="27">
        <f t="shared" si="198"/>
        <v>15</v>
      </c>
      <c r="Q633" s="27">
        <f t="shared" si="210"/>
        <v>21.875</v>
      </c>
      <c r="R633" s="27">
        <f t="shared" si="200"/>
        <v>30.857142857142858</v>
      </c>
      <c r="S633" s="27">
        <f t="shared" si="201"/>
        <v>45.857142857142861</v>
      </c>
      <c r="T633" s="27">
        <v>30</v>
      </c>
      <c r="U633" s="27">
        <v>0.5</v>
      </c>
      <c r="V633" s="27">
        <f t="shared" si="202"/>
        <v>30.5</v>
      </c>
      <c r="W633" s="27">
        <f t="shared" si="211"/>
        <v>33</v>
      </c>
      <c r="X633" s="27">
        <f t="shared" si="204"/>
        <v>9.2424242424242422</v>
      </c>
      <c r="Y633" s="27">
        <f t="shared" si="207"/>
        <v>80.874214986891047</v>
      </c>
      <c r="Z633" s="5">
        <v>3</v>
      </c>
      <c r="AA633" s="5">
        <v>40</v>
      </c>
      <c r="AB633" s="9">
        <f t="shared" si="205"/>
        <v>7.4999999999999997E-2</v>
      </c>
      <c r="AC633" s="6"/>
    </row>
    <row r="634" spans="1:29">
      <c r="A634" s="8" t="s">
        <v>1251</v>
      </c>
      <c r="B634" s="8" t="s">
        <v>1252</v>
      </c>
      <c r="C634" s="5" t="s">
        <v>297</v>
      </c>
      <c r="D634" s="5" t="s">
        <v>1192</v>
      </c>
      <c r="E634" s="27">
        <v>50</v>
      </c>
      <c r="F634" s="27">
        <v>9.25</v>
      </c>
      <c r="G634" s="27">
        <f t="shared" si="194"/>
        <v>59.25</v>
      </c>
      <c r="H634" s="27">
        <f t="shared" si="208"/>
        <v>71</v>
      </c>
      <c r="I634" s="27">
        <f t="shared" si="206"/>
        <v>25.035211267605632</v>
      </c>
      <c r="J634" s="27">
        <v>90</v>
      </c>
      <c r="K634" s="27">
        <f t="shared" si="209"/>
        <v>90</v>
      </c>
      <c r="L634" s="27">
        <f t="shared" si="197"/>
        <v>15</v>
      </c>
      <c r="M634" s="27">
        <v>2.5</v>
      </c>
      <c r="N634" s="27">
        <v>0</v>
      </c>
      <c r="O634" s="27">
        <v>8</v>
      </c>
      <c r="P634" s="27">
        <f t="shared" si="198"/>
        <v>10.5</v>
      </c>
      <c r="Q634" s="27">
        <f t="shared" si="210"/>
        <v>21.875</v>
      </c>
      <c r="R634" s="27">
        <f t="shared" si="200"/>
        <v>21.599999999999998</v>
      </c>
      <c r="S634" s="27">
        <f t="shared" si="201"/>
        <v>36.599999999999994</v>
      </c>
      <c r="T634" s="27">
        <v>30</v>
      </c>
      <c r="U634" s="27">
        <v>1</v>
      </c>
      <c r="V634" s="27">
        <f t="shared" si="202"/>
        <v>31</v>
      </c>
      <c r="W634" s="27">
        <f t="shared" si="211"/>
        <v>33</v>
      </c>
      <c r="X634" s="27">
        <f t="shared" si="204"/>
        <v>9.3939393939393945</v>
      </c>
      <c r="Y634" s="27">
        <f t="shared" si="207"/>
        <v>71.029150661545017</v>
      </c>
      <c r="Z634" s="5">
        <v>6</v>
      </c>
      <c r="AA634" s="5">
        <v>40</v>
      </c>
      <c r="AB634" s="9">
        <f t="shared" si="205"/>
        <v>0.15</v>
      </c>
      <c r="AC634" s="6"/>
    </row>
    <row r="635" spans="1:29">
      <c r="A635" s="8" t="s">
        <v>1253</v>
      </c>
      <c r="B635" s="8" t="s">
        <v>1254</v>
      </c>
      <c r="C635" s="5" t="s">
        <v>297</v>
      </c>
      <c r="D635" s="5" t="s">
        <v>1192</v>
      </c>
      <c r="E635" s="27">
        <v>50</v>
      </c>
      <c r="F635" s="27">
        <v>7</v>
      </c>
      <c r="G635" s="27">
        <f t="shared" ref="G635:G643" si="212">E635+F635</f>
        <v>57</v>
      </c>
      <c r="H635" s="27">
        <f t="shared" si="208"/>
        <v>71</v>
      </c>
      <c r="I635" s="27">
        <f t="shared" si="206"/>
        <v>24.084507042253524</v>
      </c>
      <c r="J635" s="27">
        <v>90</v>
      </c>
      <c r="K635" s="27">
        <f t="shared" si="209"/>
        <v>90</v>
      </c>
      <c r="L635" s="27">
        <f t="shared" ref="L635:L643" si="213">J635/K635*15</f>
        <v>15</v>
      </c>
      <c r="M635" s="27">
        <v>1.25</v>
      </c>
      <c r="N635" s="27">
        <v>0</v>
      </c>
      <c r="O635" s="27">
        <v>8</v>
      </c>
      <c r="P635" s="27">
        <f t="shared" ref="P635:P643" si="214">M635+N635+O635</f>
        <v>9.25</v>
      </c>
      <c r="Q635" s="27">
        <f t="shared" si="210"/>
        <v>21.875</v>
      </c>
      <c r="R635" s="27">
        <f t="shared" ref="R635:R643" si="215">P635/Q635*45</f>
        <v>19.028571428571428</v>
      </c>
      <c r="S635" s="27">
        <f t="shared" ref="S635:S643" si="216">L635+R635</f>
        <v>34.028571428571425</v>
      </c>
      <c r="T635" s="27">
        <v>30</v>
      </c>
      <c r="U635" s="27">
        <v>0</v>
      </c>
      <c r="V635" s="27">
        <f t="shared" ref="V635:V643" si="217">T635+U635</f>
        <v>30</v>
      </c>
      <c r="W635" s="27">
        <f t="shared" si="211"/>
        <v>33</v>
      </c>
      <c r="X635" s="27">
        <f t="shared" ref="X635:X643" si="218">V635/W635*10</f>
        <v>9.0909090909090899</v>
      </c>
      <c r="Y635" s="27">
        <f t="shared" si="207"/>
        <v>67.203987561734039</v>
      </c>
      <c r="Z635" s="5">
        <v>8</v>
      </c>
      <c r="AA635" s="5">
        <v>40</v>
      </c>
      <c r="AB635" s="9">
        <f t="shared" ref="AB635:AB643" si="219">Z635/AA635</f>
        <v>0.2</v>
      </c>
      <c r="AC635" s="6"/>
    </row>
    <row r="636" spans="1:29">
      <c r="A636" s="8" t="s">
        <v>1255</v>
      </c>
      <c r="B636" s="8" t="s">
        <v>1256</v>
      </c>
      <c r="C636" s="5" t="s">
        <v>297</v>
      </c>
      <c r="D636" s="5" t="s">
        <v>1192</v>
      </c>
      <c r="E636" s="27">
        <v>50</v>
      </c>
      <c r="F636" s="27">
        <v>9.625</v>
      </c>
      <c r="G636" s="27">
        <f t="shared" si="212"/>
        <v>59.625</v>
      </c>
      <c r="H636" s="27">
        <f t="shared" si="208"/>
        <v>71</v>
      </c>
      <c r="I636" s="27">
        <f t="shared" ref="I636:I643" si="220">G636/H636*30</f>
        <v>25.193661971830988</v>
      </c>
      <c r="J636" s="27">
        <v>90</v>
      </c>
      <c r="K636" s="27">
        <f t="shared" si="209"/>
        <v>90</v>
      </c>
      <c r="L636" s="27">
        <f t="shared" si="213"/>
        <v>15</v>
      </c>
      <c r="M636" s="27">
        <v>1.875</v>
      </c>
      <c r="N636" s="27">
        <v>20</v>
      </c>
      <c r="O636" s="27">
        <v>0</v>
      </c>
      <c r="P636" s="27">
        <f t="shared" si="214"/>
        <v>21.875</v>
      </c>
      <c r="Q636" s="27">
        <f t="shared" si="210"/>
        <v>21.875</v>
      </c>
      <c r="R636" s="27">
        <f t="shared" si="215"/>
        <v>45</v>
      </c>
      <c r="S636" s="27">
        <f t="shared" si="216"/>
        <v>60</v>
      </c>
      <c r="T636" s="27">
        <v>30</v>
      </c>
      <c r="U636" s="27">
        <v>0.5</v>
      </c>
      <c r="V636" s="27">
        <f t="shared" si="217"/>
        <v>30.5</v>
      </c>
      <c r="W636" s="27">
        <f t="shared" si="211"/>
        <v>33</v>
      </c>
      <c r="X636" s="27">
        <f t="shared" si="218"/>
        <v>9.2424242424242422</v>
      </c>
      <c r="Y636" s="27">
        <f t="shared" ref="Y636:Y643" si="221">I636+S636+X636</f>
        <v>94.436086214255226</v>
      </c>
      <c r="Z636" s="5">
        <v>1</v>
      </c>
      <c r="AA636" s="5">
        <v>40</v>
      </c>
      <c r="AB636" s="9">
        <f t="shared" si="219"/>
        <v>2.5000000000000001E-2</v>
      </c>
      <c r="AC636" s="6"/>
    </row>
    <row r="637" spans="1:29">
      <c r="A637" s="8" t="s">
        <v>1257</v>
      </c>
      <c r="B637" s="8" t="s">
        <v>1258</v>
      </c>
      <c r="C637" s="5" t="s">
        <v>297</v>
      </c>
      <c r="D637" s="5" t="s">
        <v>1192</v>
      </c>
      <c r="E637" s="27">
        <v>50</v>
      </c>
      <c r="F637" s="27">
        <v>21</v>
      </c>
      <c r="G637" s="27">
        <f t="shared" si="212"/>
        <v>71</v>
      </c>
      <c r="H637" s="27">
        <f t="shared" si="208"/>
        <v>71</v>
      </c>
      <c r="I637" s="27">
        <f t="shared" si="220"/>
        <v>30</v>
      </c>
      <c r="J637" s="27">
        <v>85</v>
      </c>
      <c r="K637" s="27">
        <f t="shared" si="209"/>
        <v>90</v>
      </c>
      <c r="L637" s="27">
        <f t="shared" si="213"/>
        <v>14.166666666666666</v>
      </c>
      <c r="M637" s="27">
        <v>2.5</v>
      </c>
      <c r="N637" s="27">
        <v>0</v>
      </c>
      <c r="O637" s="27">
        <v>0</v>
      </c>
      <c r="P637" s="27">
        <f t="shared" si="214"/>
        <v>2.5</v>
      </c>
      <c r="Q637" s="27">
        <f t="shared" si="210"/>
        <v>21.875</v>
      </c>
      <c r="R637" s="27">
        <f t="shared" si="215"/>
        <v>5.1428571428571423</v>
      </c>
      <c r="S637" s="27">
        <f t="shared" si="216"/>
        <v>19.30952380952381</v>
      </c>
      <c r="T637" s="27">
        <v>30</v>
      </c>
      <c r="U637" s="27">
        <v>1.5</v>
      </c>
      <c r="V637" s="27">
        <f t="shared" si="217"/>
        <v>31.5</v>
      </c>
      <c r="W637" s="27">
        <f t="shared" si="211"/>
        <v>33</v>
      </c>
      <c r="X637" s="27">
        <f t="shared" si="218"/>
        <v>9.5454545454545467</v>
      </c>
      <c r="Y637" s="27">
        <f t="shared" si="221"/>
        <v>58.854978354978357</v>
      </c>
      <c r="Z637" s="5">
        <v>14</v>
      </c>
      <c r="AA637" s="5">
        <v>40</v>
      </c>
      <c r="AB637" s="9">
        <f t="shared" si="219"/>
        <v>0.35</v>
      </c>
      <c r="AC637" s="6"/>
    </row>
    <row r="638" spans="1:29">
      <c r="A638" s="8" t="s">
        <v>1259</v>
      </c>
      <c r="B638" s="8" t="s">
        <v>1260</v>
      </c>
      <c r="C638" s="5" t="s">
        <v>297</v>
      </c>
      <c r="D638" s="5" t="s">
        <v>1192</v>
      </c>
      <c r="E638" s="27">
        <v>50</v>
      </c>
      <c r="F638" s="27">
        <v>6.25</v>
      </c>
      <c r="G638" s="27">
        <f t="shared" si="212"/>
        <v>56.25</v>
      </c>
      <c r="H638" s="27">
        <f t="shared" si="208"/>
        <v>71</v>
      </c>
      <c r="I638" s="27">
        <f t="shared" si="220"/>
        <v>23.76760563380282</v>
      </c>
      <c r="J638" s="27">
        <v>90</v>
      </c>
      <c r="K638" s="27">
        <f t="shared" si="209"/>
        <v>90</v>
      </c>
      <c r="L638" s="27">
        <f t="shared" si="213"/>
        <v>15</v>
      </c>
      <c r="M638" s="27">
        <v>0</v>
      </c>
      <c r="N638" s="27">
        <v>0</v>
      </c>
      <c r="O638" s="27">
        <v>0</v>
      </c>
      <c r="P638" s="27">
        <f t="shared" si="214"/>
        <v>0</v>
      </c>
      <c r="Q638" s="27">
        <f t="shared" si="210"/>
        <v>21.875</v>
      </c>
      <c r="R638" s="27">
        <f t="shared" si="215"/>
        <v>0</v>
      </c>
      <c r="S638" s="27">
        <f t="shared" si="216"/>
        <v>15</v>
      </c>
      <c r="T638" s="27">
        <v>30</v>
      </c>
      <c r="U638" s="27">
        <v>0</v>
      </c>
      <c r="V638" s="27">
        <f t="shared" si="217"/>
        <v>30</v>
      </c>
      <c r="W638" s="27">
        <f t="shared" si="211"/>
        <v>33</v>
      </c>
      <c r="X638" s="27">
        <f t="shared" si="218"/>
        <v>9.0909090909090899</v>
      </c>
      <c r="Y638" s="27">
        <f t="shared" si="221"/>
        <v>47.85851472471191</v>
      </c>
      <c r="Z638" s="5">
        <v>34</v>
      </c>
      <c r="AA638" s="5">
        <v>40</v>
      </c>
      <c r="AB638" s="9">
        <f t="shared" si="219"/>
        <v>0.85</v>
      </c>
      <c r="AC638" s="6"/>
    </row>
    <row r="639" spans="1:29">
      <c r="A639" s="8" t="s">
        <v>1261</v>
      </c>
      <c r="B639" s="8" t="s">
        <v>1262</v>
      </c>
      <c r="C639" s="5" t="s">
        <v>297</v>
      </c>
      <c r="D639" s="5" t="s">
        <v>1192</v>
      </c>
      <c r="E639" s="27">
        <v>50</v>
      </c>
      <c r="F639" s="27">
        <v>3</v>
      </c>
      <c r="G639" s="27">
        <f t="shared" si="212"/>
        <v>53</v>
      </c>
      <c r="H639" s="27">
        <f t="shared" si="208"/>
        <v>71</v>
      </c>
      <c r="I639" s="27">
        <f t="shared" si="220"/>
        <v>22.3943661971831</v>
      </c>
      <c r="J639" s="27">
        <v>90</v>
      </c>
      <c r="K639" s="27">
        <f t="shared" si="209"/>
        <v>90</v>
      </c>
      <c r="L639" s="27">
        <f t="shared" si="213"/>
        <v>15</v>
      </c>
      <c r="M639" s="27">
        <v>1.875</v>
      </c>
      <c r="N639" s="27">
        <v>0</v>
      </c>
      <c r="O639" s="27">
        <v>10</v>
      </c>
      <c r="P639" s="27">
        <f t="shared" si="214"/>
        <v>11.875</v>
      </c>
      <c r="Q639" s="27">
        <f t="shared" si="210"/>
        <v>21.875</v>
      </c>
      <c r="R639" s="27">
        <f t="shared" si="215"/>
        <v>24.428571428571427</v>
      </c>
      <c r="S639" s="27">
        <f t="shared" si="216"/>
        <v>39.428571428571431</v>
      </c>
      <c r="T639" s="27">
        <v>30</v>
      </c>
      <c r="U639" s="27">
        <v>0</v>
      </c>
      <c r="V639" s="27">
        <f t="shared" si="217"/>
        <v>30</v>
      </c>
      <c r="W639" s="27">
        <f t="shared" si="211"/>
        <v>33</v>
      </c>
      <c r="X639" s="27">
        <f t="shared" si="218"/>
        <v>9.0909090909090899</v>
      </c>
      <c r="Y639" s="27">
        <f t="shared" si="221"/>
        <v>70.913846716663627</v>
      </c>
      <c r="Z639" s="5">
        <v>7</v>
      </c>
      <c r="AA639" s="5">
        <v>40</v>
      </c>
      <c r="AB639" s="9">
        <f t="shared" si="219"/>
        <v>0.17499999999999999</v>
      </c>
      <c r="AC639" s="6"/>
    </row>
    <row r="640" spans="1:29">
      <c r="A640" s="8" t="s">
        <v>1263</v>
      </c>
      <c r="B640" s="8" t="s">
        <v>1264</v>
      </c>
      <c r="C640" s="5" t="s">
        <v>297</v>
      </c>
      <c r="D640" s="5" t="s">
        <v>1192</v>
      </c>
      <c r="E640" s="27">
        <v>50</v>
      </c>
      <c r="F640" s="27">
        <v>6.25</v>
      </c>
      <c r="G640" s="27">
        <f t="shared" si="212"/>
        <v>56.25</v>
      </c>
      <c r="H640" s="27">
        <f t="shared" si="208"/>
        <v>71</v>
      </c>
      <c r="I640" s="27">
        <f t="shared" si="220"/>
        <v>23.76760563380282</v>
      </c>
      <c r="J640" s="27">
        <v>85</v>
      </c>
      <c r="K640" s="27">
        <f t="shared" si="209"/>
        <v>90</v>
      </c>
      <c r="L640" s="27">
        <f t="shared" si="213"/>
        <v>14.166666666666666</v>
      </c>
      <c r="M640" s="27">
        <v>0</v>
      </c>
      <c r="N640" s="27">
        <v>0</v>
      </c>
      <c r="O640" s="27">
        <v>0</v>
      </c>
      <c r="P640" s="27">
        <f t="shared" si="214"/>
        <v>0</v>
      </c>
      <c r="Q640" s="27">
        <f t="shared" si="210"/>
        <v>21.875</v>
      </c>
      <c r="R640" s="27">
        <f t="shared" si="215"/>
        <v>0</v>
      </c>
      <c r="S640" s="27">
        <f t="shared" si="216"/>
        <v>14.166666666666666</v>
      </c>
      <c r="T640" s="27">
        <v>30</v>
      </c>
      <c r="U640" s="27">
        <v>0</v>
      </c>
      <c r="V640" s="27">
        <f t="shared" si="217"/>
        <v>30</v>
      </c>
      <c r="W640" s="27">
        <f t="shared" si="211"/>
        <v>33</v>
      </c>
      <c r="X640" s="27">
        <f t="shared" si="218"/>
        <v>9.0909090909090899</v>
      </c>
      <c r="Y640" s="27">
        <f t="shared" si="221"/>
        <v>47.025181391378581</v>
      </c>
      <c r="Z640" s="5">
        <v>38</v>
      </c>
      <c r="AA640" s="5">
        <v>40</v>
      </c>
      <c r="AB640" s="9">
        <f t="shared" si="219"/>
        <v>0.95</v>
      </c>
      <c r="AC640" s="6"/>
    </row>
    <row r="641" spans="1:29">
      <c r="A641" s="8" t="s">
        <v>1265</v>
      </c>
      <c r="B641" s="8" t="s">
        <v>1266</v>
      </c>
      <c r="C641" s="5" t="s">
        <v>297</v>
      </c>
      <c r="D641" s="5" t="s">
        <v>1192</v>
      </c>
      <c r="E641" s="27">
        <v>50</v>
      </c>
      <c r="F641" s="27">
        <v>8</v>
      </c>
      <c r="G641" s="27">
        <f t="shared" si="212"/>
        <v>58</v>
      </c>
      <c r="H641" s="27">
        <f t="shared" si="208"/>
        <v>71</v>
      </c>
      <c r="I641" s="27">
        <f t="shared" si="220"/>
        <v>24.507042253521128</v>
      </c>
      <c r="J641" s="27">
        <v>85</v>
      </c>
      <c r="K641" s="27">
        <f t="shared" si="209"/>
        <v>90</v>
      </c>
      <c r="L641" s="27">
        <f t="shared" si="213"/>
        <v>14.166666666666666</v>
      </c>
      <c r="M641" s="27">
        <v>5.625</v>
      </c>
      <c r="N641" s="27">
        <v>0</v>
      </c>
      <c r="O641" s="27">
        <v>8</v>
      </c>
      <c r="P641" s="27">
        <f t="shared" si="214"/>
        <v>13.625</v>
      </c>
      <c r="Q641" s="27">
        <f t="shared" si="210"/>
        <v>21.875</v>
      </c>
      <c r="R641" s="27">
        <f t="shared" si="215"/>
        <v>28.028571428571428</v>
      </c>
      <c r="S641" s="27">
        <f t="shared" si="216"/>
        <v>42.195238095238096</v>
      </c>
      <c r="T641" s="27">
        <v>30</v>
      </c>
      <c r="U641" s="27">
        <v>1</v>
      </c>
      <c r="V641" s="27">
        <f t="shared" si="217"/>
        <v>31</v>
      </c>
      <c r="W641" s="27">
        <f t="shared" si="211"/>
        <v>33</v>
      </c>
      <c r="X641" s="27">
        <f t="shared" si="218"/>
        <v>9.3939393939393945</v>
      </c>
      <c r="Y641" s="27">
        <f t="shared" si="221"/>
        <v>76.096219742698608</v>
      </c>
      <c r="Z641" s="5">
        <v>4</v>
      </c>
      <c r="AA641" s="5">
        <v>40</v>
      </c>
      <c r="AB641" s="9">
        <f t="shared" si="219"/>
        <v>0.1</v>
      </c>
      <c r="AC641" s="6"/>
    </row>
    <row r="642" spans="1:29">
      <c r="A642" s="8" t="s">
        <v>1267</v>
      </c>
      <c r="B642" s="8" t="s">
        <v>1268</v>
      </c>
      <c r="C642" s="5" t="s">
        <v>297</v>
      </c>
      <c r="D642" s="5" t="s">
        <v>1192</v>
      </c>
      <c r="E642" s="27">
        <v>50</v>
      </c>
      <c r="F642" s="27">
        <v>5.25</v>
      </c>
      <c r="G642" s="27">
        <f t="shared" si="212"/>
        <v>55.25</v>
      </c>
      <c r="H642" s="27">
        <f t="shared" si="208"/>
        <v>71</v>
      </c>
      <c r="I642" s="27">
        <f t="shared" si="220"/>
        <v>23.345070422535208</v>
      </c>
      <c r="J642" s="27">
        <v>85</v>
      </c>
      <c r="K642" s="27">
        <f t="shared" si="209"/>
        <v>90</v>
      </c>
      <c r="L642" s="27">
        <f t="shared" si="213"/>
        <v>14.166666666666666</v>
      </c>
      <c r="M642" s="27">
        <v>0</v>
      </c>
      <c r="N642" s="27">
        <v>0</v>
      </c>
      <c r="O642" s="27">
        <v>0</v>
      </c>
      <c r="P642" s="27">
        <f t="shared" si="214"/>
        <v>0</v>
      </c>
      <c r="Q642" s="27">
        <f t="shared" si="210"/>
        <v>21.875</v>
      </c>
      <c r="R642" s="27">
        <f t="shared" si="215"/>
        <v>0</v>
      </c>
      <c r="S642" s="27">
        <f t="shared" si="216"/>
        <v>14.166666666666666</v>
      </c>
      <c r="T642" s="27">
        <v>30</v>
      </c>
      <c r="U642" s="27">
        <v>0</v>
      </c>
      <c r="V642" s="27">
        <f t="shared" si="217"/>
        <v>30</v>
      </c>
      <c r="W642" s="27">
        <f t="shared" si="211"/>
        <v>33</v>
      </c>
      <c r="X642" s="27">
        <f t="shared" si="218"/>
        <v>9.0909090909090899</v>
      </c>
      <c r="Y642" s="27">
        <f t="shared" si="221"/>
        <v>46.602646180110966</v>
      </c>
      <c r="Z642" s="5">
        <v>39</v>
      </c>
      <c r="AA642" s="5">
        <v>40</v>
      </c>
      <c r="AB642" s="9">
        <f t="shared" si="219"/>
        <v>0.97499999999999998</v>
      </c>
      <c r="AC642" s="6"/>
    </row>
    <row r="643" spans="1:29">
      <c r="A643" s="8" t="s">
        <v>1269</v>
      </c>
      <c r="B643" s="8" t="s">
        <v>1270</v>
      </c>
      <c r="C643" s="5" t="s">
        <v>297</v>
      </c>
      <c r="D643" s="5" t="s">
        <v>1192</v>
      </c>
      <c r="E643" s="27">
        <v>50</v>
      </c>
      <c r="F643" s="27">
        <v>6.5</v>
      </c>
      <c r="G643" s="27">
        <f t="shared" si="212"/>
        <v>56.5</v>
      </c>
      <c r="H643" s="27">
        <f t="shared" si="208"/>
        <v>71</v>
      </c>
      <c r="I643" s="27">
        <f t="shared" si="220"/>
        <v>23.87323943661972</v>
      </c>
      <c r="J643" s="27">
        <v>90</v>
      </c>
      <c r="K643" s="27">
        <f t="shared" si="209"/>
        <v>90</v>
      </c>
      <c r="L643" s="27">
        <f t="shared" si="213"/>
        <v>15</v>
      </c>
      <c r="M643" s="27">
        <v>0</v>
      </c>
      <c r="N643" s="27">
        <v>0</v>
      </c>
      <c r="O643" s="27">
        <v>0</v>
      </c>
      <c r="P643" s="27">
        <f t="shared" si="214"/>
        <v>0</v>
      </c>
      <c r="Q643" s="27">
        <f t="shared" si="210"/>
        <v>21.875</v>
      </c>
      <c r="R643" s="27">
        <f t="shared" si="215"/>
        <v>0</v>
      </c>
      <c r="S643" s="27">
        <f t="shared" si="216"/>
        <v>15</v>
      </c>
      <c r="T643" s="27">
        <v>30</v>
      </c>
      <c r="U643" s="27">
        <v>0</v>
      </c>
      <c r="V643" s="27">
        <f t="shared" si="217"/>
        <v>30</v>
      </c>
      <c r="W643" s="27">
        <f t="shared" si="211"/>
        <v>33</v>
      </c>
      <c r="X643" s="27">
        <f t="shared" si="218"/>
        <v>9.0909090909090899</v>
      </c>
      <c r="Y643" s="27">
        <f t="shared" si="221"/>
        <v>47.964148527528806</v>
      </c>
      <c r="Z643" s="5">
        <v>32</v>
      </c>
      <c r="AA643" s="5">
        <v>40</v>
      </c>
      <c r="AB643" s="9">
        <f t="shared" si="219"/>
        <v>0.8</v>
      </c>
      <c r="AC643" s="6"/>
    </row>
  </sheetData>
  <mergeCells count="16">
    <mergeCell ref="T4:X4"/>
    <mergeCell ref="AC4:AC5"/>
    <mergeCell ref="AC1:AC3"/>
    <mergeCell ref="A3:AB3"/>
    <mergeCell ref="Y4:Y5"/>
    <mergeCell ref="Z4:Z5"/>
    <mergeCell ref="AA4:AA5"/>
    <mergeCell ref="AB4:AB5"/>
    <mergeCell ref="A4:A5"/>
    <mergeCell ref="B4:B5"/>
    <mergeCell ref="C4:C5"/>
    <mergeCell ref="D4:D5"/>
    <mergeCell ref="E4:I4"/>
    <mergeCell ref="J4:S4"/>
    <mergeCell ref="A1:AB1"/>
    <mergeCell ref="A2:AB2"/>
  </mergeCells>
  <phoneticPr fontId="2" type="noConversion"/>
  <pageMargins left="0.7" right="0.7" top="0.75" bottom="0.75" header="0.3" footer="0.3"/>
  <pageSetup paperSize="9" orientation="portrait" r:id="rId1"/>
  <legacy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虞 成龙</dc:creator>
  <cp:lastModifiedBy>Windows 用户</cp:lastModifiedBy>
  <dcterms:created xsi:type="dcterms:W3CDTF">2022-10-06T15:46:55Z</dcterms:created>
  <dcterms:modified xsi:type="dcterms:W3CDTF">2022-10-09T14:01:41Z</dcterms:modified>
</cp:coreProperties>
</file>